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東京都地球温暖化防止活動推進センター\スマートエネルギー都市推進担当\Ｒ２\07　エリア\08  交付要綱\交付要綱（様式改正）\"/>
    </mc:Choice>
  </mc:AlternateContent>
  <workbookProtection workbookPassword="A4DE" lockStructure="1"/>
  <bookViews>
    <workbookView xWindow="600" yWindow="540" windowWidth="19395" windowHeight="7410" tabRatio="910" activeTab="2"/>
  </bookViews>
  <sheets>
    <sheet name="記載要領" sheetId="15" r:id="rId1"/>
    <sheet name="基本" sheetId="1" r:id="rId2"/>
    <sheet name="第1号" sheetId="2" r:id="rId3"/>
    <sheet name="第21号" sheetId="21" r:id="rId4"/>
    <sheet name="第21号 (融通先用)" sheetId="23" r:id="rId5"/>
    <sheet name="第22号" sheetId="20" r:id="rId6"/>
    <sheet name="19-1" sheetId="3" r:id="rId7"/>
    <sheet name="19-2" sheetId="4" r:id="rId8"/>
    <sheet name="19-3" sheetId="5" r:id="rId9"/>
    <sheet name="19-4" sheetId="6" r:id="rId10"/>
    <sheet name="19-5" sheetId="7" r:id="rId11"/>
    <sheet name="19-6" sheetId="8" r:id="rId12"/>
    <sheet name="別紙1-1" sheetId="9" r:id="rId13"/>
    <sheet name="別紙1-2" sheetId="10" r:id="rId14"/>
    <sheet name="別紙1-3" sheetId="11" r:id="rId15"/>
    <sheet name="別紙1-4" sheetId="16" r:id="rId16"/>
    <sheet name="別紙2-1" sheetId="12" r:id="rId17"/>
    <sheet name="別紙2-2" sheetId="18" r:id="rId18"/>
    <sheet name="別紙2-3" sheetId="19" r:id="rId19"/>
    <sheet name="別紙3" sheetId="14" r:id="rId20"/>
  </sheets>
  <externalReferences>
    <externalReference r:id="rId21"/>
  </externalReferences>
  <definedNames>
    <definedName name="_xlnm.Print_Area" localSheetId="6">'19-1'!$B$1:$N$36</definedName>
    <definedName name="_xlnm.Print_Area" localSheetId="7">'19-2'!$A$1:$O$77</definedName>
    <definedName name="_xlnm.Print_Area" localSheetId="8">'19-3'!$A$1:$P$44</definedName>
    <definedName name="_xlnm.Print_Area" localSheetId="9">'19-4'!$A$1:$P$245</definedName>
    <definedName name="_xlnm.Print_Area" localSheetId="10">'19-5'!$A$1:$U$37</definedName>
    <definedName name="_xlnm.Print_Area" localSheetId="11">'19-6'!$A$1:$V$34</definedName>
    <definedName name="_xlnm.Print_Area" localSheetId="1">基本!$A$1:$L$222</definedName>
    <definedName name="_xlnm.Print_Area" localSheetId="0">記載要領!$A$1:$AB$90</definedName>
    <definedName name="_xlnm.Print_Area" localSheetId="2">第1号!$A$1:$R$52</definedName>
    <definedName name="_xlnm.Print_Area" localSheetId="3">第21号!$A$1:$T$193</definedName>
    <definedName name="_xlnm.Print_Area" localSheetId="4">'第21号 (融通先用)'!$A$1:$T$194</definedName>
    <definedName name="_xlnm.Print_Area" localSheetId="5">第22号!$A$1:$O$37</definedName>
    <definedName name="_xlnm.Print_Area" localSheetId="12">'別紙1-1'!$A$1:$Q$136</definedName>
    <definedName name="_xlnm.Print_Area" localSheetId="13">'別紙1-2'!$A$1:$Q$122</definedName>
    <definedName name="_xlnm.Print_Area" localSheetId="14">'別紙1-3'!$A$1:$R$51</definedName>
    <definedName name="_xlnm.Print_Area" localSheetId="15">'別紙1-4'!$A$1:$H$39</definedName>
    <definedName name="_xlnm.Print_Area" localSheetId="16">'別紙2-1'!$A$1:$S$26</definedName>
    <definedName name="_xlnm.Print_Area" localSheetId="18">'別紙2-3'!$A$2:$AA$77</definedName>
    <definedName name="_xlnm.Print_Area" localSheetId="19">別紙3!$A$2:$AN$28</definedName>
    <definedName name="別1その2">[1]対策!$K$2:$K$9</definedName>
  </definedNames>
  <calcPr calcId="162913"/>
</workbook>
</file>

<file path=xl/calcChain.xml><?xml version="1.0" encoding="utf-8"?>
<calcChain xmlns="http://schemas.openxmlformats.org/spreadsheetml/2006/main">
  <c r="I8" i="2" l="1"/>
  <c r="J197" i="1" l="1"/>
  <c r="J184" i="1"/>
  <c r="I101" i="9"/>
  <c r="O7" i="10" l="1"/>
  <c r="O9" i="10"/>
  <c r="O11" i="10"/>
  <c r="O13" i="10"/>
  <c r="O15" i="10"/>
  <c r="O17" i="10"/>
  <c r="O19" i="10"/>
  <c r="O21" i="10"/>
  <c r="O23" i="10"/>
  <c r="O25" i="10"/>
  <c r="O47" i="10"/>
  <c r="O49" i="10"/>
  <c r="O51" i="10"/>
  <c r="O53" i="10"/>
  <c r="O55" i="10"/>
  <c r="O57" i="10"/>
  <c r="O59" i="10"/>
  <c r="O61" i="10"/>
  <c r="O63" i="10"/>
  <c r="O65" i="10"/>
  <c r="O88" i="10"/>
  <c r="O90" i="10"/>
  <c r="O92" i="10"/>
  <c r="O94" i="10"/>
  <c r="O96" i="10"/>
  <c r="O98" i="10"/>
  <c r="O100" i="10"/>
  <c r="O102" i="10"/>
  <c r="O104" i="10"/>
  <c r="O106" i="10"/>
  <c r="O16" i="1"/>
  <c r="D17" i="4"/>
  <c r="E25" i="4" s="1"/>
  <c r="G9" i="4"/>
  <c r="G17" i="4" l="1"/>
  <c r="H12" i="2" l="1"/>
  <c r="H13" i="2" s="1"/>
  <c r="H14" i="2" s="1"/>
  <c r="H15" i="2" s="1"/>
  <c r="P15" i="2" l="1"/>
  <c r="F85" i="10" l="1"/>
  <c r="F44" i="10"/>
  <c r="F4" i="10"/>
  <c r="H152" i="6"/>
  <c r="L153" i="6" s="1"/>
  <c r="L25" i="6"/>
  <c r="D169" i="23"/>
  <c r="D168" i="23"/>
  <c r="D166" i="23"/>
  <c r="D165" i="23"/>
  <c r="D163" i="23"/>
  <c r="D162" i="23"/>
  <c r="D131" i="23"/>
  <c r="D130" i="23"/>
  <c r="D128" i="23"/>
  <c r="D127" i="23"/>
  <c r="D125" i="23"/>
  <c r="D124" i="23"/>
  <c r="D93" i="23"/>
  <c r="D92" i="23"/>
  <c r="D90" i="23"/>
  <c r="D89" i="23"/>
  <c r="D87" i="23"/>
  <c r="D86" i="23"/>
  <c r="D54" i="23"/>
  <c r="D53" i="23"/>
  <c r="D51" i="23"/>
  <c r="D50" i="23"/>
  <c r="D48" i="23"/>
  <c r="D47" i="23"/>
  <c r="D15" i="23"/>
  <c r="D14" i="23"/>
  <c r="D12" i="23"/>
  <c r="D11" i="23"/>
  <c r="D9" i="23"/>
  <c r="D8" i="23"/>
  <c r="G160" i="1"/>
  <c r="J212" i="1"/>
  <c r="J196" i="1"/>
  <c r="J183" i="1"/>
  <c r="J9" i="2"/>
  <c r="D28" i="4"/>
  <c r="C19" i="20"/>
  <c r="H17" i="2"/>
  <c r="I8" i="3"/>
  <c r="G9" i="9"/>
  <c r="C56" i="20"/>
  <c r="D24" i="19"/>
  <c r="D40" i="19"/>
  <c r="E40" i="19" s="1"/>
  <c r="F40" i="19" s="1"/>
  <c r="G40" i="19" s="1"/>
  <c r="H40" i="19" s="1"/>
  <c r="I40" i="19" s="1"/>
  <c r="J40" i="19" s="1"/>
  <c r="K40" i="19" s="1"/>
  <c r="L40" i="19" s="1"/>
  <c r="M40" i="19" s="1"/>
  <c r="N40" i="19" s="1"/>
  <c r="O40" i="19" s="1"/>
  <c r="P40" i="19" s="1"/>
  <c r="Q40" i="19" s="1"/>
  <c r="R40" i="19" s="1"/>
  <c r="S40" i="19" s="1"/>
  <c r="T40" i="19" s="1"/>
  <c r="U40" i="19" s="1"/>
  <c r="V40" i="19" s="1"/>
  <c r="W40" i="19" s="1"/>
  <c r="X40" i="19" s="1"/>
  <c r="Y40" i="19" s="1"/>
  <c r="Z40" i="19" s="1"/>
  <c r="AA40" i="19" s="1"/>
  <c r="D11" i="19"/>
  <c r="D59" i="19" s="1"/>
  <c r="F6" i="12" s="1"/>
  <c r="F7" i="12" s="1"/>
  <c r="D12" i="19"/>
  <c r="D15" i="19"/>
  <c r="D13" i="19"/>
  <c r="D27" i="19"/>
  <c r="E27" i="19" s="1"/>
  <c r="F27" i="19" s="1"/>
  <c r="G27" i="19" s="1"/>
  <c r="H27" i="19" s="1"/>
  <c r="I27" i="19" s="1"/>
  <c r="J27" i="19"/>
  <c r="K27" i="19"/>
  <c r="L27" i="19"/>
  <c r="M27" i="19" s="1"/>
  <c r="N27" i="19" s="1"/>
  <c r="O27" i="19" s="1"/>
  <c r="P27" i="19" s="1"/>
  <c r="Q27" i="19" s="1"/>
  <c r="R27" i="19" s="1"/>
  <c r="S27" i="19" s="1"/>
  <c r="T27" i="19" s="1"/>
  <c r="U27" i="19" s="1"/>
  <c r="V27" i="19" s="1"/>
  <c r="W27" i="19" s="1"/>
  <c r="X27" i="19" s="1"/>
  <c r="Y27" i="19" s="1"/>
  <c r="Z27" i="19" s="1"/>
  <c r="AA27" i="19" s="1"/>
  <c r="R22" i="12"/>
  <c r="R11" i="12"/>
  <c r="G100" i="9"/>
  <c r="G55" i="9"/>
  <c r="I98" i="20"/>
  <c r="I61" i="20"/>
  <c r="C98" i="20"/>
  <c r="C61" i="20"/>
  <c r="C95" i="20"/>
  <c r="C58" i="20"/>
  <c r="C93" i="20"/>
  <c r="D53" i="21"/>
  <c r="D14" i="21"/>
  <c r="D166" i="21"/>
  <c r="D128" i="21"/>
  <c r="D90" i="21"/>
  <c r="D51" i="21"/>
  <c r="D12" i="21"/>
  <c r="D165" i="21"/>
  <c r="D127" i="21"/>
  <c r="D89" i="21"/>
  <c r="D50" i="21"/>
  <c r="D11" i="21"/>
  <c r="D163" i="21"/>
  <c r="D125" i="21"/>
  <c r="D87" i="21"/>
  <c r="D48" i="21"/>
  <c r="D9" i="21"/>
  <c r="D162" i="21"/>
  <c r="D124" i="21"/>
  <c r="D86" i="21"/>
  <c r="D47" i="21"/>
  <c r="D8" i="21"/>
  <c r="D169" i="21"/>
  <c r="D168" i="21"/>
  <c r="D131" i="21"/>
  <c r="D130" i="21"/>
  <c r="D93" i="21"/>
  <c r="D92" i="21"/>
  <c r="D54" i="21"/>
  <c r="K35" i="2"/>
  <c r="D15" i="21"/>
  <c r="I242" i="6"/>
  <c r="I240" i="6"/>
  <c r="I239" i="6"/>
  <c r="I238" i="6"/>
  <c r="I241" i="6" s="1"/>
  <c r="I236" i="6"/>
  <c r="I234" i="6"/>
  <c r="I233" i="6"/>
  <c r="I232" i="6"/>
  <c r="I235" i="6" s="1"/>
  <c r="I230" i="6"/>
  <c r="I228" i="6"/>
  <c r="I227" i="6"/>
  <c r="I226" i="6"/>
  <c r="I229" i="6" s="1"/>
  <c r="I224" i="6"/>
  <c r="I222" i="6"/>
  <c r="I221" i="6"/>
  <c r="I220" i="6"/>
  <c r="I223" i="6" s="1"/>
  <c r="I218" i="6"/>
  <c r="I216" i="6"/>
  <c r="I215" i="6"/>
  <c r="I214" i="6"/>
  <c r="I217" i="6" s="1"/>
  <c r="I212" i="6"/>
  <c r="I210" i="6"/>
  <c r="I209" i="6"/>
  <c r="I208" i="6"/>
  <c r="I211" i="6" s="1"/>
  <c r="I206" i="6"/>
  <c r="I204" i="6"/>
  <c r="I203" i="6"/>
  <c r="I202" i="6"/>
  <c r="I205" i="6" s="1"/>
  <c r="D238" i="6"/>
  <c r="D232" i="6"/>
  <c r="D226" i="6"/>
  <c r="D220" i="6"/>
  <c r="D214" i="6"/>
  <c r="D208" i="6"/>
  <c r="M129" i="6"/>
  <c r="M128" i="6"/>
  <c r="M127" i="6"/>
  <c r="M126" i="6"/>
  <c r="M125" i="6"/>
  <c r="M124" i="6"/>
  <c r="M123" i="6"/>
  <c r="J129" i="6"/>
  <c r="J128" i="6"/>
  <c r="J127" i="6"/>
  <c r="J126" i="6"/>
  <c r="J125" i="6"/>
  <c r="J124" i="6"/>
  <c r="J123" i="6"/>
  <c r="G129" i="6"/>
  <c r="G128" i="6"/>
  <c r="G127" i="6"/>
  <c r="G126" i="6"/>
  <c r="G125" i="6"/>
  <c r="G124" i="6"/>
  <c r="G123" i="6"/>
  <c r="E129" i="6"/>
  <c r="R129" i="6" s="1"/>
  <c r="E128" i="6"/>
  <c r="E127" i="6"/>
  <c r="E126" i="6"/>
  <c r="E125" i="6"/>
  <c r="E124" i="6"/>
  <c r="G119" i="6"/>
  <c r="G118" i="6"/>
  <c r="G117" i="6"/>
  <c r="G116" i="6"/>
  <c r="G115" i="6"/>
  <c r="G114" i="6"/>
  <c r="G113" i="6"/>
  <c r="R113" i="6" s="1"/>
  <c r="E119" i="6"/>
  <c r="R119" i="6" s="1"/>
  <c r="E118" i="6"/>
  <c r="E117" i="6"/>
  <c r="E116" i="6"/>
  <c r="E115" i="6"/>
  <c r="E114" i="6"/>
  <c r="R114" i="6" s="1"/>
  <c r="L108" i="6"/>
  <c r="L107" i="6"/>
  <c r="L106" i="6"/>
  <c r="L105" i="6"/>
  <c r="L104" i="6"/>
  <c r="L103" i="6"/>
  <c r="L102" i="6"/>
  <c r="J108" i="6"/>
  <c r="J107" i="6"/>
  <c r="J106" i="6"/>
  <c r="J105" i="6"/>
  <c r="J104" i="6"/>
  <c r="J103" i="6"/>
  <c r="J102" i="6"/>
  <c r="H108" i="6"/>
  <c r="H107" i="6"/>
  <c r="H106" i="6"/>
  <c r="H105" i="6"/>
  <c r="H104" i="6"/>
  <c r="H103" i="6"/>
  <c r="H102" i="6"/>
  <c r="F108" i="6"/>
  <c r="F107" i="6"/>
  <c r="F106" i="6"/>
  <c r="F105" i="6"/>
  <c r="F104" i="6"/>
  <c r="F103" i="6"/>
  <c r="L90" i="6"/>
  <c r="L89" i="6"/>
  <c r="L88" i="6"/>
  <c r="L87" i="6"/>
  <c r="L86" i="6"/>
  <c r="L85" i="6"/>
  <c r="L84" i="6"/>
  <c r="H90" i="6"/>
  <c r="H89" i="6"/>
  <c r="H88" i="6"/>
  <c r="H87" i="6"/>
  <c r="H86" i="6"/>
  <c r="H85" i="6"/>
  <c r="H84" i="6"/>
  <c r="D88" i="6"/>
  <c r="D87" i="6"/>
  <c r="D86" i="6"/>
  <c r="D85" i="6"/>
  <c r="D90" i="6"/>
  <c r="D89" i="6"/>
  <c r="L80" i="6"/>
  <c r="L79" i="6"/>
  <c r="L78" i="6"/>
  <c r="L77" i="6"/>
  <c r="L76" i="6"/>
  <c r="L75" i="6"/>
  <c r="L74" i="6"/>
  <c r="H80" i="6"/>
  <c r="J80" i="6" s="1"/>
  <c r="H79" i="6"/>
  <c r="J79" i="6" s="1"/>
  <c r="H78" i="6"/>
  <c r="J78" i="6" s="1"/>
  <c r="H77" i="6"/>
  <c r="J77" i="6" s="1"/>
  <c r="H76" i="6"/>
  <c r="J76" i="6" s="1"/>
  <c r="H75" i="6"/>
  <c r="J75" i="6" s="1"/>
  <c r="H74" i="6"/>
  <c r="J74" i="6" s="1"/>
  <c r="F80" i="6"/>
  <c r="F79" i="6"/>
  <c r="F78" i="6"/>
  <c r="F77" i="6"/>
  <c r="F76" i="6"/>
  <c r="F75" i="6"/>
  <c r="F74" i="6"/>
  <c r="D80" i="6"/>
  <c r="D79" i="6"/>
  <c r="D78" i="6"/>
  <c r="D77" i="6"/>
  <c r="D76" i="6"/>
  <c r="D75" i="6"/>
  <c r="N16" i="5"/>
  <c r="N15" i="5"/>
  <c r="N14" i="5"/>
  <c r="N13" i="5"/>
  <c r="N12" i="5"/>
  <c r="N11" i="5"/>
  <c r="N10" i="5"/>
  <c r="M23" i="5"/>
  <c r="M22" i="5"/>
  <c r="M21" i="5"/>
  <c r="M20" i="5"/>
  <c r="M19" i="5"/>
  <c r="M18" i="5"/>
  <c r="M17" i="5"/>
  <c r="M16" i="5"/>
  <c r="M15" i="5"/>
  <c r="M14" i="5"/>
  <c r="M13" i="5"/>
  <c r="M12" i="5"/>
  <c r="M11" i="5"/>
  <c r="M10" i="5"/>
  <c r="L23" i="5"/>
  <c r="L22" i="5"/>
  <c r="L21" i="5"/>
  <c r="L20" i="5"/>
  <c r="L19" i="5"/>
  <c r="L18" i="5"/>
  <c r="L17" i="5"/>
  <c r="L16" i="5"/>
  <c r="L15" i="5"/>
  <c r="L14" i="5"/>
  <c r="L13" i="5"/>
  <c r="L12" i="5"/>
  <c r="L11" i="5"/>
  <c r="L10" i="5"/>
  <c r="J23" i="5"/>
  <c r="J22" i="5"/>
  <c r="J21" i="5"/>
  <c r="J20" i="5"/>
  <c r="J19" i="5"/>
  <c r="J18" i="5"/>
  <c r="J17" i="5"/>
  <c r="J16" i="5"/>
  <c r="J15" i="5"/>
  <c r="J14" i="5"/>
  <c r="J13" i="5"/>
  <c r="J12" i="5"/>
  <c r="J11" i="5"/>
  <c r="J10" i="5"/>
  <c r="H23" i="5"/>
  <c r="H22" i="5"/>
  <c r="H21" i="5"/>
  <c r="H20" i="5"/>
  <c r="H19" i="5"/>
  <c r="H18" i="5"/>
  <c r="H17" i="5"/>
  <c r="H16" i="5"/>
  <c r="H15" i="5"/>
  <c r="H14" i="5"/>
  <c r="H13" i="5"/>
  <c r="H12" i="5"/>
  <c r="H11" i="5"/>
  <c r="H10" i="5"/>
  <c r="E23" i="5"/>
  <c r="E22" i="5"/>
  <c r="E21" i="5"/>
  <c r="E20" i="5"/>
  <c r="E19" i="5"/>
  <c r="E18" i="5"/>
  <c r="E16" i="5"/>
  <c r="E15" i="5"/>
  <c r="E14" i="5"/>
  <c r="E13" i="5"/>
  <c r="E12" i="5"/>
  <c r="E11" i="5"/>
  <c r="L160" i="1"/>
  <c r="K160" i="1"/>
  <c r="J160" i="1"/>
  <c r="I160" i="1"/>
  <c r="H160" i="1"/>
  <c r="J164" i="1"/>
  <c r="I164" i="1"/>
  <c r="H164" i="1"/>
  <c r="G164" i="1"/>
  <c r="F164" i="1"/>
  <c r="L129" i="1"/>
  <c r="K129" i="1"/>
  <c r="J129" i="1"/>
  <c r="I129" i="1"/>
  <c r="H129" i="1"/>
  <c r="G129" i="1"/>
  <c r="F129" i="1"/>
  <c r="L126" i="1"/>
  <c r="K126" i="1"/>
  <c r="J126" i="1"/>
  <c r="I126" i="1"/>
  <c r="H126" i="1"/>
  <c r="G126" i="1"/>
  <c r="K33" i="2"/>
  <c r="K32" i="2"/>
  <c r="L13" i="6"/>
  <c r="L12" i="6"/>
  <c r="L10" i="6"/>
  <c r="L9" i="6"/>
  <c r="F167" i="1"/>
  <c r="I9" i="7" s="1"/>
  <c r="F168" i="1"/>
  <c r="I11" i="7" s="1"/>
  <c r="F118" i="1"/>
  <c r="L36" i="6" s="1"/>
  <c r="G30" i="2"/>
  <c r="K37" i="2"/>
  <c r="K36" i="2"/>
  <c r="H12" i="3"/>
  <c r="G12" i="3" s="1"/>
  <c r="U17" i="18"/>
  <c r="U16" i="18"/>
  <c r="U15" i="18"/>
  <c r="U14" i="18"/>
  <c r="U18" i="18" s="1"/>
  <c r="U13" i="18"/>
  <c r="U12" i="18"/>
  <c r="U11" i="18"/>
  <c r="U10" i="18"/>
  <c r="U9" i="18"/>
  <c r="R17" i="18"/>
  <c r="R16" i="18"/>
  <c r="R15" i="18"/>
  <c r="R14" i="18"/>
  <c r="R13" i="18"/>
  <c r="R12" i="18"/>
  <c r="R11" i="18"/>
  <c r="R10" i="18"/>
  <c r="R9" i="18"/>
  <c r="O17" i="18"/>
  <c r="O16" i="18"/>
  <c r="O15" i="18"/>
  <c r="O14" i="18"/>
  <c r="O13" i="18"/>
  <c r="O12" i="18"/>
  <c r="O11" i="18"/>
  <c r="O10" i="18"/>
  <c r="O9" i="18"/>
  <c r="L10" i="18"/>
  <c r="L11" i="18"/>
  <c r="L12" i="18"/>
  <c r="L13" i="18"/>
  <c r="L14" i="18"/>
  <c r="L15" i="18"/>
  <c r="L16" i="18"/>
  <c r="L17" i="18"/>
  <c r="L9" i="18"/>
  <c r="I10" i="18"/>
  <c r="I11" i="18"/>
  <c r="I12" i="18"/>
  <c r="I13" i="18"/>
  <c r="I14" i="18"/>
  <c r="I15" i="18"/>
  <c r="I16" i="18"/>
  <c r="I17" i="18"/>
  <c r="I9" i="18"/>
  <c r="K201" i="6"/>
  <c r="I201" i="6"/>
  <c r="L7" i="6"/>
  <c r="M29" i="6"/>
  <c r="R23" i="12"/>
  <c r="R21" i="12"/>
  <c r="R12" i="12"/>
  <c r="R10" i="12"/>
  <c r="H76" i="10"/>
  <c r="K76" i="10" s="1"/>
  <c r="H77" i="10"/>
  <c r="K77" i="10" s="1"/>
  <c r="H75" i="10"/>
  <c r="K75" i="10" s="1"/>
  <c r="C76" i="10"/>
  <c r="C77" i="10"/>
  <c r="C75" i="10"/>
  <c r="H117" i="10"/>
  <c r="K117" i="10" s="1"/>
  <c r="H118" i="10"/>
  <c r="K118" i="10" s="1"/>
  <c r="H116" i="10"/>
  <c r="K116" i="10" s="1"/>
  <c r="I63" i="9"/>
  <c r="I62" i="9"/>
  <c r="L61" i="9"/>
  <c r="H61" i="9"/>
  <c r="I60" i="9"/>
  <c r="I59" i="9"/>
  <c r="L58" i="9"/>
  <c r="L57" i="9"/>
  <c r="K58" i="9"/>
  <c r="K57" i="9"/>
  <c r="I56" i="9"/>
  <c r="G52" i="9"/>
  <c r="C117" i="10"/>
  <c r="C118" i="10"/>
  <c r="C116" i="10"/>
  <c r="I108" i="9"/>
  <c r="I107" i="9"/>
  <c r="L106" i="9"/>
  <c r="H106" i="9"/>
  <c r="I105" i="9"/>
  <c r="I104" i="9"/>
  <c r="L103" i="9"/>
  <c r="K103" i="9"/>
  <c r="K102" i="9"/>
  <c r="L102" i="9"/>
  <c r="G97" i="9"/>
  <c r="J213" i="1"/>
  <c r="J214" i="1"/>
  <c r="J198" i="1"/>
  <c r="L18" i="6"/>
  <c r="L17" i="6"/>
  <c r="L15" i="6"/>
  <c r="L16" i="6" s="1"/>
  <c r="L14" i="6"/>
  <c r="G62" i="4"/>
  <c r="K61" i="4"/>
  <c r="H61" i="4"/>
  <c r="G60" i="4"/>
  <c r="G59" i="4"/>
  <c r="G58" i="4"/>
  <c r="G57" i="4"/>
  <c r="G56" i="4"/>
  <c r="G54" i="4"/>
  <c r="F125" i="1"/>
  <c r="I7" i="5"/>
  <c r="K43" i="5"/>
  <c r="D43" i="5"/>
  <c r="L39" i="5"/>
  <c r="L38" i="5"/>
  <c r="D38" i="5"/>
  <c r="L32" i="5"/>
  <c r="L33" i="5"/>
  <c r="L34" i="5"/>
  <c r="L31" i="5"/>
  <c r="D31" i="5"/>
  <c r="M25" i="5"/>
  <c r="J25" i="5"/>
  <c r="J24" i="5"/>
  <c r="I6" i="5"/>
  <c r="E46" i="19"/>
  <c r="F46" i="19"/>
  <c r="G46" i="19"/>
  <c r="H46" i="19" s="1"/>
  <c r="I46" i="19" s="1"/>
  <c r="J46" i="19"/>
  <c r="K46" i="19" s="1"/>
  <c r="L46" i="19" s="1"/>
  <c r="M46" i="19"/>
  <c r="N46" i="19" s="1"/>
  <c r="O46" i="19" s="1"/>
  <c r="P46" i="19" s="1"/>
  <c r="Q46" i="19" s="1"/>
  <c r="R46" i="19" s="1"/>
  <c r="S46" i="19" s="1"/>
  <c r="T46" i="19" s="1"/>
  <c r="U46" i="19" s="1"/>
  <c r="V46" i="19" s="1"/>
  <c r="W46" i="19" s="1"/>
  <c r="X46" i="19" s="1"/>
  <c r="Y46" i="19" s="1"/>
  <c r="Z46" i="19" s="1"/>
  <c r="AA46" i="19" s="1"/>
  <c r="E47" i="19"/>
  <c r="F47" i="19"/>
  <c r="G47" i="19" s="1"/>
  <c r="H47" i="19" s="1"/>
  <c r="I47" i="19" s="1"/>
  <c r="J47" i="19" s="1"/>
  <c r="K47" i="19" s="1"/>
  <c r="L47" i="19" s="1"/>
  <c r="M47" i="19" s="1"/>
  <c r="N47" i="19" s="1"/>
  <c r="O47" i="19" s="1"/>
  <c r="P47" i="19" s="1"/>
  <c r="Q47" i="19" s="1"/>
  <c r="R47" i="19" s="1"/>
  <c r="S47" i="19" s="1"/>
  <c r="T47" i="19" s="1"/>
  <c r="U47" i="19" s="1"/>
  <c r="V47" i="19" s="1"/>
  <c r="W47" i="19" s="1"/>
  <c r="X47" i="19" s="1"/>
  <c r="Y47" i="19" s="1"/>
  <c r="Z47" i="19" s="1"/>
  <c r="AA47" i="19" s="1"/>
  <c r="E49" i="19"/>
  <c r="F49" i="19"/>
  <c r="G49" i="19"/>
  <c r="H49" i="19"/>
  <c r="I49" i="19" s="1"/>
  <c r="J49" i="19" s="1"/>
  <c r="K49" i="19" s="1"/>
  <c r="L49" i="19" s="1"/>
  <c r="M49" i="19" s="1"/>
  <c r="N49" i="19" s="1"/>
  <c r="O49" i="19" s="1"/>
  <c r="P49" i="19" s="1"/>
  <c r="Q49" i="19" s="1"/>
  <c r="R49" i="19" s="1"/>
  <c r="S49" i="19" s="1"/>
  <c r="T49" i="19" s="1"/>
  <c r="U49" i="19" s="1"/>
  <c r="V49" i="19" s="1"/>
  <c r="W49" i="19" s="1"/>
  <c r="X49" i="19" s="1"/>
  <c r="Y49" i="19" s="1"/>
  <c r="Z49" i="19" s="1"/>
  <c r="AA49" i="19" s="1"/>
  <c r="D50" i="19"/>
  <c r="E50" i="19"/>
  <c r="F50" i="19"/>
  <c r="G50" i="19"/>
  <c r="H50" i="19"/>
  <c r="I50" i="19"/>
  <c r="J50" i="19"/>
  <c r="K50" i="19"/>
  <c r="L50" i="19"/>
  <c r="M50" i="19"/>
  <c r="N50" i="19"/>
  <c r="O50" i="19"/>
  <c r="P50" i="19"/>
  <c r="Q50" i="19"/>
  <c r="R50" i="19"/>
  <c r="S50" i="19"/>
  <c r="T50" i="19"/>
  <c r="U50" i="19"/>
  <c r="V50" i="19"/>
  <c r="W50" i="19"/>
  <c r="X50" i="19"/>
  <c r="Y50" i="19"/>
  <c r="Z50" i="19"/>
  <c r="AA50" i="19"/>
  <c r="D51" i="19"/>
  <c r="D54" i="19" s="1"/>
  <c r="E51" i="19"/>
  <c r="E54" i="19"/>
  <c r="F51" i="19"/>
  <c r="F54" i="19"/>
  <c r="G51" i="19"/>
  <c r="G54" i="19"/>
  <c r="H51" i="19"/>
  <c r="H54" i="19" s="1"/>
  <c r="I51" i="19"/>
  <c r="I54" i="19"/>
  <c r="J51" i="19"/>
  <c r="J54" i="19"/>
  <c r="K51" i="19"/>
  <c r="K54" i="19"/>
  <c r="L51" i="19"/>
  <c r="L54" i="19" s="1"/>
  <c r="M51" i="19"/>
  <c r="M54" i="19"/>
  <c r="N51" i="19"/>
  <c r="N54" i="19"/>
  <c r="O51" i="19"/>
  <c r="O54" i="19"/>
  <c r="P51" i="19"/>
  <c r="P54" i="19" s="1"/>
  <c r="Q51" i="19"/>
  <c r="Q54" i="19"/>
  <c r="R51" i="19"/>
  <c r="R54" i="19"/>
  <c r="S51" i="19"/>
  <c r="S54" i="19"/>
  <c r="T51" i="19"/>
  <c r="T54" i="19" s="1"/>
  <c r="U51" i="19"/>
  <c r="U54" i="19"/>
  <c r="V51" i="19"/>
  <c r="V54" i="19" s="1"/>
  <c r="W51" i="19"/>
  <c r="W54" i="19"/>
  <c r="X51" i="19"/>
  <c r="X54" i="19" s="1"/>
  <c r="Y51" i="19"/>
  <c r="Y54" i="19"/>
  <c r="Z51" i="19"/>
  <c r="Z54" i="19" s="1"/>
  <c r="AA51" i="19"/>
  <c r="AA54" i="19" s="1"/>
  <c r="D52" i="19"/>
  <c r="E52" i="19"/>
  <c r="E61" i="19"/>
  <c r="G5" i="12"/>
  <c r="F52" i="19"/>
  <c r="G52" i="19"/>
  <c r="H52" i="19"/>
  <c r="I52" i="19"/>
  <c r="J52" i="19"/>
  <c r="K52" i="19"/>
  <c r="L52" i="19"/>
  <c r="M52" i="19"/>
  <c r="N52" i="19"/>
  <c r="O52" i="19"/>
  <c r="P52" i="19"/>
  <c r="Q52" i="19"/>
  <c r="R52" i="19"/>
  <c r="S52" i="19"/>
  <c r="T52" i="19"/>
  <c r="U52" i="19"/>
  <c r="V52" i="19"/>
  <c r="W52" i="19"/>
  <c r="X52" i="19"/>
  <c r="Y52" i="19"/>
  <c r="Z52" i="19"/>
  <c r="AA52" i="19"/>
  <c r="D53" i="19"/>
  <c r="E53" i="19"/>
  <c r="F53" i="19"/>
  <c r="G53" i="19"/>
  <c r="H53" i="19" s="1"/>
  <c r="I53" i="19" s="1"/>
  <c r="J53" i="19" s="1"/>
  <c r="K53" i="19" s="1"/>
  <c r="L53" i="19" s="1"/>
  <c r="M53" i="19" s="1"/>
  <c r="N53" i="19" s="1"/>
  <c r="O53" i="19" s="1"/>
  <c r="P53" i="19" s="1"/>
  <c r="Q53" i="19" s="1"/>
  <c r="R53" i="19" s="1"/>
  <c r="S53" i="19" s="1"/>
  <c r="T53" i="19" s="1"/>
  <c r="U53" i="19" s="1"/>
  <c r="V53" i="19" s="1"/>
  <c r="W53" i="19" s="1"/>
  <c r="X53" i="19" s="1"/>
  <c r="Y53" i="19" s="1"/>
  <c r="Z53" i="19" s="1"/>
  <c r="AA53" i="19" s="1"/>
  <c r="E55" i="19"/>
  <c r="F55" i="19"/>
  <c r="G55" i="19"/>
  <c r="H55" i="19"/>
  <c r="I55" i="19"/>
  <c r="J55" i="19"/>
  <c r="K55" i="19"/>
  <c r="L55" i="19"/>
  <c r="M55" i="19"/>
  <c r="N55" i="19"/>
  <c r="O55" i="19"/>
  <c r="P55" i="19"/>
  <c r="Q55" i="19"/>
  <c r="R55" i="19"/>
  <c r="S55" i="19"/>
  <c r="T55" i="19"/>
  <c r="U55" i="19"/>
  <c r="V55" i="19"/>
  <c r="W55" i="19"/>
  <c r="X55" i="19"/>
  <c r="Y55" i="19"/>
  <c r="Z55" i="19"/>
  <c r="AA55" i="19"/>
  <c r="E56" i="19"/>
  <c r="F56" i="19"/>
  <c r="G56" i="19"/>
  <c r="H56" i="19"/>
  <c r="I56" i="19"/>
  <c r="J56" i="19"/>
  <c r="K56" i="19"/>
  <c r="L56" i="19"/>
  <c r="M56" i="19"/>
  <c r="N56" i="19"/>
  <c r="O56" i="19"/>
  <c r="P56" i="19"/>
  <c r="Q56" i="19"/>
  <c r="R56" i="19"/>
  <c r="S56" i="19"/>
  <c r="T56" i="19"/>
  <c r="U56" i="19"/>
  <c r="V56" i="19"/>
  <c r="W56" i="19"/>
  <c r="X56" i="19"/>
  <c r="Y56" i="19"/>
  <c r="Z56" i="19"/>
  <c r="AA56" i="19"/>
  <c r="E57" i="19"/>
  <c r="F57" i="19"/>
  <c r="G57" i="19"/>
  <c r="H57" i="19"/>
  <c r="I57" i="19"/>
  <c r="J57" i="19"/>
  <c r="K57" i="19"/>
  <c r="L57" i="19"/>
  <c r="M57" i="19"/>
  <c r="N57" i="19"/>
  <c r="O57" i="19"/>
  <c r="P57" i="19"/>
  <c r="Q57" i="19"/>
  <c r="R57" i="19"/>
  <c r="S57" i="19"/>
  <c r="T57" i="19"/>
  <c r="U57" i="19"/>
  <c r="V57" i="19"/>
  <c r="W57" i="19"/>
  <c r="X57" i="19"/>
  <c r="Y57" i="19"/>
  <c r="Z57" i="19"/>
  <c r="AA57" i="19"/>
  <c r="I24" i="20"/>
  <c r="C24" i="20"/>
  <c r="C21" i="20"/>
  <c r="C14" i="12"/>
  <c r="C3" i="12"/>
  <c r="N43" i="6"/>
  <c r="L43" i="6"/>
  <c r="D62" i="19"/>
  <c r="E36" i="19"/>
  <c r="F36" i="19"/>
  <c r="G36" i="19" s="1"/>
  <c r="H36" i="19" s="1"/>
  <c r="I36" i="19" s="1"/>
  <c r="J36" i="19" s="1"/>
  <c r="K36" i="19" s="1"/>
  <c r="L36" i="19" s="1"/>
  <c r="M36" i="19" s="1"/>
  <c r="N36" i="19" s="1"/>
  <c r="O36" i="19" s="1"/>
  <c r="P36" i="19" s="1"/>
  <c r="Q36" i="19" s="1"/>
  <c r="R36" i="19" s="1"/>
  <c r="S36" i="19" s="1"/>
  <c r="T36" i="19" s="1"/>
  <c r="U36" i="19" s="1"/>
  <c r="V36" i="19" s="1"/>
  <c r="W36" i="19" s="1"/>
  <c r="X36" i="19" s="1"/>
  <c r="Y36" i="19" s="1"/>
  <c r="Z36" i="19" s="1"/>
  <c r="AA36" i="19" s="1"/>
  <c r="E34" i="19"/>
  <c r="F34" i="19"/>
  <c r="G34" i="19" s="1"/>
  <c r="H34" i="19" s="1"/>
  <c r="I34" i="19"/>
  <c r="J34" i="19" s="1"/>
  <c r="K34" i="19" s="1"/>
  <c r="L34" i="19"/>
  <c r="M34" i="19"/>
  <c r="N34" i="19"/>
  <c r="O34" i="19" s="1"/>
  <c r="P34" i="19" s="1"/>
  <c r="Q34" i="19"/>
  <c r="R34" i="19" s="1"/>
  <c r="S34" i="19" s="1"/>
  <c r="T34" i="19" s="1"/>
  <c r="U34" i="19" s="1"/>
  <c r="V34" i="19" s="1"/>
  <c r="W34" i="19" s="1"/>
  <c r="X34" i="19" s="1"/>
  <c r="Y34" i="19" s="1"/>
  <c r="Z34" i="19" s="1"/>
  <c r="AA34" i="19" s="1"/>
  <c r="E33" i="19"/>
  <c r="F33" i="19"/>
  <c r="G33" i="19"/>
  <c r="H33" i="19" s="1"/>
  <c r="I33" i="19" s="1"/>
  <c r="J33" i="19" s="1"/>
  <c r="E23" i="19"/>
  <c r="F23" i="19" s="1"/>
  <c r="G23" i="19" s="1"/>
  <c r="H23" i="19" s="1"/>
  <c r="I23" i="19" s="1"/>
  <c r="J23" i="19" s="1"/>
  <c r="K23" i="19" s="1"/>
  <c r="L23" i="19" s="1"/>
  <c r="M23" i="19" s="1"/>
  <c r="N23" i="19" s="1"/>
  <c r="O23" i="19" s="1"/>
  <c r="P23" i="19" s="1"/>
  <c r="Q23" i="19" s="1"/>
  <c r="R23" i="19" s="1"/>
  <c r="S23" i="19" s="1"/>
  <c r="T23" i="19" s="1"/>
  <c r="U23" i="19" s="1"/>
  <c r="V23" i="19" s="1"/>
  <c r="W23" i="19" s="1"/>
  <c r="X23" i="19" s="1"/>
  <c r="Y23" i="19" s="1"/>
  <c r="Z23" i="19" s="1"/>
  <c r="AA23" i="19" s="1"/>
  <c r="E21" i="19"/>
  <c r="F21" i="19" s="1"/>
  <c r="G21" i="19" s="1"/>
  <c r="H21" i="19"/>
  <c r="I21" i="19" s="1"/>
  <c r="J21" i="19" s="1"/>
  <c r="K21" i="19"/>
  <c r="L21" i="19" s="1"/>
  <c r="E20" i="19"/>
  <c r="F20" i="19"/>
  <c r="G20" i="19" s="1"/>
  <c r="H20" i="19" s="1"/>
  <c r="I20" i="19"/>
  <c r="J20" i="19" s="1"/>
  <c r="K20" i="19" s="1"/>
  <c r="L20" i="19" s="1"/>
  <c r="M20" i="19" s="1"/>
  <c r="N20" i="19" s="1"/>
  <c r="O20" i="19" s="1"/>
  <c r="P20" i="19" s="1"/>
  <c r="Q20" i="19" s="1"/>
  <c r="R20" i="19" s="1"/>
  <c r="S20" i="19" s="1"/>
  <c r="T20" i="19" s="1"/>
  <c r="U20" i="19" s="1"/>
  <c r="V20" i="19" s="1"/>
  <c r="W20" i="19" s="1"/>
  <c r="X20" i="19" s="1"/>
  <c r="Y20" i="19" s="1"/>
  <c r="Z20" i="19" s="1"/>
  <c r="AA20" i="19" s="1"/>
  <c r="F25" i="19"/>
  <c r="F28" i="19" s="1"/>
  <c r="F29" i="19"/>
  <c r="E14" i="19"/>
  <c r="F14" i="19" s="1"/>
  <c r="G14" i="19"/>
  <c r="E10" i="19"/>
  <c r="F10" i="19"/>
  <c r="G10" i="19"/>
  <c r="H10" i="19" s="1"/>
  <c r="I10" i="19" s="1"/>
  <c r="J10" i="19" s="1"/>
  <c r="K10" i="19" s="1"/>
  <c r="L10" i="19" s="1"/>
  <c r="M10" i="19" s="1"/>
  <c r="N10" i="19" s="1"/>
  <c r="O10" i="19" s="1"/>
  <c r="P10" i="19" s="1"/>
  <c r="Q10" i="19" s="1"/>
  <c r="R10" i="19" s="1"/>
  <c r="S10" i="19" s="1"/>
  <c r="T10" i="19" s="1"/>
  <c r="U10" i="19" s="1"/>
  <c r="V10" i="19" s="1"/>
  <c r="W10" i="19" s="1"/>
  <c r="X10" i="19" s="1"/>
  <c r="Y10" i="19" s="1"/>
  <c r="Z10" i="19" s="1"/>
  <c r="AA10" i="19" s="1"/>
  <c r="E8" i="19"/>
  <c r="F8" i="19" s="1"/>
  <c r="G8" i="19" s="1"/>
  <c r="H8" i="19"/>
  <c r="I8" i="19"/>
  <c r="E7" i="19"/>
  <c r="F7" i="19" s="1"/>
  <c r="G7" i="19" s="1"/>
  <c r="H7" i="19"/>
  <c r="I7" i="19" s="1"/>
  <c r="J7" i="19" s="1"/>
  <c r="K7" i="19"/>
  <c r="L7" i="19" s="1"/>
  <c r="M7" i="19" s="1"/>
  <c r="N7" i="19" s="1"/>
  <c r="O7" i="19" s="1"/>
  <c r="P7" i="19" s="1"/>
  <c r="Q7" i="19" s="1"/>
  <c r="R7" i="19" s="1"/>
  <c r="S7" i="19" s="1"/>
  <c r="T7" i="19" s="1"/>
  <c r="U7" i="19" s="1"/>
  <c r="V7" i="19" s="1"/>
  <c r="W7" i="19" s="1"/>
  <c r="X7" i="19" s="1"/>
  <c r="Y7" i="19" s="1"/>
  <c r="Z7" i="19" s="1"/>
  <c r="AA7" i="19" s="1"/>
  <c r="M30" i="6"/>
  <c r="G51" i="4"/>
  <c r="K50" i="4"/>
  <c r="H50" i="4"/>
  <c r="G48" i="4"/>
  <c r="G49" i="4"/>
  <c r="G47" i="4"/>
  <c r="G46" i="4"/>
  <c r="G45" i="4"/>
  <c r="F53" i="1"/>
  <c r="H43" i="2" s="1"/>
  <c r="F52" i="1"/>
  <c r="J33" i="3" s="1"/>
  <c r="F50" i="1"/>
  <c r="J31" i="3" s="1"/>
  <c r="F49" i="1"/>
  <c r="K27" i="3" s="1"/>
  <c r="F47" i="1"/>
  <c r="G30" i="3" s="1"/>
  <c r="F46" i="1"/>
  <c r="H39" i="2" s="1"/>
  <c r="F45" i="1"/>
  <c r="K28" i="3" s="1"/>
  <c r="F44" i="1"/>
  <c r="G28" i="3" s="1"/>
  <c r="U27" i="12"/>
  <c r="U28" i="12"/>
  <c r="U29" i="12"/>
  <c r="U30" i="12"/>
  <c r="U31" i="12"/>
  <c r="J64" i="6"/>
  <c r="L64" i="6"/>
  <c r="N64" i="6"/>
  <c r="J65" i="6"/>
  <c r="L65" i="6"/>
  <c r="N65" i="6"/>
  <c r="J66" i="6"/>
  <c r="L66" i="6"/>
  <c r="N66" i="6"/>
  <c r="H65" i="6"/>
  <c r="H66" i="6"/>
  <c r="H64" i="6"/>
  <c r="J62" i="6"/>
  <c r="L62" i="6"/>
  <c r="N62" i="6"/>
  <c r="H62" i="6"/>
  <c r="J61" i="6"/>
  <c r="J63" i="6" s="1"/>
  <c r="L61" i="6"/>
  <c r="L63" i="6" s="1"/>
  <c r="N61" i="6"/>
  <c r="N63" i="6" s="1"/>
  <c r="H61" i="6"/>
  <c r="H63" i="6" s="1"/>
  <c r="G8" i="3"/>
  <c r="H36" i="10"/>
  <c r="K36" i="10" s="1"/>
  <c r="H37" i="10"/>
  <c r="K37" i="10" s="1"/>
  <c r="H35" i="10"/>
  <c r="K35" i="10" s="1"/>
  <c r="C36" i="10"/>
  <c r="C37" i="10"/>
  <c r="C35" i="10"/>
  <c r="J185" i="1"/>
  <c r="F110" i="1"/>
  <c r="L19" i="6" s="1"/>
  <c r="H30" i="2"/>
  <c r="I10" i="9"/>
  <c r="E4" i="14"/>
  <c r="I17" i="9"/>
  <c r="I16" i="9"/>
  <c r="L15" i="9"/>
  <c r="H15" i="9"/>
  <c r="I14" i="9"/>
  <c r="I13" i="9"/>
  <c r="L12" i="9"/>
  <c r="L11" i="9"/>
  <c r="K12" i="9"/>
  <c r="K11" i="9"/>
  <c r="G6" i="9"/>
  <c r="R23" i="8"/>
  <c r="I21" i="7"/>
  <c r="AA21" i="7" s="1"/>
  <c r="I27" i="7"/>
  <c r="I25" i="7"/>
  <c r="I23" i="7"/>
  <c r="I19" i="7"/>
  <c r="I7" i="7"/>
  <c r="H164" i="6"/>
  <c r="I190" i="6" s="1"/>
  <c r="L140" i="6"/>
  <c r="L141" i="6"/>
  <c r="L139" i="6"/>
  <c r="H140" i="6"/>
  <c r="H141" i="6"/>
  <c r="H139" i="6"/>
  <c r="N67" i="6"/>
  <c r="L67" i="6"/>
  <c r="J67" i="6"/>
  <c r="H67" i="6"/>
  <c r="L20" i="6"/>
  <c r="L24" i="6"/>
  <c r="L23" i="6"/>
  <c r="L27" i="6"/>
  <c r="L28" i="6"/>
  <c r="L21" i="6"/>
  <c r="L22" i="6" s="1"/>
  <c r="J58" i="6"/>
  <c r="L58" i="6"/>
  <c r="N58" i="6"/>
  <c r="J59" i="6"/>
  <c r="L59" i="6"/>
  <c r="N59" i="6"/>
  <c r="J60" i="6"/>
  <c r="L60" i="6"/>
  <c r="N60" i="6"/>
  <c r="H60" i="6"/>
  <c r="H59" i="6"/>
  <c r="H58" i="6"/>
  <c r="J57" i="6"/>
  <c r="L57" i="6"/>
  <c r="N57" i="6"/>
  <c r="H57" i="6"/>
  <c r="J56" i="6"/>
  <c r="L56" i="6"/>
  <c r="N56" i="6"/>
  <c r="H56" i="6"/>
  <c r="N72" i="1"/>
  <c r="I90" i="1"/>
  <c r="F90" i="1"/>
  <c r="I86" i="1"/>
  <c r="F86" i="1"/>
  <c r="F85" i="1"/>
  <c r="F84" i="1"/>
  <c r="G13" i="4"/>
  <c r="K12" i="4"/>
  <c r="H12" i="4"/>
  <c r="G11" i="4"/>
  <c r="G10" i="4"/>
  <c r="G8" i="4"/>
  <c r="H18" i="3"/>
  <c r="G18" i="3" s="1"/>
  <c r="H16" i="3"/>
  <c r="G16" i="3" s="1"/>
  <c r="H14" i="3"/>
  <c r="G14" i="3" s="1"/>
  <c r="H10" i="3"/>
  <c r="G10" i="3" s="1"/>
  <c r="J32" i="3"/>
  <c r="G27" i="3"/>
  <c r="G26" i="3"/>
  <c r="G7" i="3"/>
  <c r="G6" i="3"/>
  <c r="O10" i="1"/>
  <c r="G19" i="4" s="1"/>
  <c r="H42" i="2"/>
  <c r="H38" i="2"/>
  <c r="K34" i="2"/>
  <c r="K31" i="2"/>
  <c r="G29" i="2"/>
  <c r="G28" i="2"/>
  <c r="L10" i="2"/>
  <c r="I10" i="2"/>
  <c r="E11" i="19"/>
  <c r="E59" i="19" s="1"/>
  <c r="G6" i="12" s="1"/>
  <c r="E17" i="19"/>
  <c r="E26" i="19"/>
  <c r="E29" i="19"/>
  <c r="E24" i="19"/>
  <c r="E12" i="19"/>
  <c r="E15" i="19"/>
  <c r="E25" i="19"/>
  <c r="E28" i="19"/>
  <c r="D39" i="19"/>
  <c r="E13" i="19"/>
  <c r="E16" i="19"/>
  <c r="G12" i="19"/>
  <c r="G15" i="19" s="1"/>
  <c r="F26" i="19"/>
  <c r="F24" i="19"/>
  <c r="H24" i="19"/>
  <c r="G24" i="19"/>
  <c r="F37" i="19"/>
  <c r="F38" i="19"/>
  <c r="F41" i="19" s="1"/>
  <c r="K33" i="19"/>
  <c r="L33" i="19" s="1"/>
  <c r="M33" i="19" s="1"/>
  <c r="N33" i="19" s="1"/>
  <c r="O33" i="19" s="1"/>
  <c r="P33" i="19" s="1"/>
  <c r="Q33" i="19" s="1"/>
  <c r="R33" i="19" s="1"/>
  <c r="S33" i="19" s="1"/>
  <c r="T33" i="19" s="1"/>
  <c r="U33" i="19" s="1"/>
  <c r="V33" i="19" s="1"/>
  <c r="W33" i="19" s="1"/>
  <c r="X33" i="19" s="1"/>
  <c r="Y33" i="19" s="1"/>
  <c r="Z33" i="19" s="1"/>
  <c r="AA33" i="19" s="1"/>
  <c r="G38" i="19"/>
  <c r="G41" i="19"/>
  <c r="F39" i="19"/>
  <c r="F42" i="19"/>
  <c r="G37" i="19"/>
  <c r="E39" i="19"/>
  <c r="D63" i="19"/>
  <c r="E18" i="19"/>
  <c r="G25" i="19"/>
  <c r="G28" i="19"/>
  <c r="F11" i="19"/>
  <c r="F59" i="19"/>
  <c r="H6" i="12"/>
  <c r="H7" i="12" s="1"/>
  <c r="F12" i="19"/>
  <c r="F15" i="19"/>
  <c r="F17" i="19"/>
  <c r="F13" i="19"/>
  <c r="F61" i="19"/>
  <c r="H5" i="12" s="1"/>
  <c r="J12" i="19"/>
  <c r="J15" i="19" s="1"/>
  <c r="G13" i="19"/>
  <c r="I12" i="19"/>
  <c r="I15" i="19" s="1"/>
  <c r="M21" i="19"/>
  <c r="N21" i="19"/>
  <c r="O21" i="19" s="1"/>
  <c r="P21" i="19" s="1"/>
  <c r="Q21" i="19" s="1"/>
  <c r="R21" i="19" s="1"/>
  <c r="S21" i="19" s="1"/>
  <c r="T21" i="19" s="1"/>
  <c r="U21" i="19" s="1"/>
  <c r="V21" i="19" s="1"/>
  <c r="W21" i="19" s="1"/>
  <c r="X21" i="19" s="1"/>
  <c r="Y21" i="19" s="1"/>
  <c r="Z21" i="19" s="1"/>
  <c r="AA21" i="19" s="1"/>
  <c r="G26" i="19"/>
  <c r="G29" i="19"/>
  <c r="D61" i="19"/>
  <c r="F5" i="12" s="1"/>
  <c r="H12" i="19"/>
  <c r="H15" i="19" s="1"/>
  <c r="H13" i="19"/>
  <c r="G11" i="19"/>
  <c r="G59" i="19"/>
  <c r="I6" i="12" s="1"/>
  <c r="I7" i="12" s="1"/>
  <c r="D38" i="19"/>
  <c r="D41" i="19"/>
  <c r="D42" i="19"/>
  <c r="D37" i="19"/>
  <c r="E38" i="19"/>
  <c r="E41" i="19" s="1"/>
  <c r="D26" i="19"/>
  <c r="D25" i="19"/>
  <c r="D28" i="19" s="1"/>
  <c r="E37" i="19"/>
  <c r="I37" i="19"/>
  <c r="D29" i="19"/>
  <c r="H37" i="19"/>
  <c r="H43" i="19"/>
  <c r="D43" i="19"/>
  <c r="D44" i="19"/>
  <c r="G39" i="19"/>
  <c r="G42" i="19"/>
  <c r="E58" i="19"/>
  <c r="E60" i="19"/>
  <c r="G4" i="12"/>
  <c r="I43" i="19"/>
  <c r="G43" i="19"/>
  <c r="J38" i="19"/>
  <c r="J41" i="19" s="1"/>
  <c r="G17" i="19"/>
  <c r="F60" i="19"/>
  <c r="H4" i="12"/>
  <c r="H38" i="19"/>
  <c r="H41" i="19" s="1"/>
  <c r="F43" i="19"/>
  <c r="F44" i="19"/>
  <c r="J37" i="19"/>
  <c r="J43" i="19"/>
  <c r="D16" i="19"/>
  <c r="D64" i="19"/>
  <c r="I38" i="19"/>
  <c r="I41" i="19" s="1"/>
  <c r="K12" i="19"/>
  <c r="K15" i="19" s="1"/>
  <c r="G16" i="19"/>
  <c r="G64" i="19"/>
  <c r="G61" i="19"/>
  <c r="I5" i="12"/>
  <c r="F16" i="19"/>
  <c r="F64" i="19"/>
  <c r="F58" i="19"/>
  <c r="H8" i="12" s="1"/>
  <c r="I24" i="19"/>
  <c r="D60" i="19"/>
  <c r="D30" i="19"/>
  <c r="D31" i="19"/>
  <c r="G18" i="19"/>
  <c r="G63" i="19"/>
  <c r="J8" i="19"/>
  <c r="K8" i="19" s="1"/>
  <c r="L8" i="19" s="1"/>
  <c r="M8" i="19" s="1"/>
  <c r="N8" i="19" s="1"/>
  <c r="O8" i="19" s="1"/>
  <c r="P8" i="19" s="1"/>
  <c r="Q8" i="19" s="1"/>
  <c r="R8" i="19" s="1"/>
  <c r="S8" i="19" s="1"/>
  <c r="T8" i="19" s="1"/>
  <c r="U8" i="19" s="1"/>
  <c r="V8" i="19" s="1"/>
  <c r="W8" i="19" s="1"/>
  <c r="X8" i="19" s="1"/>
  <c r="Y8" i="19" s="1"/>
  <c r="Z8" i="19" s="1"/>
  <c r="AA8" i="19" s="1"/>
  <c r="I13" i="19"/>
  <c r="E43" i="19"/>
  <c r="H11" i="19"/>
  <c r="H59" i="19" s="1"/>
  <c r="J6" i="12" s="1"/>
  <c r="D17" i="19"/>
  <c r="H26" i="19"/>
  <c r="G60" i="19"/>
  <c r="I4" i="12"/>
  <c r="H25" i="19"/>
  <c r="H28" i="19"/>
  <c r="G44" i="19"/>
  <c r="H39" i="19"/>
  <c r="H44" i="19"/>
  <c r="D58" i="19"/>
  <c r="F8" i="12"/>
  <c r="U9" i="12"/>
  <c r="J13" i="19"/>
  <c r="I26" i="19"/>
  <c r="H17" i="19"/>
  <c r="K37" i="19"/>
  <c r="K43" i="19"/>
  <c r="F63" i="19"/>
  <c r="F18" i="19"/>
  <c r="G58" i="19"/>
  <c r="I8" i="12" s="1"/>
  <c r="I25" i="19"/>
  <c r="I28" i="19" s="1"/>
  <c r="D65" i="19"/>
  <c r="D18" i="19"/>
  <c r="I11" i="19"/>
  <c r="I59" i="19"/>
  <c r="K6" i="12"/>
  <c r="K7" i="12"/>
  <c r="I16" i="19"/>
  <c r="J24" i="19"/>
  <c r="E30" i="19"/>
  <c r="H63" i="19"/>
  <c r="H18" i="19"/>
  <c r="H29" i="19"/>
  <c r="H16" i="19"/>
  <c r="H61" i="19"/>
  <c r="J5" i="12" s="1"/>
  <c r="L12" i="19"/>
  <c r="L15" i="19"/>
  <c r="H60" i="19"/>
  <c r="J4" i="12" s="1"/>
  <c r="K38" i="19"/>
  <c r="K41" i="19"/>
  <c r="E44" i="19"/>
  <c r="E63" i="19"/>
  <c r="E42" i="19"/>
  <c r="E64" i="19"/>
  <c r="H42" i="19"/>
  <c r="I39" i="19"/>
  <c r="L38" i="19"/>
  <c r="L41" i="19"/>
  <c r="J25" i="19"/>
  <c r="J28" i="19"/>
  <c r="I29" i="19"/>
  <c r="F30" i="19"/>
  <c r="K24" i="19"/>
  <c r="J11" i="19"/>
  <c r="J59" i="19"/>
  <c r="L6" i="12"/>
  <c r="L7" i="12"/>
  <c r="L37" i="19"/>
  <c r="L43" i="19"/>
  <c r="J26" i="19"/>
  <c r="J61" i="19"/>
  <c r="L5" i="12" s="1"/>
  <c r="M12" i="19"/>
  <c r="I17" i="19"/>
  <c r="J16" i="19"/>
  <c r="E31" i="19"/>
  <c r="E65" i="19"/>
  <c r="I64" i="19"/>
  <c r="H64" i="19"/>
  <c r="I61" i="19"/>
  <c r="K5" i="12"/>
  <c r="I60" i="19"/>
  <c r="K4" i="12" s="1"/>
  <c r="H58" i="19"/>
  <c r="J8" i="12" s="1"/>
  <c r="K13" i="19"/>
  <c r="I42" i="19"/>
  <c r="I44" i="19"/>
  <c r="J39" i="19"/>
  <c r="I58" i="19"/>
  <c r="K8" i="12" s="1"/>
  <c r="M37" i="19"/>
  <c r="M43" i="19"/>
  <c r="L13" i="19"/>
  <c r="I18" i="19"/>
  <c r="E66" i="19"/>
  <c r="G9" i="12"/>
  <c r="L24" i="19"/>
  <c r="M38" i="19"/>
  <c r="M41" i="19" s="1"/>
  <c r="K16" i="19"/>
  <c r="I63" i="19"/>
  <c r="N12" i="19"/>
  <c r="N15" i="19" s="1"/>
  <c r="K26" i="19"/>
  <c r="J17" i="19"/>
  <c r="F31" i="19"/>
  <c r="F65" i="19"/>
  <c r="F66" i="19"/>
  <c r="H9" i="12"/>
  <c r="J29" i="19"/>
  <c r="J64" i="19"/>
  <c r="J60" i="19"/>
  <c r="L4" i="12"/>
  <c r="M15" i="19"/>
  <c r="K11" i="19"/>
  <c r="K59" i="19" s="1"/>
  <c r="M6" i="12" s="1"/>
  <c r="M7" i="12" s="1"/>
  <c r="G30" i="19"/>
  <c r="K25" i="19"/>
  <c r="K28" i="19"/>
  <c r="J44" i="19"/>
  <c r="J42" i="19"/>
  <c r="K39" i="19"/>
  <c r="H30" i="19"/>
  <c r="L11" i="19"/>
  <c r="L59" i="19" s="1"/>
  <c r="N6" i="12" s="1"/>
  <c r="N7" i="12"/>
  <c r="K29" i="19"/>
  <c r="K64" i="19"/>
  <c r="K60" i="19"/>
  <c r="M4" i="12"/>
  <c r="K17" i="19"/>
  <c r="J58" i="19"/>
  <c r="L8" i="12"/>
  <c r="O12" i="19"/>
  <c r="O15" i="19"/>
  <c r="N38" i="19"/>
  <c r="N41" i="19" s="1"/>
  <c r="L16" i="19"/>
  <c r="N37" i="19"/>
  <c r="N43" i="19"/>
  <c r="G31" i="19"/>
  <c r="G65" i="19"/>
  <c r="L26" i="19"/>
  <c r="M13" i="19"/>
  <c r="J63" i="19"/>
  <c r="K61" i="19"/>
  <c r="M5" i="12"/>
  <c r="M24" i="19"/>
  <c r="L25" i="19"/>
  <c r="L28" i="19"/>
  <c r="J18" i="19"/>
  <c r="L39" i="19"/>
  <c r="K42" i="19"/>
  <c r="K44" i="19"/>
  <c r="G66" i="19"/>
  <c r="I9" i="12" s="1"/>
  <c r="M25" i="19"/>
  <c r="M28" i="19"/>
  <c r="M16" i="19"/>
  <c r="O37" i="19"/>
  <c r="O43" i="19"/>
  <c r="K18" i="19"/>
  <c r="M11" i="19"/>
  <c r="M59" i="19" s="1"/>
  <c r="O6" i="12" s="1"/>
  <c r="O7" i="12"/>
  <c r="N24" i="19"/>
  <c r="O38" i="19"/>
  <c r="O41" i="19" s="1"/>
  <c r="K63" i="19"/>
  <c r="H31" i="19"/>
  <c r="H65" i="19"/>
  <c r="H66" i="19"/>
  <c r="J9" i="12"/>
  <c r="L60" i="19"/>
  <c r="N4" i="12" s="1"/>
  <c r="N13" i="19"/>
  <c r="M26" i="19"/>
  <c r="L61" i="19"/>
  <c r="N5" i="12" s="1"/>
  <c r="P12" i="19"/>
  <c r="P15" i="19"/>
  <c r="K58" i="19"/>
  <c r="M8" i="12"/>
  <c r="L17" i="19"/>
  <c r="I30" i="19"/>
  <c r="L42" i="19"/>
  <c r="L44" i="19"/>
  <c r="M39" i="19"/>
  <c r="L18" i="19"/>
  <c r="O13" i="19"/>
  <c r="L63" i="19"/>
  <c r="M60" i="19"/>
  <c r="O4" i="12"/>
  <c r="N26" i="19"/>
  <c r="L29" i="19"/>
  <c r="L64" i="19"/>
  <c r="O24" i="19"/>
  <c r="M61" i="19"/>
  <c r="O5" i="12"/>
  <c r="N25" i="19"/>
  <c r="I65" i="19"/>
  <c r="I66" i="19"/>
  <c r="K9" i="12" s="1"/>
  <c r="I31" i="19"/>
  <c r="Q12" i="19"/>
  <c r="Q15" i="19" s="1"/>
  <c r="P38" i="19"/>
  <c r="P41" i="19" s="1"/>
  <c r="M17" i="19"/>
  <c r="P37" i="19"/>
  <c r="P43" i="19"/>
  <c r="L58" i="19"/>
  <c r="N8" i="12"/>
  <c r="J30" i="19"/>
  <c r="N61" i="19"/>
  <c r="P5" i="12" s="1"/>
  <c r="N16" i="19"/>
  <c r="N11" i="19"/>
  <c r="N59" i="19" s="1"/>
  <c r="P6" i="12" s="1"/>
  <c r="P7" i="12" s="1"/>
  <c r="M44" i="19"/>
  <c r="M42" i="19"/>
  <c r="N39" i="19"/>
  <c r="N17" i="19"/>
  <c r="N28" i="19"/>
  <c r="N29" i="19"/>
  <c r="N64" i="19"/>
  <c r="N60" i="19"/>
  <c r="P4" i="12" s="1"/>
  <c r="O11" i="19"/>
  <c r="O59" i="19" s="1"/>
  <c r="O25" i="19"/>
  <c r="O28" i="19"/>
  <c r="O16" i="19"/>
  <c r="O61" i="19"/>
  <c r="Q5" i="12"/>
  <c r="K30" i="19"/>
  <c r="M18" i="19"/>
  <c r="P13" i="19"/>
  <c r="Q37" i="19"/>
  <c r="Q43" i="19"/>
  <c r="J31" i="19"/>
  <c r="J65" i="19"/>
  <c r="J66" i="19"/>
  <c r="L9" i="12"/>
  <c r="M58" i="19"/>
  <c r="O8" i="12"/>
  <c r="M63" i="19"/>
  <c r="Q38" i="19"/>
  <c r="Q41" i="19"/>
  <c r="R12" i="19"/>
  <c r="R15" i="19"/>
  <c r="P24" i="19"/>
  <c r="O26" i="19"/>
  <c r="M29" i="19"/>
  <c r="M64" i="19"/>
  <c r="O39" i="19"/>
  <c r="N44" i="19"/>
  <c r="N42" i="19"/>
  <c r="P26" i="19"/>
  <c r="R38" i="19"/>
  <c r="R41" i="19" s="1"/>
  <c r="R37" i="19"/>
  <c r="R43" i="19"/>
  <c r="O29" i="19"/>
  <c r="O64" i="19"/>
  <c r="O60" i="19"/>
  <c r="Q4" i="12"/>
  <c r="P11" i="19"/>
  <c r="P59" i="19" s="1"/>
  <c r="Q24" i="19"/>
  <c r="S12" i="19"/>
  <c r="S15" i="19"/>
  <c r="P16" i="19"/>
  <c r="P61" i="19"/>
  <c r="K65" i="19"/>
  <c r="K66" i="19"/>
  <c r="M9" i="12"/>
  <c r="K31" i="19"/>
  <c r="Q6" i="12"/>
  <c r="Q7" i="12" s="1"/>
  <c r="O17" i="19"/>
  <c r="N18" i="19"/>
  <c r="P25" i="19"/>
  <c r="P28" i="19" s="1"/>
  <c r="N63" i="19"/>
  <c r="Q13" i="19"/>
  <c r="L30" i="19"/>
  <c r="N58" i="19"/>
  <c r="P8" i="12" s="1"/>
  <c r="P39" i="19"/>
  <c r="O42" i="19"/>
  <c r="O44" i="19"/>
  <c r="M30" i="19"/>
  <c r="O58" i="19"/>
  <c r="Q8" i="12"/>
  <c r="R24" i="19"/>
  <c r="S37" i="19"/>
  <c r="S43" i="19"/>
  <c r="R13" i="19"/>
  <c r="Q25" i="19"/>
  <c r="Q28" i="19" s="1"/>
  <c r="T12" i="19"/>
  <c r="T15" i="19"/>
  <c r="O63" i="19"/>
  <c r="Q16" i="19"/>
  <c r="P60" i="19"/>
  <c r="F15" i="12" s="1"/>
  <c r="P17" i="19"/>
  <c r="S38" i="19"/>
  <c r="S41" i="19" s="1"/>
  <c r="L31" i="19"/>
  <c r="L65" i="19"/>
  <c r="L66" i="19"/>
  <c r="N9" i="12"/>
  <c r="O18" i="19"/>
  <c r="Q11" i="19"/>
  <c r="Q59" i="19"/>
  <c r="G17" i="12" s="1"/>
  <c r="G18" i="12" s="1"/>
  <c r="Q26" i="19"/>
  <c r="Q39" i="19"/>
  <c r="P44" i="19"/>
  <c r="P42" i="19"/>
  <c r="P58" i="19"/>
  <c r="F19" i="12" s="1"/>
  <c r="P63" i="19"/>
  <c r="R26" i="19"/>
  <c r="R11" i="19"/>
  <c r="R59" i="19"/>
  <c r="H17" i="12" s="1"/>
  <c r="H18" i="12" s="1"/>
  <c r="T38" i="19"/>
  <c r="T41" i="19"/>
  <c r="Q29" i="19"/>
  <c r="Q64" i="19"/>
  <c r="E75" i="19" s="1"/>
  <c r="Q60" i="19"/>
  <c r="G15" i="12" s="1"/>
  <c r="R16" i="19"/>
  <c r="R61" i="19"/>
  <c r="H16" i="12" s="1"/>
  <c r="P29" i="19"/>
  <c r="P64" i="19"/>
  <c r="M31" i="19"/>
  <c r="M65" i="19"/>
  <c r="M66" i="19"/>
  <c r="O9" i="12"/>
  <c r="Q17" i="19"/>
  <c r="Q61" i="19"/>
  <c r="R25" i="19"/>
  <c r="R28" i="19"/>
  <c r="S13" i="19"/>
  <c r="N30" i="19"/>
  <c r="P18" i="19"/>
  <c r="U12" i="19"/>
  <c r="U15" i="19" s="1"/>
  <c r="T37" i="19"/>
  <c r="T43" i="19"/>
  <c r="S24" i="19"/>
  <c r="Q42" i="19"/>
  <c r="Q44" i="19"/>
  <c r="R39" i="19"/>
  <c r="U37" i="19"/>
  <c r="U43" i="19"/>
  <c r="N65" i="19"/>
  <c r="N66" i="19"/>
  <c r="P9" i="12"/>
  <c r="N31" i="19"/>
  <c r="T13" i="19"/>
  <c r="R17" i="19"/>
  <c r="O30" i="19"/>
  <c r="R60" i="19"/>
  <c r="H15" i="12"/>
  <c r="G16" i="12"/>
  <c r="S11" i="19"/>
  <c r="S59" i="19" s="1"/>
  <c r="I17" i="12" s="1"/>
  <c r="I18" i="12" s="1"/>
  <c r="T24" i="19"/>
  <c r="V12" i="19"/>
  <c r="V15" i="19"/>
  <c r="S25" i="19"/>
  <c r="S28" i="19"/>
  <c r="Q58" i="19"/>
  <c r="G19" i="12" s="1"/>
  <c r="U38" i="19"/>
  <c r="U41" i="19"/>
  <c r="R29" i="19"/>
  <c r="R64" i="19"/>
  <c r="S16" i="19"/>
  <c r="Q18" i="19"/>
  <c r="Q63" i="19"/>
  <c r="S26" i="19"/>
  <c r="R42" i="19"/>
  <c r="R44" i="19"/>
  <c r="S39" i="19"/>
  <c r="T26" i="19"/>
  <c r="V38" i="19"/>
  <c r="V41" i="19"/>
  <c r="T25" i="19"/>
  <c r="T28" i="19" s="1"/>
  <c r="O31" i="19"/>
  <c r="O65" i="19"/>
  <c r="R18" i="19"/>
  <c r="T16" i="19"/>
  <c r="T61" i="19"/>
  <c r="J16" i="12"/>
  <c r="S17" i="19"/>
  <c r="P30" i="19"/>
  <c r="R58" i="19"/>
  <c r="H19" i="12"/>
  <c r="U13" i="19"/>
  <c r="W12" i="19"/>
  <c r="T11" i="19"/>
  <c r="T59" i="19"/>
  <c r="J17" i="12"/>
  <c r="J18" i="12" s="1"/>
  <c r="S61" i="19"/>
  <c r="I16" i="12"/>
  <c r="S29" i="19"/>
  <c r="S64" i="19"/>
  <c r="S60" i="19"/>
  <c r="I15" i="12" s="1"/>
  <c r="U24" i="19"/>
  <c r="R63" i="19"/>
  <c r="V37" i="19"/>
  <c r="V43" i="19"/>
  <c r="T39" i="19"/>
  <c r="S42" i="19"/>
  <c r="S44" i="19"/>
  <c r="V24" i="19"/>
  <c r="W15" i="19"/>
  <c r="Q30" i="19"/>
  <c r="O66" i="19"/>
  <c r="Q9" i="12"/>
  <c r="U25" i="19"/>
  <c r="U28" i="19"/>
  <c r="U11" i="19"/>
  <c r="U59" i="19" s="1"/>
  <c r="K17" i="12" s="1"/>
  <c r="K18" i="12" s="1"/>
  <c r="U26" i="19"/>
  <c r="S63" i="19"/>
  <c r="S58" i="19"/>
  <c r="I19" i="12"/>
  <c r="W38" i="19"/>
  <c r="W41" i="19" s="1"/>
  <c r="T17" i="19"/>
  <c r="U16" i="19"/>
  <c r="U61" i="19"/>
  <c r="K16" i="12"/>
  <c r="T29" i="19"/>
  <c r="T64" i="19"/>
  <c r="W37" i="19"/>
  <c r="W43" i="19"/>
  <c r="V13" i="19"/>
  <c r="X12" i="19"/>
  <c r="X15" i="19"/>
  <c r="P65" i="19"/>
  <c r="P31" i="19"/>
  <c r="S18" i="19"/>
  <c r="T60" i="19"/>
  <c r="J15" i="12" s="1"/>
  <c r="U39" i="19"/>
  <c r="T42" i="19"/>
  <c r="T44" i="19"/>
  <c r="T58" i="19"/>
  <c r="J19" i="12"/>
  <c r="X38" i="19"/>
  <c r="X41" i="19" s="1"/>
  <c r="V26" i="19"/>
  <c r="V11" i="19"/>
  <c r="V59" i="19"/>
  <c r="L17" i="12"/>
  <c r="L18" i="12" s="1"/>
  <c r="P66" i="19"/>
  <c r="F20" i="12"/>
  <c r="V16" i="19"/>
  <c r="V61" i="19"/>
  <c r="L16" i="12" s="1"/>
  <c r="V25" i="19"/>
  <c r="V28" i="19"/>
  <c r="Q31" i="19"/>
  <c r="Q65" i="19"/>
  <c r="Q66" i="19"/>
  <c r="G20" i="12"/>
  <c r="Y12" i="19"/>
  <c r="Y15" i="19" s="1"/>
  <c r="W13" i="19"/>
  <c r="X37" i="19"/>
  <c r="X43" i="19"/>
  <c r="T18" i="19"/>
  <c r="U17" i="19"/>
  <c r="R30" i="19"/>
  <c r="W24" i="19"/>
  <c r="T63" i="19"/>
  <c r="U29" i="19"/>
  <c r="U64" i="19"/>
  <c r="U60" i="19"/>
  <c r="K15" i="12"/>
  <c r="U42" i="19"/>
  <c r="U44" i="19"/>
  <c r="V39" i="19"/>
  <c r="U18" i="19"/>
  <c r="W16" i="19"/>
  <c r="W25" i="19"/>
  <c r="W28" i="19" s="1"/>
  <c r="W26" i="19"/>
  <c r="R65" i="19"/>
  <c r="E76" i="19" s="1"/>
  <c r="R31" i="19"/>
  <c r="X13" i="19"/>
  <c r="V29" i="19"/>
  <c r="V64" i="19"/>
  <c r="V60" i="19"/>
  <c r="L15" i="12" s="1"/>
  <c r="V17" i="19"/>
  <c r="S30" i="19"/>
  <c r="Y37" i="19"/>
  <c r="Y43" i="19"/>
  <c r="AA12" i="19"/>
  <c r="AA15" i="19"/>
  <c r="Z12" i="19"/>
  <c r="Z15" i="19" s="1"/>
  <c r="W11" i="19"/>
  <c r="W59" i="19"/>
  <c r="M17" i="12"/>
  <c r="M18" i="12"/>
  <c r="Y38" i="19"/>
  <c r="Y41" i="19"/>
  <c r="U63" i="19"/>
  <c r="E74" i="19" s="1"/>
  <c r="X24" i="19"/>
  <c r="U58" i="19"/>
  <c r="K19" i="12" s="1"/>
  <c r="W39" i="19"/>
  <c r="V44" i="19"/>
  <c r="V42" i="19"/>
  <c r="W17" i="19"/>
  <c r="S31" i="19"/>
  <c r="S65" i="19"/>
  <c r="S66" i="19"/>
  <c r="I20" i="12" s="1"/>
  <c r="X16" i="19"/>
  <c r="R66" i="19"/>
  <c r="H20" i="12" s="1"/>
  <c r="X25" i="19"/>
  <c r="Y24" i="19"/>
  <c r="X11" i="19"/>
  <c r="X59" i="19"/>
  <c r="N17" i="12" s="1"/>
  <c r="N18" i="12" s="1"/>
  <c r="AA37" i="19"/>
  <c r="AA43" i="19"/>
  <c r="Z37" i="19"/>
  <c r="Z43" i="19"/>
  <c r="T30" i="19"/>
  <c r="Y13" i="19"/>
  <c r="X26" i="19"/>
  <c r="W60" i="19"/>
  <c r="M15" i="12"/>
  <c r="V18" i="19"/>
  <c r="W29" i="19"/>
  <c r="W64" i="19"/>
  <c r="Z38" i="19"/>
  <c r="Z41" i="19"/>
  <c r="AA38" i="19"/>
  <c r="AA41" i="19" s="1"/>
  <c r="V58" i="19"/>
  <c r="L19" i="12" s="1"/>
  <c r="V63" i="19"/>
  <c r="W61" i="19"/>
  <c r="M16" i="12" s="1"/>
  <c r="X39" i="19"/>
  <c r="W42" i="19"/>
  <c r="W44" i="19"/>
  <c r="AA13" i="19"/>
  <c r="Z13" i="19"/>
  <c r="W63" i="19"/>
  <c r="Y16" i="19"/>
  <c r="Z24" i="19"/>
  <c r="AA24" i="19"/>
  <c r="T65" i="19"/>
  <c r="T31" i="19"/>
  <c r="X17" i="19"/>
  <c r="Y25" i="19"/>
  <c r="Y28" i="19"/>
  <c r="W58" i="19"/>
  <c r="M19" i="12" s="1"/>
  <c r="Y26" i="19"/>
  <c r="U30" i="19"/>
  <c r="Y11" i="19"/>
  <c r="Y59" i="19"/>
  <c r="O17" i="12" s="1"/>
  <c r="O18" i="12"/>
  <c r="X28" i="19"/>
  <c r="X60" i="19"/>
  <c r="N15" i="12" s="1"/>
  <c r="X61" i="19"/>
  <c r="N16" i="12"/>
  <c r="W18" i="19"/>
  <c r="Y39" i="19"/>
  <c r="X42" i="19"/>
  <c r="X44" i="19"/>
  <c r="U65" i="19"/>
  <c r="U66" i="19"/>
  <c r="K20" i="12" s="1"/>
  <c r="U31" i="19"/>
  <c r="Y60" i="19"/>
  <c r="O15" i="12" s="1"/>
  <c r="Z16" i="19"/>
  <c r="Z61" i="19"/>
  <c r="P16" i="12"/>
  <c r="X63" i="19"/>
  <c r="V30" i="19"/>
  <c r="AA25" i="19"/>
  <c r="AA28" i="19" s="1"/>
  <c r="Z25" i="19"/>
  <c r="Z28" i="19"/>
  <c r="T66" i="19"/>
  <c r="J20" i="12"/>
  <c r="AA16" i="19"/>
  <c r="AA11" i="19"/>
  <c r="AA59" i="19"/>
  <c r="Q17" i="12" s="1"/>
  <c r="Q18" i="12" s="1"/>
  <c r="Z11" i="19"/>
  <c r="Z59" i="19"/>
  <c r="P17" i="12"/>
  <c r="P18" i="12"/>
  <c r="Z26" i="19"/>
  <c r="AA26" i="19"/>
  <c r="X58" i="19"/>
  <c r="N19" i="12" s="1"/>
  <c r="X29" i="19"/>
  <c r="X64" i="19"/>
  <c r="Y17" i="19"/>
  <c r="Y29" i="19"/>
  <c r="Y64" i="19"/>
  <c r="X18" i="19"/>
  <c r="Y61" i="19"/>
  <c r="O16" i="12" s="1"/>
  <c r="Y44" i="19"/>
  <c r="Y42" i="19"/>
  <c r="Z39" i="19"/>
  <c r="AA39" i="19"/>
  <c r="AA17" i="19"/>
  <c r="AA60" i="19"/>
  <c r="Q15" i="12"/>
  <c r="Y58" i="19"/>
  <c r="O19" i="12"/>
  <c r="AA29" i="19"/>
  <c r="AA61" i="19"/>
  <c r="V65" i="19"/>
  <c r="V31" i="19"/>
  <c r="Y63" i="19"/>
  <c r="Y18" i="19"/>
  <c r="AA64" i="19"/>
  <c r="W30" i="19"/>
  <c r="Z64" i="19"/>
  <c r="Z17" i="19"/>
  <c r="Z29" i="19"/>
  <c r="Z60" i="19"/>
  <c r="P15" i="12"/>
  <c r="AA44" i="19"/>
  <c r="AA42" i="19"/>
  <c r="Z42" i="19"/>
  <c r="Z44" i="19"/>
  <c r="Z18" i="19"/>
  <c r="Q16" i="12"/>
  <c r="AA63" i="19"/>
  <c r="Z63" i="19"/>
  <c r="W31" i="19"/>
  <c r="W65" i="19"/>
  <c r="W66" i="19"/>
  <c r="M20" i="12" s="1"/>
  <c r="AA58" i="19"/>
  <c r="Q19" i="12"/>
  <c r="Z58" i="19"/>
  <c r="P19" i="12"/>
  <c r="X30" i="19"/>
  <c r="V66" i="19"/>
  <c r="L20" i="12"/>
  <c r="AA18" i="19"/>
  <c r="X65" i="19"/>
  <c r="X31" i="19"/>
  <c r="Y30" i="19"/>
  <c r="Y65" i="19"/>
  <c r="Y66" i="19"/>
  <c r="O20" i="12" s="1"/>
  <c r="Y31" i="19"/>
  <c r="AA30" i="19"/>
  <c r="Z30" i="19"/>
  <c r="X66" i="19"/>
  <c r="N20" i="12"/>
  <c r="AA65" i="19"/>
  <c r="AA31" i="19"/>
  <c r="Z65" i="19"/>
  <c r="Z66" i="19"/>
  <c r="P20" i="12" s="1"/>
  <c r="Z31" i="19"/>
  <c r="AA66" i="19"/>
  <c r="Q20" i="12"/>
  <c r="L18" i="18"/>
  <c r="F16" i="12"/>
  <c r="O18" i="18"/>
  <c r="I18" i="18"/>
  <c r="E62" i="19"/>
  <c r="G62" i="19"/>
  <c r="H14" i="19"/>
  <c r="H62" i="19" s="1"/>
  <c r="F62" i="19"/>
  <c r="G7" i="12"/>
  <c r="I14" i="19"/>
  <c r="I62" i="19" s="1"/>
  <c r="J14" i="19"/>
  <c r="J62" i="19" s="1"/>
  <c r="F4" i="12"/>
  <c r="E71" i="19"/>
  <c r="E70" i="19" l="1"/>
  <c r="F17" i="12"/>
  <c r="R19" i="12"/>
  <c r="J7" i="12"/>
  <c r="R7" i="12" s="1"/>
  <c r="R6" i="12"/>
  <c r="R4" i="12"/>
  <c r="L44" i="6" s="1"/>
  <c r="L47" i="6" s="1"/>
  <c r="R15" i="12"/>
  <c r="N44" i="6" s="1"/>
  <c r="N47" i="6" s="1"/>
  <c r="R18" i="18"/>
  <c r="D71" i="19"/>
  <c r="D75" i="19"/>
  <c r="G8" i="12"/>
  <c r="R8" i="12" s="1"/>
  <c r="D69" i="19"/>
  <c r="E69" i="19"/>
  <c r="D74" i="19"/>
  <c r="D77" i="19" s="1"/>
  <c r="E72" i="19"/>
  <c r="E77" i="19" s="1"/>
  <c r="R20" i="12" s="1"/>
  <c r="K14" i="19"/>
  <c r="D70" i="19"/>
  <c r="R16" i="12"/>
  <c r="N46" i="6" s="1"/>
  <c r="N45" i="6" s="1"/>
  <c r="D76" i="19"/>
  <c r="E36" i="4"/>
  <c r="G28" i="4"/>
  <c r="H41" i="2"/>
  <c r="D72" i="19"/>
  <c r="R5" i="12"/>
  <c r="L46" i="6" s="1"/>
  <c r="L45" i="6" s="1"/>
  <c r="U8" i="12"/>
  <c r="D66" i="19"/>
  <c r="F9" i="12" s="1"/>
  <c r="J34" i="3"/>
  <c r="L8" i="6"/>
  <c r="F81" i="6"/>
  <c r="L11" i="6"/>
  <c r="G29" i="3"/>
  <c r="H18" i="2"/>
  <c r="H19" i="2" s="1"/>
  <c r="H20" i="2" s="1"/>
  <c r="P20" i="2"/>
  <c r="N190" i="6"/>
  <c r="L91" i="6"/>
  <c r="R116" i="6"/>
  <c r="R124" i="6"/>
  <c r="R126" i="6"/>
  <c r="I155" i="6"/>
  <c r="H40" i="2"/>
  <c r="H81" i="6"/>
  <c r="J81" i="6" s="1"/>
  <c r="R115" i="6"/>
  <c r="M33" i="6"/>
  <c r="U69" i="10"/>
  <c r="T106" i="10"/>
  <c r="I29" i="7"/>
  <c r="AD29" i="7" s="1"/>
  <c r="R125" i="6"/>
  <c r="R123" i="6"/>
  <c r="M31" i="6"/>
  <c r="L190" i="6"/>
  <c r="N155" i="6"/>
  <c r="L81" i="6"/>
  <c r="H91" i="6"/>
  <c r="U28" i="10"/>
  <c r="H156" i="6"/>
  <c r="L155" i="6"/>
  <c r="H153" i="6"/>
  <c r="L154" i="6"/>
  <c r="H157" i="6"/>
  <c r="H154" i="6"/>
  <c r="M32" i="6"/>
  <c r="R9" i="12" l="1"/>
  <c r="L26" i="6"/>
  <c r="R17" i="12"/>
  <c r="F18" i="12"/>
  <c r="R18" i="12" s="1"/>
  <c r="K62" i="19"/>
  <c r="L14" i="19"/>
  <c r="G21" i="4"/>
  <c r="H23" i="4"/>
  <c r="G22" i="4"/>
  <c r="G20" i="4"/>
  <c r="G24" i="4"/>
  <c r="K23" i="4"/>
  <c r="G30" i="4"/>
  <c r="G35" i="4" s="1"/>
  <c r="J14" i="2"/>
  <c r="I18" i="2"/>
  <c r="J19" i="2"/>
  <c r="I15" i="2"/>
  <c r="I13" i="2"/>
  <c r="L15" i="2"/>
  <c r="I20" i="2"/>
  <c r="L20" i="2"/>
  <c r="K34" i="4"/>
  <c r="R26" i="6"/>
  <c r="L62" i="19" l="1"/>
  <c r="M14" i="19"/>
  <c r="G32" i="4"/>
  <c r="H34" i="4"/>
  <c r="G33" i="4"/>
  <c r="G31" i="4"/>
  <c r="M62" i="19" l="1"/>
  <c r="N14" i="19"/>
  <c r="O14" i="19" l="1"/>
  <c r="N62" i="19"/>
  <c r="O62" i="19" l="1"/>
  <c r="D73" i="19" s="1"/>
  <c r="P14" i="19"/>
  <c r="P62" i="19" l="1"/>
  <c r="Q14" i="19"/>
  <c r="R14" i="19" l="1"/>
  <c r="Q62" i="19"/>
  <c r="R62" i="19" l="1"/>
  <c r="S14" i="19"/>
  <c r="T14" i="19" l="1"/>
  <c r="S62" i="19"/>
  <c r="U14" i="19" l="1"/>
  <c r="T62" i="19"/>
  <c r="V14" i="19" l="1"/>
  <c r="U62" i="19"/>
  <c r="V62" i="19" l="1"/>
  <c r="W14" i="19"/>
  <c r="X14" i="19" l="1"/>
  <c r="W62" i="19"/>
  <c r="X62" i="19" l="1"/>
  <c r="Y14" i="19"/>
  <c r="Y62" i="19" l="1"/>
  <c r="Z14" i="19"/>
  <c r="AA14" i="19" l="1"/>
  <c r="AA62" i="19" s="1"/>
  <c r="Z62" i="19"/>
  <c r="E73" i="19" l="1"/>
</calcChain>
</file>

<file path=xl/comments1.xml><?xml version="1.0" encoding="utf-8"?>
<comments xmlns="http://schemas.openxmlformats.org/spreadsheetml/2006/main">
  <authors>
    <author>tokyokankyo</author>
  </authors>
  <commentList>
    <comment ref="B10" authorId="0" shapeId="0">
      <text>
        <r>
          <rPr>
            <b/>
            <sz val="9"/>
            <color indexed="81"/>
            <rFont val="ＭＳ Ｐゴシック"/>
            <family val="3"/>
            <charset val="128"/>
          </rPr>
          <t>プルダウンから選択</t>
        </r>
      </text>
    </comment>
    <comment ref="B16" authorId="0" shapeId="0">
      <text>
        <r>
          <rPr>
            <b/>
            <sz val="9"/>
            <color indexed="81"/>
            <rFont val="ＭＳ Ｐゴシック"/>
            <family val="3"/>
            <charset val="128"/>
          </rPr>
          <t>プルダウンから選択</t>
        </r>
      </text>
    </comment>
    <comment ref="B57" authorId="0" shapeId="0">
      <text>
        <r>
          <rPr>
            <b/>
            <sz val="9"/>
            <color indexed="81"/>
            <rFont val="ＭＳ Ｐゴシック"/>
            <family val="3"/>
            <charset val="128"/>
          </rPr>
          <t>決まっていない場合は『未定』と記入</t>
        </r>
      </text>
    </comment>
    <comment ref="B64" authorId="0" shapeId="0">
      <text>
        <r>
          <rPr>
            <b/>
            <sz val="9"/>
            <color indexed="81"/>
            <rFont val="ＭＳ Ｐゴシック"/>
            <family val="3"/>
            <charset val="128"/>
          </rPr>
          <t>決まっていない場合は『未定』と記入</t>
        </r>
      </text>
    </comment>
  </commentList>
</comments>
</file>

<file path=xl/comments2.xml><?xml version="1.0" encoding="utf-8"?>
<comments xmlns="http://schemas.openxmlformats.org/spreadsheetml/2006/main">
  <authors>
    <author>tokyokankyo</author>
  </authors>
  <commentList>
    <comment ref="D7" authorId="0" shapeId="0">
      <text>
        <r>
          <rPr>
            <b/>
            <sz val="9"/>
            <color indexed="81"/>
            <rFont val="ＭＳ Ｐゴシック"/>
            <family val="3"/>
            <charset val="128"/>
          </rPr>
          <t>補機に使用される所要電力を差し引く</t>
        </r>
      </text>
    </comment>
  </commentList>
</comments>
</file>

<file path=xl/sharedStrings.xml><?xml version="1.0" encoding="utf-8"?>
<sst xmlns="http://schemas.openxmlformats.org/spreadsheetml/2006/main" count="2436" uniqueCount="982">
  <si>
    <t>第1号</t>
    <rPh sb="0" eb="1">
      <t>ダイ</t>
    </rPh>
    <rPh sb="2" eb="3">
      <t>ゴウ</t>
    </rPh>
    <phoneticPr fontId="2"/>
  </si>
  <si>
    <t>事業の名称</t>
    <rPh sb="0" eb="2">
      <t>ジギョウ</t>
    </rPh>
    <rPh sb="3" eb="5">
      <t>メイショウ</t>
    </rPh>
    <phoneticPr fontId="2"/>
  </si>
  <si>
    <t>区市町村</t>
    <rPh sb="0" eb="4">
      <t>クシチョウソン</t>
    </rPh>
    <phoneticPr fontId="2"/>
  </si>
  <si>
    <t>番地等</t>
    <rPh sb="0" eb="2">
      <t>バンチ</t>
    </rPh>
    <rPh sb="2" eb="3">
      <t>トウ</t>
    </rPh>
    <phoneticPr fontId="2"/>
  </si>
  <si>
    <t>助成金交付申請額</t>
    <rPh sb="0" eb="3">
      <t>ジョセイキン</t>
    </rPh>
    <rPh sb="3" eb="5">
      <t>コウフ</t>
    </rPh>
    <rPh sb="5" eb="8">
      <t>シンセイガク</t>
    </rPh>
    <phoneticPr fontId="2"/>
  </si>
  <si>
    <t>社名（事業者名）</t>
    <rPh sb="0" eb="2">
      <t>シャメイ</t>
    </rPh>
    <rPh sb="3" eb="6">
      <t>ジギョウシャ</t>
    </rPh>
    <rPh sb="6" eb="7">
      <t>ナ</t>
    </rPh>
    <phoneticPr fontId="2"/>
  </si>
  <si>
    <t>部署名（○部△課）</t>
    <rPh sb="0" eb="2">
      <t>ブショ</t>
    </rPh>
    <rPh sb="2" eb="3">
      <t>ナ</t>
    </rPh>
    <rPh sb="5" eb="6">
      <t>ブ</t>
    </rPh>
    <rPh sb="7" eb="8">
      <t>カ</t>
    </rPh>
    <phoneticPr fontId="2"/>
  </si>
  <si>
    <t>氏名</t>
    <rPh sb="0" eb="2">
      <t>シメイ</t>
    </rPh>
    <phoneticPr fontId="2"/>
  </si>
  <si>
    <t>電話番号</t>
    <rPh sb="0" eb="2">
      <t>デンワ</t>
    </rPh>
    <rPh sb="2" eb="4">
      <t>バンゴウ</t>
    </rPh>
    <phoneticPr fontId="2"/>
  </si>
  <si>
    <t>携帯電話</t>
    <rPh sb="0" eb="2">
      <t>ケイタイ</t>
    </rPh>
    <rPh sb="2" eb="4">
      <t>デンワ</t>
    </rPh>
    <phoneticPr fontId="2"/>
  </si>
  <si>
    <t>e-mailアドレス</t>
    <phoneticPr fontId="2"/>
  </si>
  <si>
    <t>事業の概要</t>
    <rPh sb="0" eb="2">
      <t>ジギョウ</t>
    </rPh>
    <rPh sb="3" eb="5">
      <t>ガイヨウ</t>
    </rPh>
    <phoneticPr fontId="2"/>
  </si>
  <si>
    <t>概要　1</t>
    <rPh sb="0" eb="2">
      <t>ガイヨウ</t>
    </rPh>
    <phoneticPr fontId="2"/>
  </si>
  <si>
    <t>概要　2</t>
    <rPh sb="0" eb="2">
      <t>ガイヨウ</t>
    </rPh>
    <phoneticPr fontId="2"/>
  </si>
  <si>
    <t>概要　3</t>
    <rPh sb="0" eb="2">
      <t>ガイヨウ</t>
    </rPh>
    <phoneticPr fontId="2"/>
  </si>
  <si>
    <t>概要　4</t>
    <rPh sb="0" eb="2">
      <t>ガイヨウ</t>
    </rPh>
    <phoneticPr fontId="2"/>
  </si>
  <si>
    <t>概要　5</t>
    <rPh sb="0" eb="2">
      <t>ガイヨウ</t>
    </rPh>
    <phoneticPr fontId="2"/>
  </si>
  <si>
    <t>総括的連絡先</t>
    <rPh sb="0" eb="3">
      <t>ソウカツテキ</t>
    </rPh>
    <rPh sb="3" eb="6">
      <t>レンラクサキ</t>
    </rPh>
    <phoneticPr fontId="2"/>
  </si>
  <si>
    <t>竣工年月（予定を含む）</t>
    <rPh sb="0" eb="2">
      <t>シュンコウ</t>
    </rPh>
    <rPh sb="2" eb="4">
      <t>ネンゲツ</t>
    </rPh>
    <rPh sb="5" eb="7">
      <t>ヨテイ</t>
    </rPh>
    <rPh sb="8" eb="9">
      <t>フク</t>
    </rPh>
    <phoneticPr fontId="2"/>
  </si>
  <si>
    <t>建物の所有状態</t>
    <rPh sb="0" eb="2">
      <t>タテモノ</t>
    </rPh>
    <rPh sb="3" eb="5">
      <t>ショユウ</t>
    </rPh>
    <rPh sb="5" eb="7">
      <t>ジョウタイ</t>
    </rPh>
    <phoneticPr fontId="2"/>
  </si>
  <si>
    <t>時間区分1</t>
    <rPh sb="0" eb="2">
      <t>ジカン</t>
    </rPh>
    <rPh sb="2" eb="4">
      <t>クブン</t>
    </rPh>
    <phoneticPr fontId="2"/>
  </si>
  <si>
    <t>時間区分2</t>
    <rPh sb="0" eb="2">
      <t>ジカン</t>
    </rPh>
    <rPh sb="2" eb="4">
      <t>クブン</t>
    </rPh>
    <phoneticPr fontId="2"/>
  </si>
  <si>
    <t>区域</t>
    <rPh sb="0" eb="2">
      <t>クイキ</t>
    </rPh>
    <phoneticPr fontId="2"/>
  </si>
  <si>
    <t>時間区分3</t>
    <rPh sb="0" eb="2">
      <t>ジカン</t>
    </rPh>
    <rPh sb="2" eb="4">
      <t>クブン</t>
    </rPh>
    <phoneticPr fontId="2"/>
  </si>
  <si>
    <t>時間区分4</t>
    <rPh sb="0" eb="2">
      <t>ジカン</t>
    </rPh>
    <rPh sb="2" eb="4">
      <t>クブン</t>
    </rPh>
    <phoneticPr fontId="2"/>
  </si>
  <si>
    <t>～</t>
    <phoneticPr fontId="2"/>
  </si>
  <si>
    <t>振動基準</t>
    <rPh sb="0" eb="2">
      <t>シンドウ</t>
    </rPh>
    <rPh sb="2" eb="4">
      <t>キジュン</t>
    </rPh>
    <phoneticPr fontId="2"/>
  </si>
  <si>
    <t>騒音基準</t>
    <rPh sb="0" eb="2">
      <t>ソウオン</t>
    </rPh>
    <rPh sb="2" eb="4">
      <t>キジュン</t>
    </rPh>
    <phoneticPr fontId="2"/>
  </si>
  <si>
    <t>使用燃料</t>
    <rPh sb="0" eb="2">
      <t>シヨウ</t>
    </rPh>
    <rPh sb="2" eb="4">
      <t>ネンリョウ</t>
    </rPh>
    <phoneticPr fontId="2"/>
  </si>
  <si>
    <t>自立・分散型電源
の仕様</t>
    <rPh sb="0" eb="2">
      <t>ジリツ</t>
    </rPh>
    <rPh sb="3" eb="6">
      <t>ブンサンガタ</t>
    </rPh>
    <rPh sb="6" eb="8">
      <t>デンゲン</t>
    </rPh>
    <rPh sb="10" eb="12">
      <t>シヨウ</t>
    </rPh>
    <phoneticPr fontId="2"/>
  </si>
  <si>
    <t>No.2</t>
  </si>
  <si>
    <t>No.3</t>
  </si>
  <si>
    <t>No.4</t>
  </si>
  <si>
    <t>No.1</t>
    <phoneticPr fontId="2"/>
  </si>
  <si>
    <t>kW</t>
    <phoneticPr fontId="2"/>
  </si>
  <si>
    <t>製造者
（予定）</t>
    <rPh sb="0" eb="2">
      <t>セイゾウ</t>
    </rPh>
    <rPh sb="2" eb="3">
      <t>シャ</t>
    </rPh>
    <rPh sb="5" eb="7">
      <t>ヨテイ</t>
    </rPh>
    <phoneticPr fontId="2"/>
  </si>
  <si>
    <t>型式
（予定）</t>
    <rPh sb="0" eb="2">
      <t>カタシキ</t>
    </rPh>
    <rPh sb="4" eb="6">
      <t>ヨテイ</t>
    </rPh>
    <phoneticPr fontId="2"/>
  </si>
  <si>
    <t>－</t>
    <phoneticPr fontId="2"/>
  </si>
  <si>
    <t>燃料の種類</t>
    <rPh sb="0" eb="2">
      <t>ネンリョウ</t>
    </rPh>
    <rPh sb="3" eb="5">
      <t>シュルイ</t>
    </rPh>
    <phoneticPr fontId="2"/>
  </si>
  <si>
    <t>定格電圧</t>
    <rPh sb="0" eb="2">
      <t>テイカク</t>
    </rPh>
    <rPh sb="2" eb="4">
      <t>デンアツ</t>
    </rPh>
    <phoneticPr fontId="2"/>
  </si>
  <si>
    <t>定格周波数</t>
    <rPh sb="0" eb="2">
      <t>テイカク</t>
    </rPh>
    <rPh sb="2" eb="5">
      <t>シュウハスウ</t>
    </rPh>
    <phoneticPr fontId="2"/>
  </si>
  <si>
    <t>%</t>
    <phoneticPr fontId="2"/>
  </si>
  <si>
    <t>V</t>
    <phoneticPr fontId="2"/>
  </si>
  <si>
    <t>Hz</t>
    <phoneticPr fontId="2"/>
  </si>
  <si>
    <t>工事完了予定（年/月）</t>
    <rPh sb="0" eb="2">
      <t>コウジ</t>
    </rPh>
    <rPh sb="2" eb="4">
      <t>カンリョウ</t>
    </rPh>
    <rPh sb="4" eb="6">
      <t>ヨテイ</t>
    </rPh>
    <rPh sb="7" eb="8">
      <t>ネン</t>
    </rPh>
    <rPh sb="9" eb="10">
      <t>ゲツ</t>
    </rPh>
    <phoneticPr fontId="2"/>
  </si>
  <si>
    <t>人</t>
    <rPh sb="0" eb="1">
      <t>ニン</t>
    </rPh>
    <phoneticPr fontId="2"/>
  </si>
  <si>
    <t>外形寸法</t>
    <rPh sb="0" eb="2">
      <t>ガイケイ</t>
    </rPh>
    <rPh sb="2" eb="4">
      <t>スンポウ</t>
    </rPh>
    <phoneticPr fontId="2"/>
  </si>
  <si>
    <t>総重量</t>
    <rPh sb="0" eb="3">
      <t>ソウジュウリョウ</t>
    </rPh>
    <phoneticPr fontId="2"/>
  </si>
  <si>
    <t>コジェネレーション機器</t>
    <rPh sb="9" eb="11">
      <t>キキ</t>
    </rPh>
    <phoneticPr fontId="2"/>
  </si>
  <si>
    <t>自立・分散型電源導入の出力合計</t>
    <rPh sb="0" eb="2">
      <t>ジリツ</t>
    </rPh>
    <rPh sb="3" eb="6">
      <t>ブンサンガタ</t>
    </rPh>
    <rPh sb="6" eb="8">
      <t>デンゲン</t>
    </rPh>
    <rPh sb="8" eb="10">
      <t>ドウニュウ</t>
    </rPh>
    <rPh sb="11" eb="13">
      <t>シュツリョク</t>
    </rPh>
    <rPh sb="13" eb="15">
      <t>ゴウケイ</t>
    </rPh>
    <phoneticPr fontId="2"/>
  </si>
  <si>
    <t>自己所有</t>
    <rPh sb="0" eb="2">
      <t>ジコ</t>
    </rPh>
    <rPh sb="2" eb="4">
      <t>ショユウ</t>
    </rPh>
    <phoneticPr fontId="2"/>
  </si>
  <si>
    <t>他人所有</t>
    <rPh sb="0" eb="2">
      <t>タニン</t>
    </rPh>
    <rPh sb="2" eb="4">
      <t>ショユウ</t>
    </rPh>
    <phoneticPr fontId="2"/>
  </si>
  <si>
    <t>可能</t>
    <rPh sb="0" eb="2">
      <t>カノウ</t>
    </rPh>
    <phoneticPr fontId="2"/>
  </si>
  <si>
    <t>不可能</t>
    <rPh sb="0" eb="3">
      <t>フカノウ</t>
    </rPh>
    <phoneticPr fontId="2"/>
  </si>
  <si>
    <t>騒音規制の基準遵守</t>
    <rPh sb="0" eb="2">
      <t>ソウオン</t>
    </rPh>
    <rPh sb="2" eb="4">
      <t>キセイ</t>
    </rPh>
    <rPh sb="5" eb="7">
      <t>キジュン</t>
    </rPh>
    <rPh sb="7" eb="9">
      <t>ジュンシュ</t>
    </rPh>
    <phoneticPr fontId="2"/>
  </si>
  <si>
    <t>振動規制の基準遵守</t>
    <rPh sb="0" eb="2">
      <t>シンドウ</t>
    </rPh>
    <rPh sb="2" eb="4">
      <t>キセイ</t>
    </rPh>
    <rPh sb="5" eb="7">
      <t>キジュン</t>
    </rPh>
    <rPh sb="7" eb="9">
      <t>ジュンシュ</t>
    </rPh>
    <phoneticPr fontId="2"/>
  </si>
  <si>
    <t>窒素酸化物規制
の基準遵守</t>
    <rPh sb="0" eb="2">
      <t>チッソ</t>
    </rPh>
    <rPh sb="2" eb="5">
      <t>サンカブツ</t>
    </rPh>
    <rPh sb="5" eb="7">
      <t>キセイ</t>
    </rPh>
    <rPh sb="9" eb="11">
      <t>キジュン</t>
    </rPh>
    <rPh sb="11" eb="13">
      <t>ジュンシュ</t>
    </rPh>
    <phoneticPr fontId="2"/>
  </si>
  <si>
    <t>ESCO契約</t>
    <rPh sb="4" eb="6">
      <t>ケイヤク</t>
    </rPh>
    <phoneticPr fontId="2"/>
  </si>
  <si>
    <t>リース契約</t>
    <rPh sb="3" eb="5">
      <t>ケイヤク</t>
    </rPh>
    <phoneticPr fontId="2"/>
  </si>
  <si>
    <t>割賦契約</t>
    <rPh sb="0" eb="2">
      <t>カップ</t>
    </rPh>
    <rPh sb="2" eb="4">
      <t>ケイヤク</t>
    </rPh>
    <phoneticPr fontId="2"/>
  </si>
  <si>
    <t>熱供給契約</t>
    <rPh sb="0" eb="1">
      <t>ネツ</t>
    </rPh>
    <rPh sb="1" eb="3">
      <t>キョウキュウ</t>
    </rPh>
    <rPh sb="3" eb="5">
      <t>ケイヤク</t>
    </rPh>
    <phoneticPr fontId="2"/>
  </si>
  <si>
    <t>有</t>
    <rPh sb="0" eb="1">
      <t>ア</t>
    </rPh>
    <phoneticPr fontId="2"/>
  </si>
  <si>
    <t>無</t>
    <rPh sb="0" eb="1">
      <t>ナシ</t>
    </rPh>
    <phoneticPr fontId="2"/>
  </si>
  <si>
    <t>ESCO契約の種類</t>
    <rPh sb="4" eb="6">
      <t>ケイヤク</t>
    </rPh>
    <rPh sb="7" eb="9">
      <t>シュルイ</t>
    </rPh>
    <phoneticPr fontId="2"/>
  </si>
  <si>
    <t>シェアード</t>
    <phoneticPr fontId="2"/>
  </si>
  <si>
    <t>ギャランティード</t>
    <phoneticPr fontId="2"/>
  </si>
  <si>
    <t>契約期間</t>
    <rPh sb="0" eb="2">
      <t>ケイヤク</t>
    </rPh>
    <rPh sb="2" eb="4">
      <t>キカン</t>
    </rPh>
    <phoneticPr fontId="2"/>
  </si>
  <si>
    <t>開始年月</t>
    <rPh sb="0" eb="2">
      <t>カイシ</t>
    </rPh>
    <rPh sb="2" eb="4">
      <t>ネンゲツ</t>
    </rPh>
    <phoneticPr fontId="2"/>
  </si>
  <si>
    <t>終了年月</t>
    <rPh sb="0" eb="2">
      <t>シュウリョウ</t>
    </rPh>
    <rPh sb="2" eb="4">
      <t>ネンゲツ</t>
    </rPh>
    <phoneticPr fontId="2"/>
  </si>
  <si>
    <t>期間</t>
    <rPh sb="0" eb="2">
      <t>キカン</t>
    </rPh>
    <phoneticPr fontId="2"/>
  </si>
  <si>
    <t>年間</t>
    <rPh sb="0" eb="1">
      <t>ネン</t>
    </rPh>
    <rPh sb="1" eb="2">
      <t>カン</t>
    </rPh>
    <phoneticPr fontId="2"/>
  </si>
  <si>
    <t>ESCO関係</t>
    <rPh sb="4" eb="6">
      <t>カンケイ</t>
    </rPh>
    <phoneticPr fontId="2"/>
  </si>
  <si>
    <t>助成事業の工程</t>
    <rPh sb="0" eb="2">
      <t>ジョセイ</t>
    </rPh>
    <rPh sb="2" eb="4">
      <t>ジギョウ</t>
    </rPh>
    <rPh sb="5" eb="7">
      <t>コウテイ</t>
    </rPh>
    <phoneticPr fontId="2"/>
  </si>
  <si>
    <t>事業開始日（予定）</t>
    <rPh sb="0" eb="2">
      <t>ジギョウ</t>
    </rPh>
    <rPh sb="2" eb="4">
      <t>カイシ</t>
    </rPh>
    <rPh sb="4" eb="5">
      <t>ヒ</t>
    </rPh>
    <rPh sb="6" eb="8">
      <t>ヨテイ</t>
    </rPh>
    <phoneticPr fontId="2"/>
  </si>
  <si>
    <t>完了予定日</t>
    <rPh sb="0" eb="2">
      <t>カンリョウ</t>
    </rPh>
    <rPh sb="2" eb="5">
      <t>ヨテイビ</t>
    </rPh>
    <phoneticPr fontId="2"/>
  </si>
  <si>
    <t>工事日数</t>
    <rPh sb="0" eb="2">
      <t>コウジ</t>
    </rPh>
    <rPh sb="2" eb="4">
      <t>ニッスウ</t>
    </rPh>
    <phoneticPr fontId="2"/>
  </si>
  <si>
    <t>資金計画</t>
    <rPh sb="0" eb="2">
      <t>シキン</t>
    </rPh>
    <rPh sb="2" eb="4">
      <t>ケイカク</t>
    </rPh>
    <phoneticPr fontId="2"/>
  </si>
  <si>
    <t>調達先</t>
    <rPh sb="0" eb="2">
      <t>チョウタツ</t>
    </rPh>
    <rPh sb="2" eb="3">
      <t>サキ</t>
    </rPh>
    <phoneticPr fontId="2"/>
  </si>
  <si>
    <t>自己資金</t>
    <rPh sb="0" eb="2">
      <t>ジコ</t>
    </rPh>
    <rPh sb="2" eb="4">
      <t>シキン</t>
    </rPh>
    <phoneticPr fontId="2"/>
  </si>
  <si>
    <t>借入金</t>
    <rPh sb="0" eb="1">
      <t>シャク</t>
    </rPh>
    <rPh sb="1" eb="3">
      <t>ニュウキン</t>
    </rPh>
    <phoneticPr fontId="2"/>
  </si>
  <si>
    <t>リース事業者</t>
    <rPh sb="3" eb="5">
      <t>ジギョウ</t>
    </rPh>
    <rPh sb="5" eb="6">
      <t>シャ</t>
    </rPh>
    <phoneticPr fontId="2"/>
  </si>
  <si>
    <t>ESCO事業者</t>
    <rPh sb="4" eb="7">
      <t>ジギョウシャ</t>
    </rPh>
    <phoneticPr fontId="2"/>
  </si>
  <si>
    <t>熱供給事業者</t>
    <rPh sb="0" eb="1">
      <t>ネツ</t>
    </rPh>
    <rPh sb="1" eb="3">
      <t>キョウキュウ</t>
    </rPh>
    <rPh sb="3" eb="5">
      <t>ジギョウ</t>
    </rPh>
    <rPh sb="5" eb="6">
      <t>シャ</t>
    </rPh>
    <phoneticPr fontId="2"/>
  </si>
  <si>
    <t>日間</t>
    <rPh sb="0" eb="1">
      <t>ヒ</t>
    </rPh>
    <rPh sb="1" eb="2">
      <t>カン</t>
    </rPh>
    <phoneticPr fontId="2"/>
  </si>
  <si>
    <t>千円</t>
    <rPh sb="0" eb="2">
      <t>センエン</t>
    </rPh>
    <phoneticPr fontId="2"/>
  </si>
  <si>
    <t>←西暦で○●/△△/□□で入力してください。</t>
    <rPh sb="1" eb="3">
      <t>セイレキ</t>
    </rPh>
    <rPh sb="13" eb="15">
      <t>ニュウリョク</t>
    </rPh>
    <phoneticPr fontId="2"/>
  </si>
  <si>
    <t>補助金等の実施機関名称</t>
    <rPh sb="0" eb="3">
      <t>ホジョキン</t>
    </rPh>
    <rPh sb="3" eb="4">
      <t>トウ</t>
    </rPh>
    <rPh sb="5" eb="7">
      <t>ジッシ</t>
    </rPh>
    <rPh sb="7" eb="9">
      <t>キカン</t>
    </rPh>
    <rPh sb="9" eb="11">
      <t>メイショウ</t>
    </rPh>
    <phoneticPr fontId="2"/>
  </si>
  <si>
    <t>開業・設立年月日</t>
    <rPh sb="0" eb="2">
      <t>カイギョウ</t>
    </rPh>
    <rPh sb="3" eb="5">
      <t>セツリツ</t>
    </rPh>
    <rPh sb="5" eb="8">
      <t>ネンガッピ</t>
    </rPh>
    <phoneticPr fontId="2"/>
  </si>
  <si>
    <t>日本標準産業分類
による業種</t>
    <rPh sb="0" eb="2">
      <t>ニホン</t>
    </rPh>
    <rPh sb="2" eb="4">
      <t>ヒョウジュン</t>
    </rPh>
    <rPh sb="4" eb="6">
      <t>サンギョウ</t>
    </rPh>
    <rPh sb="6" eb="8">
      <t>ブンルイ</t>
    </rPh>
    <rPh sb="12" eb="14">
      <t>ギョウシュ</t>
    </rPh>
    <phoneticPr fontId="2"/>
  </si>
  <si>
    <t>大分類</t>
    <rPh sb="0" eb="3">
      <t>ダイブンルイ</t>
    </rPh>
    <phoneticPr fontId="2"/>
  </si>
  <si>
    <t>中分類</t>
    <rPh sb="0" eb="3">
      <t>チュウブンルイ</t>
    </rPh>
    <phoneticPr fontId="2"/>
  </si>
  <si>
    <t>資本金（出資金）</t>
    <rPh sb="0" eb="3">
      <t>シホンキン</t>
    </rPh>
    <rPh sb="4" eb="7">
      <t>シュッシキン</t>
    </rPh>
    <phoneticPr fontId="2"/>
  </si>
  <si>
    <t>株主数「出資者数）</t>
    <rPh sb="0" eb="2">
      <t>カブヌシ</t>
    </rPh>
    <rPh sb="2" eb="3">
      <t>スウ</t>
    </rPh>
    <rPh sb="4" eb="7">
      <t>シュッシシャ</t>
    </rPh>
    <rPh sb="7" eb="8">
      <t>スウ</t>
    </rPh>
    <phoneticPr fontId="2"/>
  </si>
  <si>
    <t>発行済株式総数（出資総額）</t>
    <rPh sb="0" eb="2">
      <t>ハッコウ</t>
    </rPh>
    <rPh sb="2" eb="3">
      <t>ズ</t>
    </rPh>
    <rPh sb="3" eb="5">
      <t>カブシキ</t>
    </rPh>
    <rPh sb="5" eb="7">
      <t>ソウスウ</t>
    </rPh>
    <rPh sb="8" eb="10">
      <t>シュッシ</t>
    </rPh>
    <rPh sb="10" eb="12">
      <t>ソウガク</t>
    </rPh>
    <phoneticPr fontId="2"/>
  </si>
  <si>
    <t>役員数</t>
    <rPh sb="0" eb="2">
      <t>ヤクイン</t>
    </rPh>
    <rPh sb="2" eb="3">
      <t>スウ</t>
    </rPh>
    <phoneticPr fontId="2"/>
  </si>
  <si>
    <t>従業員数（役員を除く）</t>
    <rPh sb="0" eb="3">
      <t>ジュウギョウイン</t>
    </rPh>
    <rPh sb="3" eb="4">
      <t>スウ</t>
    </rPh>
    <rPh sb="5" eb="7">
      <t>ヤクイン</t>
    </rPh>
    <rPh sb="8" eb="9">
      <t>ノゾ</t>
    </rPh>
    <phoneticPr fontId="2"/>
  </si>
  <si>
    <t>人（法人を含む）</t>
    <rPh sb="0" eb="1">
      <t>ニン</t>
    </rPh>
    <rPh sb="2" eb="4">
      <t>ホウジン</t>
    </rPh>
    <rPh sb="5" eb="6">
      <t>フク</t>
    </rPh>
    <phoneticPr fontId="2"/>
  </si>
  <si>
    <t>株</t>
    <rPh sb="0" eb="1">
      <t>カブ</t>
    </rPh>
    <phoneticPr fontId="2"/>
  </si>
  <si>
    <t>売上高の状況</t>
    <rPh sb="0" eb="2">
      <t>ウリアゲ</t>
    </rPh>
    <rPh sb="2" eb="3">
      <t>ダカ</t>
    </rPh>
    <rPh sb="4" eb="6">
      <t>ジョウキョウ</t>
    </rPh>
    <phoneticPr fontId="2"/>
  </si>
  <si>
    <t>金額</t>
    <rPh sb="0" eb="2">
      <t>キンガク</t>
    </rPh>
    <phoneticPr fontId="2"/>
  </si>
  <si>
    <t>割合</t>
    <rPh sb="0" eb="2">
      <t>ワリアイ</t>
    </rPh>
    <phoneticPr fontId="2"/>
  </si>
  <si>
    <t>主な製品・商品・サービス名</t>
    <rPh sb="0" eb="1">
      <t>オモ</t>
    </rPh>
    <rPh sb="2" eb="4">
      <t>セイヒン</t>
    </rPh>
    <rPh sb="5" eb="7">
      <t>ショウヒン</t>
    </rPh>
    <rPh sb="12" eb="13">
      <t>ナ</t>
    </rPh>
    <phoneticPr fontId="2"/>
  </si>
  <si>
    <t>第1位</t>
    <rPh sb="0" eb="1">
      <t>ダイ</t>
    </rPh>
    <rPh sb="2" eb="3">
      <t>イ</t>
    </rPh>
    <phoneticPr fontId="2"/>
  </si>
  <si>
    <t>第2位</t>
    <rPh sb="0" eb="1">
      <t>ダイ</t>
    </rPh>
    <rPh sb="2" eb="3">
      <t>イ</t>
    </rPh>
    <phoneticPr fontId="2"/>
  </si>
  <si>
    <t>第3位</t>
    <rPh sb="0" eb="1">
      <t>ダイ</t>
    </rPh>
    <rPh sb="2" eb="3">
      <t>イ</t>
    </rPh>
    <phoneticPr fontId="2"/>
  </si>
  <si>
    <t>契約
期間</t>
    <rPh sb="0" eb="2">
      <t>ケイヤク</t>
    </rPh>
    <rPh sb="3" eb="5">
      <t>キカン</t>
    </rPh>
    <phoneticPr fontId="2"/>
  </si>
  <si>
    <t>役職名</t>
    <rPh sb="0" eb="2">
      <t>ヤクショク</t>
    </rPh>
    <rPh sb="2" eb="3">
      <t>ナ</t>
    </rPh>
    <phoneticPr fontId="2"/>
  </si>
  <si>
    <t>氏名</t>
    <rPh sb="0" eb="2">
      <t>シメイ</t>
    </rPh>
    <phoneticPr fontId="2"/>
  </si>
  <si>
    <t>kW</t>
    <phoneticPr fontId="2"/>
  </si>
  <si>
    <t>（Eメール</t>
    <phoneticPr fontId="6"/>
  </si>
  <si>
    <t>総括的連絡先</t>
    <rPh sb="0" eb="3">
      <t>ソウカツテキ</t>
    </rPh>
    <phoneticPr fontId="2"/>
  </si>
  <si>
    <t>担当者氏名</t>
    <rPh sb="0" eb="3">
      <t>タントウシャ</t>
    </rPh>
    <rPh sb="3" eb="5">
      <t>シメイ</t>
    </rPh>
    <phoneticPr fontId="2"/>
  </si>
  <si>
    <t>会社名</t>
    <rPh sb="0" eb="2">
      <t>カイシャ</t>
    </rPh>
    <rPh sb="2" eb="3">
      <t>ナ</t>
    </rPh>
    <phoneticPr fontId="2"/>
  </si>
  <si>
    <t>複数事業所がある場合は、主要な1箇所の名称のみを記載し、その他○○箇所と記載すること。また、所在地については、主要な1箇所の所在地を記載すること。</t>
    <rPh sb="0" eb="2">
      <t>フクスウ</t>
    </rPh>
    <rPh sb="2" eb="5">
      <t>ジギョウショ</t>
    </rPh>
    <rPh sb="8" eb="10">
      <t>バアイ</t>
    </rPh>
    <rPh sb="12" eb="14">
      <t>シュヨウ</t>
    </rPh>
    <rPh sb="16" eb="18">
      <t>カショ</t>
    </rPh>
    <rPh sb="19" eb="21">
      <t>メイショウ</t>
    </rPh>
    <rPh sb="24" eb="26">
      <t>キサイ</t>
    </rPh>
    <rPh sb="30" eb="31">
      <t>タ</t>
    </rPh>
    <rPh sb="33" eb="35">
      <t>カショ</t>
    </rPh>
    <rPh sb="36" eb="38">
      <t>キサイ</t>
    </rPh>
    <rPh sb="46" eb="49">
      <t>ショザイチ</t>
    </rPh>
    <rPh sb="55" eb="57">
      <t>シュヨウ</t>
    </rPh>
    <rPh sb="59" eb="61">
      <t>カショ</t>
    </rPh>
    <rPh sb="62" eb="65">
      <t>ショザイチ</t>
    </rPh>
    <rPh sb="66" eb="68">
      <t>キサイ</t>
    </rPh>
    <phoneticPr fontId="6"/>
  </si>
  <si>
    <t>郵便番号</t>
    <rPh sb="0" eb="2">
      <t>ユウビン</t>
    </rPh>
    <rPh sb="2" eb="4">
      <t>バンゴウ</t>
    </rPh>
    <phoneticPr fontId="2"/>
  </si>
  <si>
    <t>住所</t>
    <rPh sb="0" eb="2">
      <t>ジュウショ</t>
    </rPh>
    <phoneticPr fontId="2"/>
  </si>
  <si>
    <t>FAX番号</t>
    <rPh sb="3" eb="5">
      <t>バンゴウ</t>
    </rPh>
    <phoneticPr fontId="2"/>
  </si>
  <si>
    <r>
      <t>FAX</t>
    </r>
    <r>
      <rPr>
        <sz val="11"/>
        <color indexed="8"/>
        <rFont val="ＭＳ Ｐ明朝"/>
        <family val="1"/>
        <charset val="128"/>
      </rPr>
      <t>番号</t>
    </r>
    <rPh sb="3" eb="5">
      <t>バンゴウ</t>
    </rPh>
    <phoneticPr fontId="2"/>
  </si>
  <si>
    <t>代表者役職名</t>
    <rPh sb="0" eb="3">
      <t>ダイヒョウシャ</t>
    </rPh>
    <rPh sb="3" eb="6">
      <t>ヤクショクメイ</t>
    </rPh>
    <phoneticPr fontId="2"/>
  </si>
  <si>
    <t>代表者氏名</t>
    <rPh sb="0" eb="3">
      <t>ダイヒョウシャ</t>
    </rPh>
    <rPh sb="3" eb="5">
      <t>シメイ</t>
    </rPh>
    <phoneticPr fontId="2"/>
  </si>
  <si>
    <t>電話</t>
    <rPh sb="0" eb="2">
      <t>デンワ</t>
    </rPh>
    <phoneticPr fontId="2"/>
  </si>
  <si>
    <t>FAX</t>
    <phoneticPr fontId="2"/>
  </si>
  <si>
    <t>部署名</t>
    <rPh sb="0" eb="2">
      <t>ブショ</t>
    </rPh>
    <rPh sb="2" eb="3">
      <t>ナ</t>
    </rPh>
    <phoneticPr fontId="2"/>
  </si>
  <si>
    <t>担当者氏名</t>
    <phoneticPr fontId="6"/>
  </si>
  <si>
    <t>←西暦△◇○●/△△/□□で入力してください。</t>
    <rPh sb="1" eb="3">
      <t>セイレキ</t>
    </rPh>
    <rPh sb="14" eb="16">
      <t>ニュウリョク</t>
    </rPh>
    <phoneticPr fontId="2"/>
  </si>
  <si>
    <t>開始時刻</t>
    <rPh sb="0" eb="2">
      <t>カイシ</t>
    </rPh>
    <rPh sb="2" eb="4">
      <t>ジコク</t>
    </rPh>
    <phoneticPr fontId="2"/>
  </si>
  <si>
    <t>終了時刻</t>
    <rPh sb="0" eb="2">
      <t>シュウリョウ</t>
    </rPh>
    <rPh sb="2" eb="4">
      <t>ジコク</t>
    </rPh>
    <phoneticPr fontId="2"/>
  </si>
  <si>
    <t>%</t>
    <phoneticPr fontId="6"/>
  </si>
  <si>
    <t>kV</t>
    <phoneticPr fontId="6"/>
  </si>
  <si>
    <r>
      <rPr>
        <sz val="11"/>
        <color indexed="8"/>
        <rFont val="ＭＳ Ｐ明朝"/>
        <family val="1"/>
        <charset val="128"/>
      </rPr>
      <t>人</t>
    </r>
    <rPh sb="0" eb="1">
      <t>ニン</t>
    </rPh>
    <phoneticPr fontId="6"/>
  </si>
  <si>
    <t>No.1</t>
    <phoneticPr fontId="2"/>
  </si>
  <si>
    <t>No.2</t>
    <phoneticPr fontId="2"/>
  </si>
  <si>
    <t>No.3</t>
    <phoneticPr fontId="2"/>
  </si>
  <si>
    <t>No.4</t>
    <phoneticPr fontId="2"/>
  </si>
  <si>
    <t>一時滞在施設の規模</t>
    <rPh sb="0" eb="2">
      <t>イチジ</t>
    </rPh>
    <rPh sb="2" eb="4">
      <t>タイザイ</t>
    </rPh>
    <rPh sb="4" eb="6">
      <t>シセツ</t>
    </rPh>
    <rPh sb="7" eb="9">
      <t>キボ</t>
    </rPh>
    <phoneticPr fontId="6"/>
  </si>
  <si>
    <t>発電
出力</t>
    <rPh sb="0" eb="2">
      <t>ハツデン</t>
    </rPh>
    <rPh sb="3" eb="5">
      <t>シュツリョク</t>
    </rPh>
    <phoneticPr fontId="2"/>
  </si>
  <si>
    <t>Hz</t>
    <phoneticPr fontId="2"/>
  </si>
  <si>
    <t>燃料
使用量</t>
    <rPh sb="0" eb="2">
      <t>ネンリョウ</t>
    </rPh>
    <rPh sb="3" eb="6">
      <t>シヨウリョウ</t>
    </rPh>
    <phoneticPr fontId="2"/>
  </si>
  <si>
    <t>－</t>
    <phoneticPr fontId="2"/>
  </si>
  <si>
    <t>－</t>
    <phoneticPr fontId="2"/>
  </si>
  <si>
    <t>燃料の供給会社名</t>
    <rPh sb="0" eb="2">
      <t>ネンリョウ</t>
    </rPh>
    <rPh sb="3" eb="5">
      <t>キョウキュウ</t>
    </rPh>
    <rPh sb="5" eb="7">
      <t>カイシャ</t>
    </rPh>
    <rPh sb="7" eb="8">
      <t>ナ</t>
    </rPh>
    <phoneticPr fontId="2"/>
  </si>
  <si>
    <r>
      <t>MWh/</t>
    </r>
    <r>
      <rPr>
        <sz val="11"/>
        <color indexed="8"/>
        <rFont val="ＭＳ Ｐ明朝"/>
        <family val="1"/>
        <charset val="128"/>
      </rPr>
      <t>年</t>
    </r>
    <rPh sb="4" eb="5">
      <t>ネン</t>
    </rPh>
    <phoneticPr fontId="2"/>
  </si>
  <si>
    <t>エネルギーの種類</t>
    <rPh sb="6" eb="8">
      <t>シュルイ</t>
    </rPh>
    <phoneticPr fontId="2"/>
  </si>
  <si>
    <t>電力</t>
    <rPh sb="0" eb="2">
      <t>デンリョク</t>
    </rPh>
    <phoneticPr fontId="2"/>
  </si>
  <si>
    <t>熱電比（回収熱/電力）</t>
    <rPh sb="0" eb="1">
      <t>ネツ</t>
    </rPh>
    <rPh sb="1" eb="2">
      <t>デン</t>
    </rPh>
    <rPh sb="2" eb="3">
      <t>ヒ</t>
    </rPh>
    <rPh sb="4" eb="6">
      <t>カイシュウ</t>
    </rPh>
    <rPh sb="6" eb="7">
      <t>ネツ</t>
    </rPh>
    <rPh sb="8" eb="10">
      <t>デンリョク</t>
    </rPh>
    <phoneticPr fontId="2"/>
  </si>
  <si>
    <t>エネルギー使用計画</t>
    <rPh sb="5" eb="7">
      <t>シヨウ</t>
    </rPh>
    <rPh sb="7" eb="9">
      <t>ケイカク</t>
    </rPh>
    <phoneticPr fontId="2"/>
  </si>
  <si>
    <t>年度</t>
    <rPh sb="0" eb="2">
      <t>ネンド</t>
    </rPh>
    <phoneticPr fontId="2"/>
  </si>
  <si>
    <t>kW</t>
    <phoneticPr fontId="2"/>
  </si>
  <si>
    <t>GJ</t>
    <phoneticPr fontId="2"/>
  </si>
  <si>
    <t>kW</t>
    <phoneticPr fontId="2"/>
  </si>
  <si>
    <t>%</t>
  </si>
  <si>
    <t>可能</t>
    <rPh sb="0" eb="2">
      <t>カノウ</t>
    </rPh>
    <phoneticPr fontId="2"/>
  </si>
  <si>
    <t>不可能</t>
    <rPh sb="0" eb="3">
      <t>フカノウ</t>
    </rPh>
    <phoneticPr fontId="2"/>
  </si>
  <si>
    <t>騒音に関する規制基準の遵守は可能か</t>
    <rPh sb="0" eb="2">
      <t>ソウオン</t>
    </rPh>
    <rPh sb="3" eb="4">
      <t>カン</t>
    </rPh>
    <rPh sb="6" eb="8">
      <t>キセイ</t>
    </rPh>
    <rPh sb="8" eb="10">
      <t>キジュン</t>
    </rPh>
    <rPh sb="11" eb="13">
      <t>ジュンシュ</t>
    </rPh>
    <rPh sb="14" eb="16">
      <t>カノウ</t>
    </rPh>
    <phoneticPr fontId="2"/>
  </si>
  <si>
    <t>振動に関する規制基準の遵守は可能か</t>
    <rPh sb="0" eb="2">
      <t>シンドウ</t>
    </rPh>
    <rPh sb="3" eb="4">
      <t>カン</t>
    </rPh>
    <rPh sb="6" eb="8">
      <t>キセイ</t>
    </rPh>
    <rPh sb="8" eb="10">
      <t>キジュン</t>
    </rPh>
    <rPh sb="11" eb="13">
      <t>ジュンシュ</t>
    </rPh>
    <rPh sb="14" eb="16">
      <t>カノウ</t>
    </rPh>
    <phoneticPr fontId="2"/>
  </si>
  <si>
    <t>窒素酸化物に関する規制基準の遵守は可能か</t>
    <rPh sb="0" eb="2">
      <t>チッソ</t>
    </rPh>
    <rPh sb="2" eb="5">
      <t>サンカブツ</t>
    </rPh>
    <rPh sb="6" eb="7">
      <t>カン</t>
    </rPh>
    <rPh sb="9" eb="11">
      <t>キセイ</t>
    </rPh>
    <rPh sb="11" eb="13">
      <t>キジュン</t>
    </rPh>
    <rPh sb="14" eb="16">
      <t>ジュンシュ</t>
    </rPh>
    <rPh sb="17" eb="19">
      <t>カノウ</t>
    </rPh>
    <phoneticPr fontId="2"/>
  </si>
  <si>
    <t>項目</t>
    <rPh sb="0" eb="2">
      <t>コウモク</t>
    </rPh>
    <phoneticPr fontId="2"/>
  </si>
  <si>
    <t>内容</t>
    <rPh sb="0" eb="2">
      <t>ナイヨウ</t>
    </rPh>
    <phoneticPr fontId="2"/>
  </si>
  <si>
    <r>
      <t>ESCO</t>
    </r>
    <r>
      <rPr>
        <sz val="11"/>
        <color indexed="8"/>
        <rFont val="ＭＳ Ｐ明朝"/>
        <family val="1"/>
        <charset val="128"/>
      </rPr>
      <t>事業者の名称</t>
    </r>
    <rPh sb="4" eb="7">
      <t>ジギョウシャ</t>
    </rPh>
    <rPh sb="8" eb="10">
      <t>メイショウ</t>
    </rPh>
    <phoneticPr fontId="2"/>
  </si>
  <si>
    <t>リース（又は割賦販売）契約の有無</t>
    <rPh sb="4" eb="5">
      <t>マタ</t>
    </rPh>
    <rPh sb="6" eb="8">
      <t>カップ</t>
    </rPh>
    <rPh sb="8" eb="10">
      <t>ハンバイ</t>
    </rPh>
    <rPh sb="11" eb="13">
      <t>ケイヤク</t>
    </rPh>
    <rPh sb="14" eb="16">
      <t>ウム</t>
    </rPh>
    <phoneticPr fontId="2"/>
  </si>
  <si>
    <r>
      <t>ESCO</t>
    </r>
    <r>
      <rPr>
        <sz val="11"/>
        <color indexed="8"/>
        <rFont val="ＭＳ Ｐ明朝"/>
        <family val="1"/>
        <charset val="128"/>
      </rPr>
      <t>契約種別</t>
    </r>
    <rPh sb="4" eb="6">
      <t>ケイヤク</t>
    </rPh>
    <rPh sb="6" eb="8">
      <t>シュベツ</t>
    </rPh>
    <phoneticPr fontId="2"/>
  </si>
  <si>
    <r>
      <t>ESCO</t>
    </r>
    <r>
      <rPr>
        <sz val="11"/>
        <color indexed="8"/>
        <rFont val="ＭＳ Ｐ明朝"/>
        <family val="1"/>
        <charset val="128"/>
      </rPr>
      <t>契約期間</t>
    </r>
    <rPh sb="4" eb="6">
      <t>ケイヤク</t>
    </rPh>
    <rPh sb="6" eb="8">
      <t>キカン</t>
    </rPh>
    <phoneticPr fontId="2"/>
  </si>
  <si>
    <t>東京都ビジネス事業者登録年月日</t>
    <rPh sb="0" eb="3">
      <t>トウキョウト</t>
    </rPh>
    <rPh sb="7" eb="10">
      <t>ジギョウシャ</t>
    </rPh>
    <rPh sb="10" eb="12">
      <t>トウロク</t>
    </rPh>
    <rPh sb="12" eb="15">
      <t>ネンガッピ</t>
    </rPh>
    <phoneticPr fontId="2"/>
  </si>
  <si>
    <t>東京都ビジネス事業者登録番号</t>
    <rPh sb="0" eb="3">
      <t>トウキョウト</t>
    </rPh>
    <rPh sb="7" eb="10">
      <t>ジギョウシャ</t>
    </rPh>
    <rPh sb="10" eb="12">
      <t>トウロク</t>
    </rPh>
    <rPh sb="12" eb="14">
      <t>バンゴウ</t>
    </rPh>
    <phoneticPr fontId="2"/>
  </si>
  <si>
    <t>備考</t>
    <rPh sb="0" eb="2">
      <t>ビコウ</t>
    </rPh>
    <phoneticPr fontId="2"/>
  </si>
  <si>
    <t>開始</t>
    <rPh sb="0" eb="2">
      <t>カイシ</t>
    </rPh>
    <phoneticPr fontId="2"/>
  </si>
  <si>
    <t>終了</t>
    <rPh sb="0" eb="2">
      <t>シュウリョウ</t>
    </rPh>
    <phoneticPr fontId="2"/>
  </si>
  <si>
    <t>年間</t>
    <rPh sb="0" eb="2">
      <t>ネンカン</t>
    </rPh>
    <phoneticPr fontId="2"/>
  </si>
  <si>
    <t>無</t>
    <rPh sb="0" eb="1">
      <t>ナシ</t>
    </rPh>
    <phoneticPr fontId="2"/>
  </si>
  <si>
    <t>有</t>
    <rPh sb="0" eb="1">
      <t>ア</t>
    </rPh>
    <phoneticPr fontId="2"/>
  </si>
  <si>
    <t>リース契約等の有無</t>
    <rPh sb="3" eb="5">
      <t>ケイヤク</t>
    </rPh>
    <rPh sb="5" eb="6">
      <t>トウ</t>
    </rPh>
    <rPh sb="7" eb="9">
      <t>ウム</t>
    </rPh>
    <phoneticPr fontId="2"/>
  </si>
  <si>
    <t>ギャランティード</t>
    <phoneticPr fontId="2"/>
  </si>
  <si>
    <t>シェアード</t>
    <phoneticPr fontId="2"/>
  </si>
  <si>
    <t>リース対象機器</t>
    <rPh sb="3" eb="5">
      <t>タイショウ</t>
    </rPh>
    <rPh sb="5" eb="7">
      <t>キキ</t>
    </rPh>
    <phoneticPr fontId="2"/>
  </si>
  <si>
    <t>割賦対象機器</t>
    <rPh sb="0" eb="2">
      <t>カップ</t>
    </rPh>
    <rPh sb="2" eb="4">
      <t>タイショウ</t>
    </rPh>
    <rPh sb="4" eb="6">
      <t>キキ</t>
    </rPh>
    <phoneticPr fontId="2"/>
  </si>
  <si>
    <t>リース（割賦）契約期間</t>
    <rPh sb="4" eb="6">
      <t>カップ</t>
    </rPh>
    <rPh sb="7" eb="9">
      <t>ケイヤク</t>
    </rPh>
    <rPh sb="9" eb="11">
      <t>キカン</t>
    </rPh>
    <phoneticPr fontId="2"/>
  </si>
  <si>
    <t>人</t>
    <rPh sb="0" eb="1">
      <t>ニン</t>
    </rPh>
    <phoneticPr fontId="2"/>
  </si>
  <si>
    <r>
      <rPr>
        <sz val="11"/>
        <color indexed="8"/>
        <rFont val="ＭＳ Ｐ明朝"/>
        <family val="1"/>
        <charset val="128"/>
      </rPr>
      <t>内容</t>
    </r>
    <rPh sb="0" eb="2">
      <t>ナイヨウ</t>
    </rPh>
    <phoneticPr fontId="2"/>
  </si>
  <si>
    <r>
      <rPr>
        <sz val="11"/>
        <color indexed="8"/>
        <rFont val="ＭＳ Ｐ明朝"/>
        <family val="1"/>
        <charset val="128"/>
      </rPr>
      <t>人</t>
    </r>
    <rPh sb="0" eb="1">
      <t>ニン</t>
    </rPh>
    <phoneticPr fontId="2"/>
  </si>
  <si>
    <t>その他特記事項</t>
    <rPh sb="2" eb="3">
      <t>タ</t>
    </rPh>
    <rPh sb="3" eb="5">
      <t>トッキ</t>
    </rPh>
    <rPh sb="5" eb="7">
      <t>ジコウ</t>
    </rPh>
    <phoneticPr fontId="2"/>
  </si>
  <si>
    <t>熱供給事業者</t>
    <rPh sb="0" eb="1">
      <t>ネツ</t>
    </rPh>
    <rPh sb="1" eb="3">
      <t>キョウキュウ</t>
    </rPh>
    <rPh sb="3" eb="5">
      <t>ジギョウ</t>
    </rPh>
    <rPh sb="5" eb="6">
      <t>シャ</t>
    </rPh>
    <phoneticPr fontId="2"/>
  </si>
  <si>
    <t>注）金融機関からの借入金の場合は、金融機関名とその本支店名を備考欄に明記すること。</t>
    <rPh sb="2" eb="4">
      <t>キンユウ</t>
    </rPh>
    <rPh sb="4" eb="6">
      <t>キカン</t>
    </rPh>
    <rPh sb="9" eb="10">
      <t>シャク</t>
    </rPh>
    <rPh sb="10" eb="12">
      <t>ニュウキン</t>
    </rPh>
    <rPh sb="13" eb="15">
      <t>バアイ</t>
    </rPh>
    <rPh sb="17" eb="19">
      <t>キンユウ</t>
    </rPh>
    <rPh sb="19" eb="21">
      <t>キカン</t>
    </rPh>
    <rPh sb="21" eb="22">
      <t>ナ</t>
    </rPh>
    <rPh sb="25" eb="26">
      <t>ホン</t>
    </rPh>
    <rPh sb="26" eb="28">
      <t>シテン</t>
    </rPh>
    <rPh sb="28" eb="29">
      <t>ナ</t>
    </rPh>
    <rPh sb="30" eb="32">
      <t>ビコウ</t>
    </rPh>
    <rPh sb="32" eb="33">
      <t>ラン</t>
    </rPh>
    <rPh sb="34" eb="36">
      <t>メイキ</t>
    </rPh>
    <phoneticPr fontId="2"/>
  </si>
  <si>
    <t>補助金等の名称</t>
    <rPh sb="0" eb="3">
      <t>ホジョキン</t>
    </rPh>
    <rPh sb="3" eb="4">
      <t>トウ</t>
    </rPh>
    <rPh sb="5" eb="7">
      <t>メイショウ</t>
    </rPh>
    <phoneticPr fontId="2"/>
  </si>
  <si>
    <t>補助金等の目的</t>
    <rPh sb="0" eb="3">
      <t>ホジョキン</t>
    </rPh>
    <rPh sb="3" eb="4">
      <t>トウ</t>
    </rPh>
    <rPh sb="5" eb="7">
      <t>モクテキ</t>
    </rPh>
    <phoneticPr fontId="2"/>
  </si>
  <si>
    <t>実施期間</t>
    <rPh sb="0" eb="2">
      <t>ジッシ</t>
    </rPh>
    <rPh sb="2" eb="4">
      <t>キカン</t>
    </rPh>
    <phoneticPr fontId="2"/>
  </si>
  <si>
    <t>交付決定時期</t>
    <rPh sb="0" eb="2">
      <t>コウフ</t>
    </rPh>
    <rPh sb="2" eb="4">
      <t>ケッテイ</t>
    </rPh>
    <rPh sb="4" eb="6">
      <t>ジキ</t>
    </rPh>
    <phoneticPr fontId="2"/>
  </si>
  <si>
    <t>交付申請額</t>
    <rPh sb="0" eb="2">
      <t>コウフ</t>
    </rPh>
    <rPh sb="2" eb="5">
      <t>シンセイガク</t>
    </rPh>
    <phoneticPr fontId="2"/>
  </si>
  <si>
    <t>←実施予定のある事業者は、記載すること。</t>
    <rPh sb="1" eb="3">
      <t>ジッシ</t>
    </rPh>
    <rPh sb="3" eb="5">
      <t>ヨテイ</t>
    </rPh>
    <rPh sb="8" eb="11">
      <t>ジギョウシャ</t>
    </rPh>
    <rPh sb="13" eb="15">
      <t>キサイ</t>
    </rPh>
    <phoneticPr fontId="2"/>
  </si>
  <si>
    <t>千円</t>
    <rPh sb="0" eb="2">
      <t>センエン</t>
    </rPh>
    <phoneticPr fontId="2"/>
  </si>
  <si>
    <t>大分類</t>
    <rPh sb="0" eb="3">
      <t>ダイブンルイ</t>
    </rPh>
    <phoneticPr fontId="2"/>
  </si>
  <si>
    <t>中分類</t>
    <rPh sb="0" eb="3">
      <t>チュウブンルイ</t>
    </rPh>
    <phoneticPr fontId="2"/>
  </si>
  <si>
    <t>番号</t>
    <rPh sb="0" eb="2">
      <t>バンゴウ</t>
    </rPh>
    <phoneticPr fontId="2"/>
  </si>
  <si>
    <t>記号</t>
    <rPh sb="0" eb="2">
      <t>キゴウ</t>
    </rPh>
    <phoneticPr fontId="2"/>
  </si>
  <si>
    <t>項目名</t>
    <rPh sb="0" eb="2">
      <t>コウモク</t>
    </rPh>
    <rPh sb="2" eb="3">
      <t>ナ</t>
    </rPh>
    <phoneticPr fontId="2"/>
  </si>
  <si>
    <t>株</t>
    <rPh sb="0" eb="1">
      <t>カブ</t>
    </rPh>
    <phoneticPr fontId="2"/>
  </si>
  <si>
    <t>1.</t>
    <phoneticPr fontId="6"/>
  </si>
  <si>
    <t>%</t>
    <phoneticPr fontId="6"/>
  </si>
  <si>
    <t>(</t>
    <phoneticPr fontId="6"/>
  </si>
  <si>
    <t>2.</t>
    <phoneticPr fontId="6"/>
  </si>
  <si>
    <t>3.</t>
    <phoneticPr fontId="6"/>
  </si>
  <si>
    <t>4.</t>
    <phoneticPr fontId="6"/>
  </si>
  <si>
    <t>5.</t>
    <phoneticPr fontId="6"/>
  </si>
  <si>
    <t>6.</t>
    <phoneticPr fontId="6"/>
  </si>
  <si>
    <t>7.</t>
    <phoneticPr fontId="6"/>
  </si>
  <si>
    <t>8.</t>
    <phoneticPr fontId="6"/>
  </si>
  <si>
    <t>9.</t>
    <phoneticPr fontId="6"/>
  </si>
  <si>
    <t>10.</t>
    <phoneticPr fontId="6"/>
  </si>
  <si>
    <t>備考</t>
    <rPh sb="0" eb="2">
      <t>ビコウ</t>
    </rPh>
    <phoneticPr fontId="6"/>
  </si>
  <si>
    <t>←ここに入力（但し、出資比率は自動計算です。）</t>
    <rPh sb="4" eb="6">
      <t>ニュウリョク</t>
    </rPh>
    <rPh sb="7" eb="8">
      <t>タダ</t>
    </rPh>
    <rPh sb="10" eb="12">
      <t>シュッシ</t>
    </rPh>
    <rPh sb="12" eb="14">
      <t>ヒリツ</t>
    </rPh>
    <rPh sb="15" eb="17">
      <t>ジドウ</t>
    </rPh>
    <rPh sb="17" eb="19">
      <t>ケイサン</t>
    </rPh>
    <phoneticPr fontId="6"/>
  </si>
  <si>
    <t>←ここに入力（但し、割合は自動計算です。）</t>
    <rPh sb="4" eb="6">
      <t>ニュウリョク</t>
    </rPh>
    <rPh sb="7" eb="8">
      <t>タダ</t>
    </rPh>
    <rPh sb="10" eb="12">
      <t>ワリアイ</t>
    </rPh>
    <rPh sb="13" eb="15">
      <t>ジドウ</t>
    </rPh>
    <rPh sb="15" eb="17">
      <t>ケイサン</t>
    </rPh>
    <phoneticPr fontId="6"/>
  </si>
  <si>
    <r>
      <rPr>
        <sz val="11"/>
        <color indexed="8"/>
        <rFont val="ＭＳ Ｐ明朝"/>
        <family val="1"/>
        <charset val="128"/>
      </rPr>
      <t>単位</t>
    </r>
    <rPh sb="0" eb="2">
      <t>タンイ</t>
    </rPh>
    <phoneticPr fontId="2"/>
  </si>
  <si>
    <r>
      <t>4</t>
    </r>
    <r>
      <rPr>
        <sz val="11"/>
        <color indexed="8"/>
        <rFont val="ＭＳ Ｐ明朝"/>
        <family val="1"/>
        <charset val="128"/>
      </rPr>
      <t>月</t>
    </r>
    <rPh sb="1" eb="2">
      <t>ゲツ</t>
    </rPh>
    <phoneticPr fontId="2"/>
  </si>
  <si>
    <r>
      <t>5</t>
    </r>
    <r>
      <rPr>
        <sz val="11"/>
        <color indexed="8"/>
        <rFont val="ＭＳ Ｐ明朝"/>
        <family val="1"/>
        <charset val="128"/>
      </rPr>
      <t>月</t>
    </r>
  </si>
  <si>
    <r>
      <t>6</t>
    </r>
    <r>
      <rPr>
        <sz val="11"/>
        <color indexed="8"/>
        <rFont val="ＭＳ Ｐ明朝"/>
        <family val="1"/>
        <charset val="128"/>
      </rPr>
      <t>月</t>
    </r>
  </si>
  <si>
    <r>
      <t>7</t>
    </r>
    <r>
      <rPr>
        <sz val="11"/>
        <color indexed="8"/>
        <rFont val="ＭＳ Ｐ明朝"/>
        <family val="1"/>
        <charset val="128"/>
      </rPr>
      <t>月</t>
    </r>
  </si>
  <si>
    <r>
      <t>8</t>
    </r>
    <r>
      <rPr>
        <sz val="11"/>
        <color indexed="8"/>
        <rFont val="ＭＳ Ｐ明朝"/>
        <family val="1"/>
        <charset val="128"/>
      </rPr>
      <t>月</t>
    </r>
  </si>
  <si>
    <r>
      <t>9</t>
    </r>
    <r>
      <rPr>
        <sz val="11"/>
        <color indexed="8"/>
        <rFont val="ＭＳ Ｐ明朝"/>
        <family val="1"/>
        <charset val="128"/>
      </rPr>
      <t>月</t>
    </r>
  </si>
  <si>
    <r>
      <t>10</t>
    </r>
    <r>
      <rPr>
        <sz val="11"/>
        <color indexed="8"/>
        <rFont val="ＭＳ Ｐ明朝"/>
        <family val="1"/>
        <charset val="128"/>
      </rPr>
      <t>月</t>
    </r>
  </si>
  <si>
    <r>
      <t>11</t>
    </r>
    <r>
      <rPr>
        <sz val="11"/>
        <color indexed="8"/>
        <rFont val="ＭＳ Ｐ明朝"/>
        <family val="1"/>
        <charset val="128"/>
      </rPr>
      <t>月</t>
    </r>
  </si>
  <si>
    <r>
      <t>12</t>
    </r>
    <r>
      <rPr>
        <sz val="11"/>
        <color indexed="8"/>
        <rFont val="ＭＳ Ｐ明朝"/>
        <family val="1"/>
        <charset val="128"/>
      </rPr>
      <t>月</t>
    </r>
  </si>
  <si>
    <r>
      <t>1</t>
    </r>
    <r>
      <rPr>
        <sz val="11"/>
        <color indexed="8"/>
        <rFont val="ＭＳ Ｐ明朝"/>
        <family val="1"/>
        <charset val="128"/>
      </rPr>
      <t>月</t>
    </r>
  </si>
  <si>
    <r>
      <t>2</t>
    </r>
    <r>
      <rPr>
        <sz val="11"/>
        <color indexed="8"/>
        <rFont val="ＭＳ Ｐ明朝"/>
        <family val="1"/>
        <charset val="128"/>
      </rPr>
      <t>月</t>
    </r>
  </si>
  <si>
    <r>
      <t>3</t>
    </r>
    <r>
      <rPr>
        <sz val="11"/>
        <color indexed="8"/>
        <rFont val="ＭＳ Ｐ明朝"/>
        <family val="1"/>
        <charset val="128"/>
      </rPr>
      <t>月</t>
    </r>
  </si>
  <si>
    <r>
      <rPr>
        <sz val="11"/>
        <color indexed="8"/>
        <rFont val="ＭＳ Ｐ明朝"/>
        <family val="1"/>
        <charset val="128"/>
      </rPr>
      <t>合計</t>
    </r>
    <rPh sb="0" eb="2">
      <t>ゴウケイ</t>
    </rPh>
    <phoneticPr fontId="2"/>
  </si>
  <si>
    <r>
      <rPr>
        <sz val="11"/>
        <color indexed="8"/>
        <rFont val="ＭＳ Ｐ明朝"/>
        <family val="1"/>
        <charset val="128"/>
      </rPr>
      <t>電力量</t>
    </r>
    <rPh sb="0" eb="2">
      <t>デンリョク</t>
    </rPh>
    <rPh sb="2" eb="3">
      <t>リョウ</t>
    </rPh>
    <phoneticPr fontId="2"/>
  </si>
  <si>
    <r>
      <rPr>
        <sz val="11"/>
        <color indexed="8"/>
        <rFont val="ＭＳ Ｐ明朝"/>
        <family val="1"/>
        <charset val="128"/>
      </rPr>
      <t>排ガス回収熱</t>
    </r>
    <rPh sb="0" eb="1">
      <t>ハイ</t>
    </rPh>
    <rPh sb="3" eb="5">
      <t>カイシュウ</t>
    </rPh>
    <rPh sb="5" eb="6">
      <t>ネツ</t>
    </rPh>
    <phoneticPr fontId="2"/>
  </si>
  <si>
    <t>助成金事業工程表</t>
    <rPh sb="0" eb="3">
      <t>ジョセイキン</t>
    </rPh>
    <rPh sb="3" eb="5">
      <t>ジギョウ</t>
    </rPh>
    <rPh sb="5" eb="8">
      <t>コウテイヒョウ</t>
    </rPh>
    <phoneticPr fontId="2"/>
  </si>
  <si>
    <t>（事業所の名称</t>
    <rPh sb="1" eb="3">
      <t>ジギョウ</t>
    </rPh>
    <rPh sb="3" eb="4">
      <t>ショ</t>
    </rPh>
    <rPh sb="5" eb="7">
      <t>メイショウ</t>
    </rPh>
    <phoneticPr fontId="2"/>
  </si>
  <si>
    <t>工程</t>
    <rPh sb="0" eb="2">
      <t>コウテイ</t>
    </rPh>
    <phoneticPr fontId="2"/>
  </si>
  <si>
    <t>注）交付決定通知受領日を想定して記載すること。</t>
    <rPh sb="0" eb="1">
      <t>チュウ</t>
    </rPh>
    <rPh sb="2" eb="4">
      <t>コウフ</t>
    </rPh>
    <rPh sb="4" eb="6">
      <t>ケッテイ</t>
    </rPh>
    <rPh sb="6" eb="8">
      <t>ツウチ</t>
    </rPh>
    <rPh sb="8" eb="10">
      <t>ジュリョウ</t>
    </rPh>
    <rPh sb="10" eb="11">
      <t>ビ</t>
    </rPh>
    <rPh sb="12" eb="14">
      <t>ソウテイ</t>
    </rPh>
    <rPh sb="16" eb="18">
      <t>キサイ</t>
    </rPh>
    <phoneticPr fontId="2"/>
  </si>
  <si>
    <t>注）工程の内容は、適宜追加すること。</t>
    <rPh sb="0" eb="1">
      <t>チュウ</t>
    </rPh>
    <rPh sb="2" eb="4">
      <t>コウテイ</t>
    </rPh>
    <rPh sb="5" eb="7">
      <t>ナイヨウ</t>
    </rPh>
    <rPh sb="9" eb="11">
      <t>テキギ</t>
    </rPh>
    <rPh sb="11" eb="13">
      <t>ツイカ</t>
    </rPh>
    <phoneticPr fontId="2"/>
  </si>
  <si>
    <t>交付決定通知</t>
    <rPh sb="0" eb="4">
      <t>コウフケッテイ</t>
    </rPh>
    <rPh sb="4" eb="6">
      <t>ツウチ</t>
    </rPh>
    <phoneticPr fontId="2"/>
  </si>
  <si>
    <t>機器製作</t>
    <rPh sb="0" eb="2">
      <t>キキ</t>
    </rPh>
    <rPh sb="2" eb="4">
      <t>セイサク</t>
    </rPh>
    <phoneticPr fontId="2"/>
  </si>
  <si>
    <t>据付工事</t>
    <rPh sb="0" eb="1">
      <t>ス</t>
    </rPh>
    <rPh sb="1" eb="2">
      <t>ツ</t>
    </rPh>
    <rPh sb="2" eb="4">
      <t>コウジ</t>
    </rPh>
    <phoneticPr fontId="2"/>
  </si>
  <si>
    <t>試運転</t>
    <rPh sb="0" eb="3">
      <t>シウンテン</t>
    </rPh>
    <phoneticPr fontId="2"/>
  </si>
  <si>
    <t>機器・工事検収引渡し</t>
    <rPh sb="0" eb="2">
      <t>キキ</t>
    </rPh>
    <rPh sb="3" eb="5">
      <t>コウジ</t>
    </rPh>
    <rPh sb="5" eb="7">
      <t>ケンシュウ</t>
    </rPh>
    <rPh sb="7" eb="9">
      <t>ヒキワタ</t>
    </rPh>
    <phoneticPr fontId="2"/>
  </si>
  <si>
    <t>工事完了届提出</t>
    <rPh sb="0" eb="2">
      <t>コウジ</t>
    </rPh>
    <rPh sb="2" eb="4">
      <t>カンリョウ</t>
    </rPh>
    <rPh sb="4" eb="5">
      <t>トドケ</t>
    </rPh>
    <rPh sb="5" eb="7">
      <t>テイシュツ</t>
    </rPh>
    <phoneticPr fontId="2"/>
  </si>
  <si>
    <t>【動作環境】</t>
  </si>
  <si>
    <t>- Microsoft Excel 2003</t>
  </si>
  <si>
    <t>- Microsoft Excel 2007</t>
  </si>
  <si>
    <t>(3)</t>
  </si>
  <si>
    <t>(4)</t>
  </si>
  <si>
    <t>(5)</t>
  </si>
  <si>
    <t>年</t>
    <rPh sb="0" eb="1">
      <t>ネン</t>
    </rPh>
    <phoneticPr fontId="2"/>
  </si>
  <si>
    <t>注）</t>
  </si>
  <si>
    <t>注）工事完了予定日の属する年度の翌年度から起算して2年度分を記載すること。</t>
    <rPh sb="0" eb="1">
      <t>チュウ</t>
    </rPh>
    <rPh sb="2" eb="4">
      <t>コウジ</t>
    </rPh>
    <rPh sb="4" eb="6">
      <t>カンリョウ</t>
    </rPh>
    <rPh sb="6" eb="9">
      <t>ヨテイビ</t>
    </rPh>
    <rPh sb="10" eb="11">
      <t>ゾク</t>
    </rPh>
    <rPh sb="13" eb="15">
      <t>ネンド</t>
    </rPh>
    <rPh sb="16" eb="19">
      <t>ヨクネンド</t>
    </rPh>
    <rPh sb="21" eb="23">
      <t>キサン</t>
    </rPh>
    <rPh sb="26" eb="29">
      <t>ネンドブン</t>
    </rPh>
    <rPh sb="30" eb="32">
      <t>キサイ</t>
    </rPh>
    <phoneticPr fontId="2"/>
  </si>
  <si>
    <t>注）ESCO契約締結（予定）又は既に契約している場合のみ記載すること。</t>
    <rPh sb="0" eb="1">
      <t>チュウ</t>
    </rPh>
    <rPh sb="6" eb="8">
      <t>ケイヤク</t>
    </rPh>
    <rPh sb="8" eb="10">
      <t>テイケツ</t>
    </rPh>
    <rPh sb="11" eb="13">
      <t>ヨテイ</t>
    </rPh>
    <rPh sb="14" eb="15">
      <t>マタ</t>
    </rPh>
    <rPh sb="16" eb="17">
      <t>スデ</t>
    </rPh>
    <rPh sb="18" eb="20">
      <t>ケイヤク</t>
    </rPh>
    <rPh sb="24" eb="26">
      <t>バアイ</t>
    </rPh>
    <rPh sb="28" eb="30">
      <t>キサイ</t>
    </rPh>
    <phoneticPr fontId="2"/>
  </si>
  <si>
    <t>　注）リース契約締結（予定）又は既に契約している場合のみ記載すること。</t>
    <rPh sb="1" eb="2">
      <t>チュウ</t>
    </rPh>
    <rPh sb="6" eb="8">
      <t>ケイヤク</t>
    </rPh>
    <rPh sb="8" eb="10">
      <t>テイケツ</t>
    </rPh>
    <rPh sb="11" eb="13">
      <t>ヨテイ</t>
    </rPh>
    <rPh sb="14" eb="15">
      <t>マタ</t>
    </rPh>
    <rPh sb="16" eb="17">
      <t>スデ</t>
    </rPh>
    <rPh sb="18" eb="20">
      <t>ケイヤク</t>
    </rPh>
    <rPh sb="24" eb="26">
      <t>バアイ</t>
    </rPh>
    <rPh sb="28" eb="30">
      <t>キサイ</t>
    </rPh>
    <phoneticPr fontId="2"/>
  </si>
  <si>
    <r>
      <t>・</t>
    </r>
    <r>
      <rPr>
        <sz val="12"/>
        <color indexed="8"/>
        <rFont val="Century"/>
        <family val="1"/>
      </rPr>
      <t>256MB</t>
    </r>
    <r>
      <rPr>
        <sz val="12"/>
        <color indexed="8"/>
        <rFont val="ＭＳ Ｐ明朝"/>
        <family val="1"/>
        <charset val="128"/>
      </rPr>
      <t>以上のメインメモリ（</t>
    </r>
    <r>
      <rPr>
        <sz val="12"/>
        <color indexed="8"/>
        <rFont val="Century"/>
        <family val="1"/>
      </rPr>
      <t>RAM</t>
    </r>
    <r>
      <rPr>
        <sz val="12"/>
        <color indexed="8"/>
        <rFont val="ＭＳ Ｐ明朝"/>
        <family val="1"/>
        <charset val="128"/>
      </rPr>
      <t>）（</t>
    </r>
    <r>
      <rPr>
        <sz val="12"/>
        <color indexed="8"/>
        <rFont val="Century"/>
        <family val="1"/>
      </rPr>
      <t>512MB</t>
    </r>
    <r>
      <rPr>
        <sz val="12"/>
        <color indexed="8"/>
        <rFont val="ＭＳ Ｐ明朝"/>
        <family val="1"/>
        <charset val="128"/>
      </rPr>
      <t>以上を推奨します）</t>
    </r>
  </si>
  <si>
    <t>薄緑色で着色された部分は、該当する箇所に○を記入してください。</t>
    <rPh sb="0" eb="1">
      <t>ウス</t>
    </rPh>
    <rPh sb="1" eb="3">
      <t>ミドリイロ</t>
    </rPh>
    <rPh sb="4" eb="6">
      <t>チャクショク</t>
    </rPh>
    <rPh sb="9" eb="11">
      <t>ブブン</t>
    </rPh>
    <rPh sb="13" eb="15">
      <t>ガイトウ</t>
    </rPh>
    <rPh sb="17" eb="19">
      <t>カショ</t>
    </rPh>
    <rPh sb="22" eb="24">
      <t>キニュウ</t>
    </rPh>
    <phoneticPr fontId="2"/>
  </si>
  <si>
    <t>本ファイルは、白黒印刷に設定されています。</t>
    <rPh sb="0" eb="1">
      <t>ホン</t>
    </rPh>
    <rPh sb="7" eb="9">
      <t>シロクロ</t>
    </rPh>
    <rPh sb="9" eb="11">
      <t>インサツ</t>
    </rPh>
    <rPh sb="12" eb="14">
      <t>セッテイ</t>
    </rPh>
    <phoneticPr fontId="2"/>
  </si>
  <si>
    <t>環境に関する規制
基準の遵守の可能性</t>
    <rPh sb="0" eb="2">
      <t>カンキョウ</t>
    </rPh>
    <rPh sb="3" eb="4">
      <t>カン</t>
    </rPh>
    <rPh sb="6" eb="8">
      <t>キセイ</t>
    </rPh>
    <rPh sb="9" eb="11">
      <t>キジュン</t>
    </rPh>
    <rPh sb="12" eb="14">
      <t>ジュンシュ</t>
    </rPh>
    <rPh sb="15" eb="18">
      <t>カノウセイ</t>
    </rPh>
    <phoneticPr fontId="2"/>
  </si>
  <si>
    <t>リース等の契約
の有無</t>
    <rPh sb="3" eb="4">
      <t>トウ</t>
    </rPh>
    <rPh sb="5" eb="7">
      <t>ケイヤク</t>
    </rPh>
    <rPh sb="9" eb="11">
      <t>ウム</t>
    </rPh>
    <phoneticPr fontId="2"/>
  </si>
  <si>
    <t>名称（会社名）</t>
    <phoneticPr fontId="2"/>
  </si>
  <si>
    <t>代表者の役職名と氏名</t>
    <phoneticPr fontId="2"/>
  </si>
  <si>
    <t>担当者氏名</t>
    <phoneticPr fontId="2"/>
  </si>
  <si>
    <t>登記された本社住所</t>
    <phoneticPr fontId="2"/>
  </si>
  <si>
    <t>電話番号</t>
    <phoneticPr fontId="2"/>
  </si>
  <si>
    <t>e－メールアドレス</t>
    <phoneticPr fontId="2"/>
  </si>
  <si>
    <t>名称（会社名）</t>
    <phoneticPr fontId="2"/>
  </si>
  <si>
    <t>役職名と氏名</t>
    <phoneticPr fontId="2"/>
  </si>
  <si>
    <t>助成対象事業者</t>
    <rPh sb="0" eb="2">
      <t>ジョセイ</t>
    </rPh>
    <rPh sb="2" eb="4">
      <t>タイショウ</t>
    </rPh>
    <rPh sb="4" eb="6">
      <t>ジギョウ</t>
    </rPh>
    <rPh sb="6" eb="7">
      <t>シャ</t>
    </rPh>
    <phoneticPr fontId="2"/>
  </si>
  <si>
    <t>←自動表示</t>
    <rPh sb="1" eb="3">
      <t>ジドウ</t>
    </rPh>
    <rPh sb="3" eb="5">
      <t>ヒョウジ</t>
    </rPh>
    <phoneticPr fontId="6"/>
  </si>
  <si>
    <t>←ここに入力</t>
    <rPh sb="4" eb="6">
      <t>ニュウリョク</t>
    </rPh>
    <phoneticPr fontId="2"/>
  </si>
  <si>
    <t>←記載すべきことがあれば、記入すること。</t>
    <rPh sb="1" eb="3">
      <t>キサイ</t>
    </rPh>
    <rPh sb="13" eb="15">
      <t>キニュウ</t>
    </rPh>
    <phoneticPr fontId="2"/>
  </si>
  <si>
    <t>←ここに記入</t>
    <rPh sb="4" eb="6">
      <t>キニュウ</t>
    </rPh>
    <phoneticPr fontId="2"/>
  </si>
  <si>
    <t>←自動表示</t>
    <rPh sb="1" eb="3">
      <t>ジドウ</t>
    </rPh>
    <rPh sb="3" eb="5">
      <t>ヒョウジ</t>
    </rPh>
    <phoneticPr fontId="2"/>
  </si>
  <si>
    <t>←統括的連絡先の会社名を記入してください。尚、上記のいずれかの企業名をコピーしてください。</t>
    <rPh sb="1" eb="3">
      <t>トウカツ</t>
    </rPh>
    <rPh sb="3" eb="4">
      <t>テキ</t>
    </rPh>
    <rPh sb="4" eb="7">
      <t>レンラクサキ</t>
    </rPh>
    <rPh sb="8" eb="10">
      <t>カイシャ</t>
    </rPh>
    <rPh sb="10" eb="11">
      <t>ナ</t>
    </rPh>
    <rPh sb="12" eb="14">
      <t>キニュウ</t>
    </rPh>
    <rPh sb="21" eb="22">
      <t>ナオ</t>
    </rPh>
    <rPh sb="23" eb="25">
      <t>ジョウキ</t>
    </rPh>
    <rPh sb="31" eb="33">
      <t>キギョウ</t>
    </rPh>
    <rPh sb="33" eb="34">
      <t>メイ</t>
    </rPh>
    <phoneticPr fontId="2"/>
  </si>
  <si>
    <t>←郵便番号を入力してください。</t>
    <rPh sb="1" eb="3">
      <t>ユウビン</t>
    </rPh>
    <rPh sb="3" eb="5">
      <t>バンゴウ</t>
    </rPh>
    <rPh sb="6" eb="8">
      <t>ニュウリョク</t>
    </rPh>
    <phoneticPr fontId="2"/>
  </si>
  <si>
    <t>←担当者の携帯電話の番号を入力してください。</t>
    <rPh sb="1" eb="4">
      <t>タントウシャ</t>
    </rPh>
    <rPh sb="5" eb="7">
      <t>ケイタイ</t>
    </rPh>
    <rPh sb="7" eb="9">
      <t>デンワ</t>
    </rPh>
    <rPh sb="10" eb="12">
      <t>バンゴウ</t>
    </rPh>
    <rPh sb="13" eb="15">
      <t>ニュウリョク</t>
    </rPh>
    <phoneticPr fontId="2"/>
  </si>
  <si>
    <t>リース関係</t>
    <rPh sb="3" eb="5">
      <t>カンケイ</t>
    </rPh>
    <phoneticPr fontId="2"/>
  </si>
  <si>
    <r>
      <t>E-mail</t>
    </r>
    <r>
      <rPr>
        <sz val="11"/>
        <color indexed="8"/>
        <rFont val="ＭＳ Ｐ明朝"/>
        <family val="1"/>
        <charset val="128"/>
      </rPr>
      <t>アドレス</t>
    </r>
    <phoneticPr fontId="2"/>
  </si>
  <si>
    <r>
      <t xml:space="preserve"> </t>
    </r>
    <r>
      <rPr>
        <sz val="11"/>
        <color indexed="8"/>
        <rFont val="ＭＳ Ｐ明朝"/>
        <family val="1"/>
        <charset val="128"/>
      </rPr>
      <t>連絡先</t>
    </r>
    <rPh sb="1" eb="4">
      <t>レンラクサキ</t>
    </rPh>
    <phoneticPr fontId="6"/>
  </si>
  <si>
    <t xml:space="preserve"> 部署名</t>
    <rPh sb="1" eb="3">
      <t>ブショ</t>
    </rPh>
    <rPh sb="3" eb="4">
      <t>メイ</t>
    </rPh>
    <phoneticPr fontId="2"/>
  </si>
  <si>
    <t>保守管理事業者</t>
    <rPh sb="0" eb="2">
      <t>ホシュ</t>
    </rPh>
    <rPh sb="2" eb="4">
      <t>カンリ</t>
    </rPh>
    <rPh sb="4" eb="7">
      <t>ジギョウシャ</t>
    </rPh>
    <phoneticPr fontId="2"/>
  </si>
  <si>
    <t>熱供給事業者</t>
    <rPh sb="0" eb="1">
      <t>ネツ</t>
    </rPh>
    <rPh sb="1" eb="3">
      <t>キョウキュウ</t>
    </rPh>
    <rPh sb="3" eb="5">
      <t>ジギョウ</t>
    </rPh>
    <rPh sb="5" eb="6">
      <t>シャ</t>
    </rPh>
    <phoneticPr fontId="2"/>
  </si>
  <si>
    <t>①商業登記簿謄本、②決算報告書（直近3か年分）、③納税証明書、④会社概要書（パンフレット）、⑤熱需給契約書（案）、⑥熱需給料金計算書（案）</t>
    <rPh sb="1" eb="3">
      <t>ショウギョウ</t>
    </rPh>
    <rPh sb="3" eb="6">
      <t>トウキボ</t>
    </rPh>
    <rPh sb="6" eb="8">
      <t>トウホン</t>
    </rPh>
    <rPh sb="10" eb="12">
      <t>ケッサン</t>
    </rPh>
    <rPh sb="12" eb="15">
      <t>ホウコクショ</t>
    </rPh>
    <rPh sb="16" eb="17">
      <t>チョク</t>
    </rPh>
    <rPh sb="17" eb="18">
      <t>チカ</t>
    </rPh>
    <rPh sb="20" eb="21">
      <t>ネン</t>
    </rPh>
    <rPh sb="21" eb="22">
      <t>ブン</t>
    </rPh>
    <rPh sb="25" eb="27">
      <t>ノウゼイ</t>
    </rPh>
    <rPh sb="27" eb="30">
      <t>ショウメイショ</t>
    </rPh>
    <rPh sb="32" eb="34">
      <t>カイシャ</t>
    </rPh>
    <rPh sb="34" eb="37">
      <t>ガイヨウショ</t>
    </rPh>
    <rPh sb="47" eb="48">
      <t>ネツ</t>
    </rPh>
    <rPh sb="48" eb="50">
      <t>ジュキュウ</t>
    </rPh>
    <rPh sb="50" eb="53">
      <t>ケイヤクショ</t>
    </rPh>
    <rPh sb="54" eb="55">
      <t>アン</t>
    </rPh>
    <rPh sb="58" eb="59">
      <t>ネツ</t>
    </rPh>
    <rPh sb="59" eb="61">
      <t>ジュキュウ</t>
    </rPh>
    <rPh sb="61" eb="63">
      <t>リョウキン</t>
    </rPh>
    <rPh sb="63" eb="66">
      <t>ケイサンショ</t>
    </rPh>
    <rPh sb="67" eb="68">
      <t>アン</t>
    </rPh>
    <phoneticPr fontId="2"/>
  </si>
  <si>
    <t>リース事業者</t>
    <rPh sb="3" eb="5">
      <t>ジギョウ</t>
    </rPh>
    <rPh sb="5" eb="6">
      <t>シャ</t>
    </rPh>
    <phoneticPr fontId="2"/>
  </si>
  <si>
    <t>（リース（又は割賦販売の）契約締結の場合）</t>
    <rPh sb="5" eb="6">
      <t>マタ</t>
    </rPh>
    <rPh sb="7" eb="9">
      <t>カップ</t>
    </rPh>
    <rPh sb="9" eb="11">
      <t>ハンバイ</t>
    </rPh>
    <rPh sb="13" eb="15">
      <t>ケイヤク</t>
    </rPh>
    <rPh sb="15" eb="17">
      <t>テイケツ</t>
    </rPh>
    <rPh sb="18" eb="20">
      <t>バアイ</t>
    </rPh>
    <phoneticPr fontId="2"/>
  </si>
  <si>
    <t>（保守管理契約締結の場合）</t>
    <rPh sb="1" eb="3">
      <t>ホシュ</t>
    </rPh>
    <rPh sb="3" eb="5">
      <t>カンリ</t>
    </rPh>
    <rPh sb="5" eb="9">
      <t>ケイヤクテイケツ</t>
    </rPh>
    <rPh sb="10" eb="12">
      <t>バアイ</t>
    </rPh>
    <phoneticPr fontId="2"/>
  </si>
  <si>
    <t>（熱需給契約締結の場合）</t>
    <rPh sb="1" eb="2">
      <t>ネツ</t>
    </rPh>
    <rPh sb="2" eb="4">
      <t>ジュキュウ</t>
    </rPh>
    <rPh sb="4" eb="8">
      <t>ケイヤクテイケツ</t>
    </rPh>
    <rPh sb="9" eb="11">
      <t>バアイ</t>
    </rPh>
    <phoneticPr fontId="2"/>
  </si>
  <si>
    <t>①商業登記簿謄本、②決算報告書（直近3か年分）、③納税証明書、④会社概要書（パンフレット）、⑤ESCO契約書（案）、⑥ESCO料金計算書（案）、⑦東京ビジネス事業者の登録通知書</t>
    <rPh sb="1" eb="3">
      <t>ショウギョウ</t>
    </rPh>
    <rPh sb="3" eb="6">
      <t>トウキボ</t>
    </rPh>
    <rPh sb="6" eb="8">
      <t>トウホン</t>
    </rPh>
    <rPh sb="10" eb="12">
      <t>ケッサン</t>
    </rPh>
    <rPh sb="12" eb="15">
      <t>ホウコクショ</t>
    </rPh>
    <rPh sb="16" eb="17">
      <t>チョク</t>
    </rPh>
    <rPh sb="17" eb="18">
      <t>チカ</t>
    </rPh>
    <rPh sb="20" eb="21">
      <t>ネン</t>
    </rPh>
    <rPh sb="21" eb="22">
      <t>ブン</t>
    </rPh>
    <rPh sb="25" eb="27">
      <t>ノウゼイ</t>
    </rPh>
    <rPh sb="27" eb="30">
      <t>ショウメイショ</t>
    </rPh>
    <rPh sb="32" eb="34">
      <t>カイシャ</t>
    </rPh>
    <rPh sb="34" eb="37">
      <t>ガイヨウショ</t>
    </rPh>
    <rPh sb="51" eb="54">
      <t>ケイヤクショ</t>
    </rPh>
    <rPh sb="55" eb="56">
      <t>アン</t>
    </rPh>
    <rPh sb="63" eb="65">
      <t>リョウキン</t>
    </rPh>
    <rPh sb="65" eb="68">
      <t>ケイサンショ</t>
    </rPh>
    <rPh sb="69" eb="70">
      <t>アン</t>
    </rPh>
    <rPh sb="73" eb="75">
      <t>トウキョウ</t>
    </rPh>
    <rPh sb="79" eb="82">
      <t>ジギョウシャ</t>
    </rPh>
    <rPh sb="83" eb="85">
      <t>トウロク</t>
    </rPh>
    <rPh sb="85" eb="88">
      <t>ツウチショ</t>
    </rPh>
    <phoneticPr fontId="2"/>
  </si>
  <si>
    <t>①商業登記簿謄本、②決算報告書（直近3か年分）、③納税証明書、④会社概要書（パンフレット）、⑤保守管理契約書（案）、⑥保守管理料金計算書（案）、⑦東京都ビジネス事業者の登録通知書</t>
    <rPh sb="1" eb="3">
      <t>ショウギョウ</t>
    </rPh>
    <rPh sb="3" eb="6">
      <t>トウキボ</t>
    </rPh>
    <rPh sb="6" eb="8">
      <t>トウホン</t>
    </rPh>
    <rPh sb="10" eb="12">
      <t>ケッサン</t>
    </rPh>
    <rPh sb="12" eb="15">
      <t>ホウコクショ</t>
    </rPh>
    <rPh sb="16" eb="17">
      <t>チョク</t>
    </rPh>
    <rPh sb="17" eb="18">
      <t>チカ</t>
    </rPh>
    <rPh sb="20" eb="21">
      <t>ネン</t>
    </rPh>
    <rPh sb="21" eb="22">
      <t>ブン</t>
    </rPh>
    <rPh sb="25" eb="27">
      <t>ノウゼイ</t>
    </rPh>
    <rPh sb="27" eb="30">
      <t>ショウメイショ</t>
    </rPh>
    <rPh sb="32" eb="34">
      <t>カイシャ</t>
    </rPh>
    <rPh sb="34" eb="37">
      <t>ガイヨウショ</t>
    </rPh>
    <rPh sb="47" eb="49">
      <t>ホシュ</t>
    </rPh>
    <rPh sb="49" eb="51">
      <t>カンリ</t>
    </rPh>
    <rPh sb="51" eb="54">
      <t>ケイヤクショ</t>
    </rPh>
    <rPh sb="55" eb="56">
      <t>アン</t>
    </rPh>
    <rPh sb="59" eb="61">
      <t>ホシュ</t>
    </rPh>
    <rPh sb="61" eb="63">
      <t>カンリ</t>
    </rPh>
    <rPh sb="63" eb="65">
      <t>リョウキン</t>
    </rPh>
    <rPh sb="65" eb="68">
      <t>ケイサンショ</t>
    </rPh>
    <rPh sb="69" eb="70">
      <t>アン</t>
    </rPh>
    <rPh sb="73" eb="76">
      <t>トウキョウト</t>
    </rPh>
    <rPh sb="80" eb="83">
      <t>ジギョウシャ</t>
    </rPh>
    <rPh sb="84" eb="86">
      <t>トウロク</t>
    </rPh>
    <rPh sb="86" eb="89">
      <t>ツウチショ</t>
    </rPh>
    <phoneticPr fontId="2"/>
  </si>
  <si>
    <t>受け入れる帰宅困難者数（想定）</t>
    <rPh sb="0" eb="1">
      <t>ウ</t>
    </rPh>
    <rPh sb="2" eb="3">
      <t>イ</t>
    </rPh>
    <rPh sb="5" eb="7">
      <t>キタク</t>
    </rPh>
    <rPh sb="7" eb="9">
      <t>コンナン</t>
    </rPh>
    <rPh sb="9" eb="10">
      <t>シャ</t>
    </rPh>
    <rPh sb="10" eb="11">
      <t>スウ</t>
    </rPh>
    <rPh sb="12" eb="14">
      <t>ソウテイ</t>
    </rPh>
    <phoneticPr fontId="6"/>
  </si>
  <si>
    <t>単位</t>
    <rPh sb="0" eb="2">
      <t>タンイ</t>
    </rPh>
    <phoneticPr fontId="2"/>
  </si>
  <si>
    <t>リース事業者（割賦を含む）の名称</t>
    <rPh sb="3" eb="6">
      <t>ジギョウシャ</t>
    </rPh>
    <rPh sb="7" eb="9">
      <t>カップ</t>
    </rPh>
    <rPh sb="10" eb="11">
      <t>フク</t>
    </rPh>
    <rPh sb="14" eb="16">
      <t>メイショウ</t>
    </rPh>
    <phoneticPr fontId="2"/>
  </si>
  <si>
    <t>助成対象事業者</t>
    <rPh sb="0" eb="2">
      <t>ジョセイ</t>
    </rPh>
    <rPh sb="2" eb="4">
      <t>タイショウ</t>
    </rPh>
    <rPh sb="4" eb="7">
      <t>ジギョウシャ</t>
    </rPh>
    <phoneticPr fontId="2"/>
  </si>
  <si>
    <t>注）助成対象事業者の自己資金と借入金は、内数としてカッコ内に記載すること。</t>
    <rPh sb="2" eb="4">
      <t>ジョセイ</t>
    </rPh>
    <rPh sb="4" eb="6">
      <t>タイショウ</t>
    </rPh>
    <rPh sb="6" eb="9">
      <t>ジギョウシャ</t>
    </rPh>
    <phoneticPr fontId="2"/>
  </si>
  <si>
    <t>dB</t>
    <phoneticPr fontId="2"/>
  </si>
  <si>
    <t>騒音</t>
    <rPh sb="0" eb="2">
      <t>ソウオン</t>
    </rPh>
    <phoneticPr fontId="2"/>
  </si>
  <si>
    <t>振動</t>
    <rPh sb="0" eb="2">
      <t>シンドウ</t>
    </rPh>
    <phoneticPr fontId="2"/>
  </si>
  <si>
    <t>窒素酸化物</t>
    <rPh sb="0" eb="2">
      <t>チッソ</t>
    </rPh>
    <rPh sb="2" eb="5">
      <t>サンカブツ</t>
    </rPh>
    <phoneticPr fontId="2"/>
  </si>
  <si>
    <t>規制基準　（ppm）</t>
    <rPh sb="0" eb="2">
      <t>キセイ</t>
    </rPh>
    <rPh sb="2" eb="4">
      <t>キジュン</t>
    </rPh>
    <phoneticPr fontId="2"/>
  </si>
  <si>
    <t>〃</t>
    <phoneticPr fontId="2"/>
  </si>
  <si>
    <t>〃</t>
    <phoneticPr fontId="6"/>
  </si>
  <si>
    <t>〃</t>
    <phoneticPr fontId="2"/>
  </si>
  <si>
    <t>〃</t>
    <phoneticPr fontId="2"/>
  </si>
  <si>
    <t>東京都ビジネス
事業者登録番号</t>
    <rPh sb="0" eb="3">
      <t>トウキョウト</t>
    </rPh>
    <rPh sb="8" eb="11">
      <t>ジギョウシャ</t>
    </rPh>
    <rPh sb="11" eb="13">
      <t>トウロク</t>
    </rPh>
    <rPh sb="13" eb="15">
      <t>バンゴウ</t>
    </rPh>
    <phoneticPr fontId="2"/>
  </si>
  <si>
    <t>東京都ビジネス
事業者登録年月日</t>
    <rPh sb="0" eb="3">
      <t>トウキョウト</t>
    </rPh>
    <rPh sb="8" eb="11">
      <t>ジギョウシャ</t>
    </rPh>
    <rPh sb="11" eb="13">
      <t>トウロク</t>
    </rPh>
    <rPh sb="13" eb="16">
      <t>ネンガッピ</t>
    </rPh>
    <phoneticPr fontId="2"/>
  </si>
  <si>
    <t>長さ　（m）</t>
    <rPh sb="0" eb="1">
      <t>ナガ</t>
    </rPh>
    <phoneticPr fontId="2"/>
  </si>
  <si>
    <t>幅　　（m）</t>
    <rPh sb="0" eb="1">
      <t>ハバ</t>
    </rPh>
    <phoneticPr fontId="2"/>
  </si>
  <si>
    <t>高さ　（m）</t>
    <rPh sb="0" eb="1">
      <t>タカ</t>
    </rPh>
    <phoneticPr fontId="2"/>
  </si>
  <si>
    <t>燃料使用量</t>
    <rPh sb="0" eb="2">
      <t>ネンリョウ</t>
    </rPh>
    <rPh sb="2" eb="4">
      <t>シヨウ</t>
    </rPh>
    <rPh sb="4" eb="5">
      <t>リョウ</t>
    </rPh>
    <phoneticPr fontId="2"/>
  </si>
  <si>
    <t>←自動表示</t>
    <rPh sb="1" eb="3">
      <t>ジドウ</t>
    </rPh>
    <rPh sb="3" eb="5">
      <t>ヒョウジ</t>
    </rPh>
    <phoneticPr fontId="2"/>
  </si>
  <si>
    <t>〃</t>
    <phoneticPr fontId="2"/>
  </si>
  <si>
    <t>注）申請した企業の代表者の略歴を記載すること。</t>
    <rPh sb="0" eb="1">
      <t>チュウ</t>
    </rPh>
    <rPh sb="2" eb="4">
      <t>シンセイ</t>
    </rPh>
    <rPh sb="6" eb="8">
      <t>キギョウ</t>
    </rPh>
    <rPh sb="9" eb="12">
      <t>ダイヒョウシャ</t>
    </rPh>
    <rPh sb="13" eb="15">
      <t>リャクレキ</t>
    </rPh>
    <rPh sb="16" eb="18">
      <t>キサイ</t>
    </rPh>
    <phoneticPr fontId="2"/>
  </si>
  <si>
    <t>日間</t>
    <phoneticPr fontId="2"/>
  </si>
  <si>
    <t>h</t>
    <phoneticPr fontId="2"/>
  </si>
  <si>
    <t>MWh</t>
    <phoneticPr fontId="2"/>
  </si>
  <si>
    <t>加重平均
全負荷相当時間</t>
    <rPh sb="0" eb="2">
      <t>カジュウ</t>
    </rPh>
    <rPh sb="2" eb="4">
      <t>ヘイキン</t>
    </rPh>
    <rPh sb="5" eb="6">
      <t>ゼン</t>
    </rPh>
    <rPh sb="6" eb="8">
      <t>フカ</t>
    </rPh>
    <rPh sb="8" eb="10">
      <t>ソウトウ</t>
    </rPh>
    <rPh sb="10" eb="12">
      <t>ジカン</t>
    </rPh>
    <phoneticPr fontId="2"/>
  </si>
  <si>
    <t>※　区分所有者の一行目には、申請代表者を記載すること。また区分所有者全員の情報を記載すること。</t>
    <phoneticPr fontId="2"/>
  </si>
  <si>
    <t>　　　　　</t>
    <phoneticPr fontId="2"/>
  </si>
  <si>
    <t>有効回収熱</t>
    <rPh sb="0" eb="2">
      <t>ユウコウ</t>
    </rPh>
    <rPh sb="2" eb="4">
      <t>カイシュウ</t>
    </rPh>
    <rPh sb="4" eb="5">
      <t>ネツ</t>
    </rPh>
    <phoneticPr fontId="2"/>
  </si>
  <si>
    <t>有効電力量</t>
    <rPh sb="0" eb="2">
      <t>ユウコウ</t>
    </rPh>
    <rPh sb="2" eb="4">
      <t>デンリョク</t>
    </rPh>
    <rPh sb="4" eb="5">
      <t>リョウ</t>
    </rPh>
    <phoneticPr fontId="2"/>
  </si>
  <si>
    <t>2.17×発電効率
＋排熱利用率</t>
    <rPh sb="5" eb="7">
      <t>ハツデン</t>
    </rPh>
    <rPh sb="7" eb="9">
      <t>コウリツ</t>
    </rPh>
    <rPh sb="11" eb="13">
      <t>ハイネツ</t>
    </rPh>
    <rPh sb="13" eb="15">
      <t>リヨウ</t>
    </rPh>
    <rPh sb="15" eb="16">
      <t>リツ</t>
    </rPh>
    <phoneticPr fontId="2"/>
  </si>
  <si>
    <r>
      <t>(5)</t>
    </r>
    <r>
      <rPr>
        <sz val="11"/>
        <color indexed="8"/>
        <rFont val="ＭＳ Ｐ明朝"/>
        <family val="1"/>
        <charset val="128"/>
      </rPr>
      <t>　電気主任技術者連絡先</t>
    </r>
    <rPh sb="4" eb="6">
      <t>デンキ</t>
    </rPh>
    <rPh sb="6" eb="8">
      <t>シュニン</t>
    </rPh>
    <rPh sb="8" eb="11">
      <t>ギジュツシャ</t>
    </rPh>
    <rPh sb="11" eb="14">
      <t>レンラクサキ</t>
    </rPh>
    <phoneticPr fontId="2"/>
  </si>
  <si>
    <t>部署名</t>
    <rPh sb="0" eb="2">
      <t>ブショ</t>
    </rPh>
    <rPh sb="2" eb="3">
      <t>メイ</t>
    </rPh>
    <phoneticPr fontId="6"/>
  </si>
  <si>
    <t>住　　所</t>
    <rPh sb="0" eb="1">
      <t>ジュウ</t>
    </rPh>
    <rPh sb="3" eb="4">
      <t>ショ</t>
    </rPh>
    <phoneticPr fontId="2"/>
  </si>
  <si>
    <t>担当者役職名</t>
    <rPh sb="3" eb="5">
      <t>ヤクショク</t>
    </rPh>
    <rPh sb="5" eb="6">
      <t>ナ</t>
    </rPh>
    <phoneticPr fontId="6"/>
  </si>
  <si>
    <t>注）契約電力500kW以上の大規模事業所のみ記載してください。</t>
    <rPh sb="0" eb="1">
      <t>チュウ</t>
    </rPh>
    <rPh sb="2" eb="4">
      <t>ケイヤク</t>
    </rPh>
    <rPh sb="4" eb="6">
      <t>デンリョク</t>
    </rPh>
    <rPh sb="11" eb="13">
      <t>イジョウ</t>
    </rPh>
    <rPh sb="14" eb="17">
      <t>ダイキボ</t>
    </rPh>
    <rPh sb="17" eb="19">
      <t>ジギョウ</t>
    </rPh>
    <rPh sb="19" eb="20">
      <t>ショ</t>
    </rPh>
    <rPh sb="22" eb="24">
      <t>キサイ</t>
    </rPh>
    <phoneticPr fontId="2"/>
  </si>
  <si>
    <t>電気主任技術者</t>
    <rPh sb="0" eb="2">
      <t>デンキ</t>
    </rPh>
    <rPh sb="2" eb="4">
      <t>シュニン</t>
    </rPh>
    <rPh sb="4" eb="7">
      <t>ギジュツシャ</t>
    </rPh>
    <phoneticPr fontId="2"/>
  </si>
  <si>
    <t>会社名</t>
    <rPh sb="0" eb="2">
      <t>カイシャ</t>
    </rPh>
    <rPh sb="2" eb="3">
      <t>ナ</t>
    </rPh>
    <phoneticPr fontId="2"/>
  </si>
  <si>
    <t>部署名</t>
    <rPh sb="0" eb="2">
      <t>ブショ</t>
    </rPh>
    <rPh sb="2" eb="3">
      <t>メイ</t>
    </rPh>
    <phoneticPr fontId="2"/>
  </si>
  <si>
    <t>担当者役職名</t>
    <rPh sb="0" eb="3">
      <t>タントウシャ</t>
    </rPh>
    <rPh sb="3" eb="5">
      <t>ヤクショク</t>
    </rPh>
    <rPh sb="5" eb="6">
      <t>ナ</t>
    </rPh>
    <phoneticPr fontId="2"/>
  </si>
  <si>
    <t>←契約電力500kW以上の大規模事業所のみ記入願います。</t>
    <rPh sb="1" eb="3">
      <t>ケイヤク</t>
    </rPh>
    <rPh sb="3" eb="5">
      <t>デンリョク</t>
    </rPh>
    <rPh sb="10" eb="12">
      <t>イジョウ</t>
    </rPh>
    <rPh sb="13" eb="16">
      <t>ダイキボ</t>
    </rPh>
    <rPh sb="16" eb="18">
      <t>ジギョウ</t>
    </rPh>
    <rPh sb="18" eb="19">
      <t>ショ</t>
    </rPh>
    <rPh sb="21" eb="24">
      <t>キニュウネガ</t>
    </rPh>
    <phoneticPr fontId="2"/>
  </si>
  <si>
    <t>kW</t>
    <phoneticPr fontId="2"/>
  </si>
  <si>
    <t>kW</t>
    <phoneticPr fontId="2"/>
  </si>
  <si>
    <t>注）</t>
    <phoneticPr fontId="6"/>
  </si>
  <si>
    <t>本事業を共同事業で行う場合は、共同申請者同士及び工事請負者との連絡・責任体制を明確に記入すること。</t>
    <rPh sb="26" eb="28">
      <t>ウケオイ</t>
    </rPh>
    <phoneticPr fontId="6"/>
  </si>
  <si>
    <t>%</t>
    <phoneticPr fontId="2"/>
  </si>
  <si>
    <t>注）申請した企業の創業等の沿革、過去・現在の主な事業を記載すること。</t>
    <rPh sb="0" eb="1">
      <t>チュウ</t>
    </rPh>
    <rPh sb="2" eb="4">
      <t>シンセイ</t>
    </rPh>
    <rPh sb="6" eb="8">
      <t>キギョウ</t>
    </rPh>
    <rPh sb="9" eb="11">
      <t>ソウギョウ</t>
    </rPh>
    <rPh sb="11" eb="12">
      <t>トウ</t>
    </rPh>
    <rPh sb="13" eb="15">
      <t>エンカク</t>
    </rPh>
    <rPh sb="16" eb="18">
      <t>カコ</t>
    </rPh>
    <rPh sb="19" eb="21">
      <t>ゲンザイ</t>
    </rPh>
    <rPh sb="22" eb="23">
      <t>オモ</t>
    </rPh>
    <rPh sb="24" eb="26">
      <t>ジギョウ</t>
    </rPh>
    <rPh sb="27" eb="29">
      <t>キサイ</t>
    </rPh>
    <phoneticPr fontId="2"/>
  </si>
  <si>
    <t>①商業登記簿謄本、②決算報告書（直近3か年分）、③納税証明書、④会社概要書（パンフレット）、⑤リ－ス（又は割賦販売の）契約書（案）、⑥リース料金（又は割賦販売価格）計算書（案）</t>
    <rPh sb="1" eb="3">
      <t>ショウギョウ</t>
    </rPh>
    <rPh sb="3" eb="6">
      <t>トウキボ</t>
    </rPh>
    <rPh sb="6" eb="8">
      <t>トウホン</t>
    </rPh>
    <rPh sb="10" eb="12">
      <t>ケッサン</t>
    </rPh>
    <rPh sb="12" eb="15">
      <t>ホウコクショ</t>
    </rPh>
    <rPh sb="16" eb="17">
      <t>チョク</t>
    </rPh>
    <rPh sb="17" eb="18">
      <t>チカ</t>
    </rPh>
    <rPh sb="20" eb="21">
      <t>ネン</t>
    </rPh>
    <rPh sb="21" eb="22">
      <t>ブン</t>
    </rPh>
    <rPh sb="25" eb="27">
      <t>ノウゼイ</t>
    </rPh>
    <rPh sb="27" eb="30">
      <t>ショウメイショ</t>
    </rPh>
    <rPh sb="32" eb="34">
      <t>カイシャ</t>
    </rPh>
    <rPh sb="34" eb="37">
      <t>ガイヨウショ</t>
    </rPh>
    <rPh sb="51" eb="52">
      <t>マタ</t>
    </rPh>
    <rPh sb="53" eb="55">
      <t>カップ</t>
    </rPh>
    <rPh sb="55" eb="57">
      <t>ハンバイ</t>
    </rPh>
    <rPh sb="59" eb="62">
      <t>ケイヤクショ</t>
    </rPh>
    <rPh sb="63" eb="64">
      <t>アン</t>
    </rPh>
    <rPh sb="70" eb="72">
      <t>リョウキン</t>
    </rPh>
    <rPh sb="73" eb="74">
      <t>マタ</t>
    </rPh>
    <rPh sb="75" eb="77">
      <t>カップ</t>
    </rPh>
    <rPh sb="77" eb="79">
      <t>ハンバイ</t>
    </rPh>
    <rPh sb="79" eb="81">
      <t>カカク</t>
    </rPh>
    <rPh sb="82" eb="85">
      <t>ケイサンショ</t>
    </rPh>
    <rPh sb="86" eb="87">
      <t>アン</t>
    </rPh>
    <phoneticPr fontId="2"/>
  </si>
  <si>
    <t>CGS</t>
    <phoneticPr fontId="23"/>
  </si>
  <si>
    <t>項目</t>
    <rPh sb="0" eb="2">
      <t>コウモク</t>
    </rPh>
    <phoneticPr fontId="23"/>
  </si>
  <si>
    <t>単位</t>
    <rPh sb="0" eb="2">
      <t>タンイ</t>
    </rPh>
    <phoneticPr fontId="23"/>
  </si>
  <si>
    <t>No.1</t>
    <phoneticPr fontId="23"/>
  </si>
  <si>
    <t>全負荷相当時間</t>
    <rPh sb="0" eb="1">
      <t>ゼン</t>
    </rPh>
    <rPh sb="1" eb="3">
      <t>フカ</t>
    </rPh>
    <rPh sb="3" eb="5">
      <t>ソウトウ</t>
    </rPh>
    <rPh sb="5" eb="7">
      <t>ジカン</t>
    </rPh>
    <phoneticPr fontId="23"/>
  </si>
  <si>
    <t>h/月</t>
    <rPh sb="2" eb="3">
      <t>ゲツ</t>
    </rPh>
    <phoneticPr fontId="23"/>
  </si>
  <si>
    <t>発電出力</t>
    <rPh sb="0" eb="2">
      <t>ハツデン</t>
    </rPh>
    <rPh sb="2" eb="4">
      <t>シュツリョク</t>
    </rPh>
    <phoneticPr fontId="23"/>
  </si>
  <si>
    <t>kW/h</t>
    <phoneticPr fontId="23"/>
  </si>
  <si>
    <t>排熱回収出力</t>
    <rPh sb="0" eb="2">
      <t>ハイネツ</t>
    </rPh>
    <rPh sb="2" eb="4">
      <t>カイシュウ</t>
    </rPh>
    <rPh sb="4" eb="6">
      <t>シュツリョク</t>
    </rPh>
    <phoneticPr fontId="23"/>
  </si>
  <si>
    <t>排熱回収率</t>
    <rPh sb="0" eb="2">
      <t>ハイネツ</t>
    </rPh>
    <rPh sb="2" eb="4">
      <t>カイシュウ</t>
    </rPh>
    <rPh sb="4" eb="5">
      <t>リツ</t>
    </rPh>
    <phoneticPr fontId="23"/>
  </si>
  <si>
    <t>%</t>
    <phoneticPr fontId="23"/>
  </si>
  <si>
    <t>燃料使用</t>
    <rPh sb="0" eb="2">
      <t>ネンリョウ</t>
    </rPh>
    <rPh sb="2" eb="4">
      <t>シヨウ</t>
    </rPh>
    <phoneticPr fontId="23"/>
  </si>
  <si>
    <t>燃料使用量</t>
    <rPh sb="0" eb="2">
      <t>ネンリョウ</t>
    </rPh>
    <rPh sb="2" eb="5">
      <t>シヨウリョウ</t>
    </rPh>
    <phoneticPr fontId="23"/>
  </si>
  <si>
    <t>発電量</t>
    <rPh sb="0" eb="2">
      <t>ハツデン</t>
    </rPh>
    <rPh sb="2" eb="3">
      <t>リョウ</t>
    </rPh>
    <phoneticPr fontId="23"/>
  </si>
  <si>
    <t>MWh/月</t>
    <rPh sb="4" eb="5">
      <t>ゲツ</t>
    </rPh>
    <phoneticPr fontId="23"/>
  </si>
  <si>
    <t>排熱回収量</t>
    <rPh sb="0" eb="2">
      <t>ハイネツ</t>
    </rPh>
    <rPh sb="2" eb="4">
      <t>カイシュウ</t>
    </rPh>
    <rPh sb="4" eb="5">
      <t>リョウ</t>
    </rPh>
    <phoneticPr fontId="23"/>
  </si>
  <si>
    <t>燃料の発熱量</t>
    <rPh sb="0" eb="2">
      <t>ネンリョウ</t>
    </rPh>
    <rPh sb="3" eb="5">
      <t>ハツネツ</t>
    </rPh>
    <rPh sb="5" eb="6">
      <t>リョウ</t>
    </rPh>
    <phoneticPr fontId="23"/>
  </si>
  <si>
    <t>発電量（換算値）</t>
    <rPh sb="0" eb="2">
      <t>ハツデン</t>
    </rPh>
    <rPh sb="2" eb="3">
      <t>リョウ</t>
    </rPh>
    <rPh sb="4" eb="6">
      <t>カンサン</t>
    </rPh>
    <rPh sb="6" eb="7">
      <t>チ</t>
    </rPh>
    <phoneticPr fontId="23"/>
  </si>
  <si>
    <t>有効活用量</t>
    <rPh sb="0" eb="2">
      <t>ユウコウ</t>
    </rPh>
    <rPh sb="2" eb="4">
      <t>カツヨウ</t>
    </rPh>
    <rPh sb="4" eb="5">
      <t>リョウ</t>
    </rPh>
    <phoneticPr fontId="23"/>
  </si>
  <si>
    <t>燃料使用発熱量</t>
    <rPh sb="0" eb="2">
      <t>ネンリョウ</t>
    </rPh>
    <rPh sb="2" eb="4">
      <t>シヨウ</t>
    </rPh>
    <rPh sb="4" eb="6">
      <t>ハツネツ</t>
    </rPh>
    <rPh sb="6" eb="7">
      <t>リョウ</t>
    </rPh>
    <phoneticPr fontId="23"/>
  </si>
  <si>
    <t>2.17発電効率＋排熱利用率</t>
    <rPh sb="4" eb="6">
      <t>ハツデン</t>
    </rPh>
    <rPh sb="6" eb="8">
      <t>コウリツ</t>
    </rPh>
    <rPh sb="9" eb="11">
      <t>ハイネツ</t>
    </rPh>
    <rPh sb="11" eb="13">
      <t>リヨウ</t>
    </rPh>
    <rPh sb="13" eb="14">
      <t>リツ</t>
    </rPh>
    <phoneticPr fontId="23"/>
  </si>
  <si>
    <t>%</t>
    <phoneticPr fontId="23"/>
  </si>
  <si>
    <t>%</t>
    <phoneticPr fontId="23"/>
  </si>
  <si>
    <t>合計
又は
平均</t>
    <rPh sb="0" eb="2">
      <t>ゴウケイ</t>
    </rPh>
    <rPh sb="3" eb="4">
      <t>マタ</t>
    </rPh>
    <rPh sb="6" eb="8">
      <t>ヘイキン</t>
    </rPh>
    <phoneticPr fontId="23"/>
  </si>
  <si>
    <t>←年度を記載すること</t>
    <rPh sb="1" eb="3">
      <t>ネンド</t>
    </rPh>
    <rPh sb="4" eb="6">
      <t>キサイ</t>
    </rPh>
    <phoneticPr fontId="22"/>
  </si>
  <si>
    <t>従業員数</t>
    <rPh sb="0" eb="3">
      <t>ジュウギョウイン</t>
    </rPh>
    <rPh sb="3" eb="4">
      <t>スウ</t>
    </rPh>
    <phoneticPr fontId="2"/>
  </si>
  <si>
    <t>MJ/h</t>
    <phoneticPr fontId="23"/>
  </si>
  <si>
    <t>GJ/月</t>
    <rPh sb="3" eb="4">
      <t>ゲツ</t>
    </rPh>
    <phoneticPr fontId="23"/>
  </si>
  <si>
    <t>MJ/h</t>
    <phoneticPr fontId="23"/>
  </si>
  <si>
    <t>MJ/h</t>
    <phoneticPr fontId="23"/>
  </si>
  <si>
    <t>GJ</t>
    <phoneticPr fontId="2"/>
  </si>
  <si>
    <t>誓　　約　　書</t>
    <rPh sb="0" eb="1">
      <t>チカイ</t>
    </rPh>
    <rPh sb="3" eb="4">
      <t>ヤク</t>
    </rPh>
    <rPh sb="6" eb="7">
      <t>ショ</t>
    </rPh>
    <phoneticPr fontId="2"/>
  </si>
  <si>
    <t>公益財団法人</t>
    <rPh sb="0" eb="2">
      <t>コウエキ</t>
    </rPh>
    <rPh sb="2" eb="4">
      <t>ザイダン</t>
    </rPh>
    <rPh sb="4" eb="6">
      <t>ホウジン</t>
    </rPh>
    <phoneticPr fontId="2"/>
  </si>
  <si>
    <t>東京都環境公社　理事長　殿</t>
    <rPh sb="0" eb="3">
      <t>トウキョウト</t>
    </rPh>
    <rPh sb="3" eb="5">
      <t>カンキョウ</t>
    </rPh>
    <rPh sb="5" eb="7">
      <t>コウシャ</t>
    </rPh>
    <rPh sb="8" eb="11">
      <t>リジチョウ</t>
    </rPh>
    <rPh sb="12" eb="13">
      <t>トノ</t>
    </rPh>
    <phoneticPr fontId="2"/>
  </si>
  <si>
    <t>　あわせて、貴公社理事長又は東京都が必要と認めた場合には、暴力団関係者であるか否かの確認のため、警視庁へ照会がなされることに同意いたします。</t>
    <phoneticPr fontId="2"/>
  </si>
  <si>
    <t>月</t>
    <rPh sb="0" eb="1">
      <t>ゲツ</t>
    </rPh>
    <phoneticPr fontId="2"/>
  </si>
  <si>
    <t>日</t>
    <rPh sb="0" eb="1">
      <t>ヒ</t>
    </rPh>
    <phoneticPr fontId="2"/>
  </si>
  <si>
    <t>←入力してください。</t>
    <rPh sb="1" eb="3">
      <t>ニュウリョク</t>
    </rPh>
    <phoneticPr fontId="2"/>
  </si>
  <si>
    <t>㊞</t>
    <phoneticPr fontId="2"/>
  </si>
  <si>
    <t>※　法人その他の団体にあっては、主たる事務所の所在地、名称及び代表者の氏名
　　 を記入すること。</t>
    <rPh sb="2" eb="4">
      <t>ホウジン</t>
    </rPh>
    <rPh sb="6" eb="7">
      <t>タ</t>
    </rPh>
    <rPh sb="8" eb="10">
      <t>ダンタイ</t>
    </rPh>
    <rPh sb="16" eb="17">
      <t>シュ</t>
    </rPh>
    <rPh sb="19" eb="21">
      <t>ジム</t>
    </rPh>
    <rPh sb="21" eb="22">
      <t>ショ</t>
    </rPh>
    <rPh sb="23" eb="26">
      <t>ショザイチ</t>
    </rPh>
    <rPh sb="27" eb="29">
      <t>メイショウ</t>
    </rPh>
    <rPh sb="29" eb="30">
      <t>オヨ</t>
    </rPh>
    <rPh sb="31" eb="34">
      <t>ダイヒョウシャ</t>
    </rPh>
    <rPh sb="35" eb="37">
      <t>シメイ</t>
    </rPh>
    <rPh sb="42" eb="44">
      <t>キニュウ</t>
    </rPh>
    <phoneticPr fontId="2"/>
  </si>
  <si>
    <t>※　この誓約書における「暴力団関係者」とは、次に掲げる者をいう。</t>
    <rPh sb="4" eb="7">
      <t>セイヤクショ</t>
    </rPh>
    <rPh sb="12" eb="15">
      <t>ボウリョクダン</t>
    </rPh>
    <rPh sb="15" eb="18">
      <t>カンケイシャ</t>
    </rPh>
    <phoneticPr fontId="2"/>
  </si>
  <si>
    <t>・暴力団又は暴力団員が実質的に経営を支配する法人等に所属する者</t>
    <rPh sb="1" eb="4">
      <t>ボウリョクダン</t>
    </rPh>
    <rPh sb="4" eb="5">
      <t>マタ</t>
    </rPh>
    <rPh sb="6" eb="9">
      <t>ボウリョクダン</t>
    </rPh>
    <rPh sb="9" eb="10">
      <t>イン</t>
    </rPh>
    <rPh sb="11" eb="14">
      <t>ジッシツテキ</t>
    </rPh>
    <rPh sb="15" eb="17">
      <t>ケイエイ</t>
    </rPh>
    <rPh sb="18" eb="20">
      <t>シハイ</t>
    </rPh>
    <rPh sb="22" eb="24">
      <t>ホウジン</t>
    </rPh>
    <rPh sb="24" eb="25">
      <t>トウ</t>
    </rPh>
    <rPh sb="26" eb="28">
      <t>ショゾク</t>
    </rPh>
    <rPh sb="30" eb="31">
      <t>シャ</t>
    </rPh>
    <phoneticPr fontId="2"/>
  </si>
  <si>
    <t>・暴力団又員を雇用している者</t>
    <rPh sb="1" eb="4">
      <t>ボウリョクダン</t>
    </rPh>
    <rPh sb="4" eb="5">
      <t>マタ</t>
    </rPh>
    <rPh sb="5" eb="6">
      <t>イン</t>
    </rPh>
    <rPh sb="7" eb="9">
      <t>コヨウ</t>
    </rPh>
    <rPh sb="13" eb="14">
      <t>モノ</t>
    </rPh>
    <phoneticPr fontId="2"/>
  </si>
  <si>
    <t>・暴力団又は暴力団員を不当に利用していると認められる者</t>
    <rPh sb="1" eb="4">
      <t>ボウリョクダン</t>
    </rPh>
    <rPh sb="4" eb="5">
      <t>マタ</t>
    </rPh>
    <rPh sb="6" eb="9">
      <t>ボウリョクダン</t>
    </rPh>
    <rPh sb="9" eb="10">
      <t>イン</t>
    </rPh>
    <rPh sb="11" eb="13">
      <t>フトウ</t>
    </rPh>
    <rPh sb="14" eb="16">
      <t>リヨウ</t>
    </rPh>
    <rPh sb="21" eb="22">
      <t>ミト</t>
    </rPh>
    <rPh sb="26" eb="27">
      <t>モノ</t>
    </rPh>
    <phoneticPr fontId="2"/>
  </si>
  <si>
    <t>・暴力団の維持、運営に協力し、又は関与していると認められる者</t>
    <rPh sb="1" eb="4">
      <t>ボウリョクダン</t>
    </rPh>
    <rPh sb="5" eb="7">
      <t>イジ</t>
    </rPh>
    <rPh sb="8" eb="10">
      <t>ウンエイ</t>
    </rPh>
    <rPh sb="11" eb="13">
      <t>キョウリョク</t>
    </rPh>
    <rPh sb="15" eb="16">
      <t>マタ</t>
    </rPh>
    <rPh sb="17" eb="19">
      <t>カンヨ</t>
    </rPh>
    <rPh sb="24" eb="25">
      <t>ミト</t>
    </rPh>
    <rPh sb="29" eb="30">
      <t>モノ</t>
    </rPh>
    <phoneticPr fontId="2"/>
  </si>
  <si>
    <t>・暴力団又は暴力団員と社会的に非難されるべき関係を有していると認められる者</t>
    <rPh sb="1" eb="4">
      <t>ボウリョクダン</t>
    </rPh>
    <rPh sb="4" eb="5">
      <t>マタ</t>
    </rPh>
    <rPh sb="6" eb="9">
      <t>ボウリョクダン</t>
    </rPh>
    <rPh sb="9" eb="10">
      <t>イン</t>
    </rPh>
    <rPh sb="11" eb="14">
      <t>シャカイテキ</t>
    </rPh>
    <rPh sb="15" eb="17">
      <t>ヒナン</t>
    </rPh>
    <rPh sb="22" eb="24">
      <t>カンケイ</t>
    </rPh>
    <rPh sb="25" eb="26">
      <t>ユウ</t>
    </rPh>
    <rPh sb="31" eb="32">
      <t>ミト</t>
    </rPh>
    <rPh sb="36" eb="37">
      <t>シャ</t>
    </rPh>
    <phoneticPr fontId="2"/>
  </si>
  <si>
    <t>基本情報のT11セルには、ESCO事業者か熱供給事業かの選択をお願いしていますので、ESCO事業者であれば『a』を、熱供給事業者であれば、『b』を記入してください。</t>
    <rPh sb="0" eb="2">
      <t>キホン</t>
    </rPh>
    <rPh sb="2" eb="4">
      <t>ジョウホウ</t>
    </rPh>
    <rPh sb="17" eb="20">
      <t>ジギョウシャ</t>
    </rPh>
    <rPh sb="21" eb="22">
      <t>ネツ</t>
    </rPh>
    <rPh sb="22" eb="26">
      <t>キョウキュウジギョウ</t>
    </rPh>
    <rPh sb="28" eb="30">
      <t>センタク</t>
    </rPh>
    <rPh sb="32" eb="33">
      <t>ネガ</t>
    </rPh>
    <rPh sb="46" eb="49">
      <t>ジギョウシャ</t>
    </rPh>
    <rPh sb="58" eb="59">
      <t>ネツ</t>
    </rPh>
    <rPh sb="59" eb="61">
      <t>キョウキュウ</t>
    </rPh>
    <rPh sb="61" eb="63">
      <t>ジギョウ</t>
    </rPh>
    <rPh sb="63" eb="64">
      <t>シャ</t>
    </rPh>
    <rPh sb="73" eb="75">
      <t>キニュウ</t>
    </rPh>
    <phoneticPr fontId="2"/>
  </si>
  <si>
    <t>←手入力</t>
    <rPh sb="1" eb="2">
      <t>テ</t>
    </rPh>
    <rPh sb="2" eb="4">
      <t>ニュウリョク</t>
    </rPh>
    <phoneticPr fontId="2"/>
  </si>
  <si>
    <t>CGS設置
事業所の所在地</t>
    <rPh sb="3" eb="5">
      <t>セッチ</t>
    </rPh>
    <rPh sb="6" eb="9">
      <t>ジギョウショ</t>
    </rPh>
    <rPh sb="10" eb="13">
      <t>ショザイチ</t>
    </rPh>
    <phoneticPr fontId="2"/>
  </si>
  <si>
    <t>CGS設置事業所の名称</t>
    <rPh sb="3" eb="5">
      <t>セッチ</t>
    </rPh>
    <rPh sb="5" eb="8">
      <t>ジギョウショ</t>
    </rPh>
    <rPh sb="9" eb="11">
      <t>メイショウ</t>
    </rPh>
    <phoneticPr fontId="2"/>
  </si>
  <si>
    <t>←熱電融通インフラ設備を記入してください。</t>
    <rPh sb="1" eb="2">
      <t>ネツ</t>
    </rPh>
    <rPh sb="2" eb="3">
      <t>デン</t>
    </rPh>
    <rPh sb="3" eb="5">
      <t>ユウズウ</t>
    </rPh>
    <rPh sb="9" eb="11">
      <t>セツビ</t>
    </rPh>
    <rPh sb="12" eb="14">
      <t>キニュウ</t>
    </rPh>
    <phoneticPr fontId="2"/>
  </si>
  <si>
    <t>←自立分散型電源設備を記入してください。</t>
    <rPh sb="1" eb="3">
      <t>ジリツ</t>
    </rPh>
    <rPh sb="3" eb="6">
      <t>ブンサンガタ</t>
    </rPh>
    <rPh sb="6" eb="8">
      <t>デンゲン</t>
    </rPh>
    <rPh sb="8" eb="10">
      <t>セツビ</t>
    </rPh>
    <rPh sb="11" eb="13">
      <t>キニュウ</t>
    </rPh>
    <phoneticPr fontId="2"/>
  </si>
  <si>
    <t>←エネルギーマネジメントシステムを記入してください。</t>
    <rPh sb="17" eb="19">
      <t>キニュウ</t>
    </rPh>
    <phoneticPr fontId="2"/>
  </si>
  <si>
    <t>←再生可能エネルギー機器・電気自動車用急速充電器又は燃料電池自動車を記入してください。</t>
    <rPh sb="1" eb="3">
      <t>サイセイ</t>
    </rPh>
    <rPh sb="3" eb="5">
      <t>カノウ</t>
    </rPh>
    <rPh sb="10" eb="12">
      <t>キキ</t>
    </rPh>
    <rPh sb="13" eb="15">
      <t>デンキ</t>
    </rPh>
    <rPh sb="15" eb="18">
      <t>ジドウシャ</t>
    </rPh>
    <rPh sb="18" eb="19">
      <t>ヨウ</t>
    </rPh>
    <rPh sb="19" eb="21">
      <t>キュウソク</t>
    </rPh>
    <rPh sb="21" eb="24">
      <t>ジュウデンキ</t>
    </rPh>
    <rPh sb="24" eb="25">
      <t>マタ</t>
    </rPh>
    <rPh sb="26" eb="28">
      <t>ネンリョウ</t>
    </rPh>
    <rPh sb="28" eb="30">
      <t>デンチ</t>
    </rPh>
    <rPh sb="30" eb="33">
      <t>ジドウシャ</t>
    </rPh>
    <rPh sb="34" eb="36">
      <t>キニュウ</t>
    </rPh>
    <phoneticPr fontId="2"/>
  </si>
  <si>
    <t>床面積</t>
    <rPh sb="0" eb="3">
      <t>ユカメンセキ</t>
    </rPh>
    <phoneticPr fontId="2"/>
  </si>
  <si>
    <t>建物利用人数</t>
    <rPh sb="0" eb="2">
      <t>タテモノ</t>
    </rPh>
    <rPh sb="2" eb="4">
      <t>リヨウ</t>
    </rPh>
    <rPh sb="4" eb="6">
      <t>ニンズウ</t>
    </rPh>
    <phoneticPr fontId="2"/>
  </si>
  <si>
    <t>地上階数</t>
    <rPh sb="0" eb="2">
      <t>チジョウ</t>
    </rPh>
    <rPh sb="2" eb="4">
      <t>カイスウ</t>
    </rPh>
    <phoneticPr fontId="2"/>
  </si>
  <si>
    <t>地下階数</t>
    <rPh sb="0" eb="2">
      <t>チカ</t>
    </rPh>
    <rPh sb="2" eb="4">
      <t>カイスウ</t>
    </rPh>
    <phoneticPr fontId="2"/>
  </si>
  <si>
    <t>←手入力</t>
    <rPh sb="1" eb="2">
      <t>テ</t>
    </rPh>
    <rPh sb="2" eb="4">
      <t>ニュウリョク</t>
    </rPh>
    <phoneticPr fontId="2"/>
  </si>
  <si>
    <t>〃</t>
    <phoneticPr fontId="2"/>
  </si>
  <si>
    <t>熱供給
対象
建築物</t>
    <rPh sb="0" eb="1">
      <t>ネツ</t>
    </rPh>
    <rPh sb="1" eb="3">
      <t>キョウキュウ</t>
    </rPh>
    <rPh sb="4" eb="6">
      <t>タイショウ</t>
    </rPh>
    <rPh sb="7" eb="10">
      <t>ケンチクブツ</t>
    </rPh>
    <phoneticPr fontId="2"/>
  </si>
  <si>
    <t>←自動入力</t>
    <rPh sb="1" eb="3">
      <t>ジドウ</t>
    </rPh>
    <rPh sb="3" eb="5">
      <t>ニュウリョク</t>
    </rPh>
    <phoneticPr fontId="2"/>
  </si>
  <si>
    <t>～</t>
    <phoneticPr fontId="2"/>
  </si>
  <si>
    <t>dB</t>
    <phoneticPr fontId="2"/>
  </si>
  <si>
    <t>　　　～翌日</t>
    <rPh sb="4" eb="6">
      <t>ヨクジツ</t>
    </rPh>
    <phoneticPr fontId="2"/>
  </si>
  <si>
    <t>(3)　窒素酸化物</t>
    <rPh sb="4" eb="6">
      <t>チッソ</t>
    </rPh>
    <rPh sb="6" eb="9">
      <t>サンカブツ</t>
    </rPh>
    <phoneticPr fontId="2"/>
  </si>
  <si>
    <t>施設の種類</t>
    <rPh sb="0" eb="2">
      <t>シセツ</t>
    </rPh>
    <rPh sb="3" eb="5">
      <t>シュルイ</t>
    </rPh>
    <phoneticPr fontId="2"/>
  </si>
  <si>
    <t>ppm</t>
    <phoneticPr fontId="2"/>
  </si>
  <si>
    <t>エネルギー管理士</t>
    <rPh sb="5" eb="7">
      <t>カンリ</t>
    </rPh>
    <rPh sb="7" eb="8">
      <t>シ</t>
    </rPh>
    <phoneticPr fontId="2"/>
  </si>
  <si>
    <t>導入する自立・分散型電源の定格出力合計</t>
    <rPh sb="0" eb="2">
      <t>ドウニュウ</t>
    </rPh>
    <rPh sb="4" eb="6">
      <t>ジリツ</t>
    </rPh>
    <rPh sb="7" eb="10">
      <t>ブンサンガタ</t>
    </rPh>
    <rPh sb="10" eb="12">
      <t>デンゲン</t>
    </rPh>
    <rPh sb="13" eb="15">
      <t>テイカク</t>
    </rPh>
    <rPh sb="15" eb="17">
      <t>シュツリョク</t>
    </rPh>
    <rPh sb="17" eb="19">
      <t>ゴウケイ</t>
    </rPh>
    <phoneticPr fontId="2"/>
  </si>
  <si>
    <t>助成
対象
経費</t>
    <rPh sb="0" eb="2">
      <t>ジョセイ</t>
    </rPh>
    <rPh sb="3" eb="5">
      <t>タイショウ</t>
    </rPh>
    <rPh sb="6" eb="8">
      <t>ケイヒ</t>
    </rPh>
    <phoneticPr fontId="2"/>
  </si>
  <si>
    <t>助成金
申請額</t>
    <rPh sb="0" eb="3">
      <t>ジョセイキン</t>
    </rPh>
    <rPh sb="4" eb="7">
      <t>シンセイガク</t>
    </rPh>
    <phoneticPr fontId="2"/>
  </si>
  <si>
    <t>熱電融通</t>
    <rPh sb="0" eb="1">
      <t>ネツ</t>
    </rPh>
    <rPh sb="1" eb="2">
      <t>デン</t>
    </rPh>
    <rPh sb="2" eb="4">
      <t>ユウズウ</t>
    </rPh>
    <phoneticPr fontId="2"/>
  </si>
  <si>
    <t>CGS</t>
    <phoneticPr fontId="2"/>
  </si>
  <si>
    <t>合計</t>
    <rPh sb="0" eb="2">
      <t>ゴウケイ</t>
    </rPh>
    <phoneticPr fontId="2"/>
  </si>
  <si>
    <t>供給対象施設全体の最大電力需要合計</t>
    <rPh sb="0" eb="2">
      <t>キョウキュウ</t>
    </rPh>
    <rPh sb="2" eb="4">
      <t>タイショウ</t>
    </rPh>
    <rPh sb="4" eb="6">
      <t>シセツ</t>
    </rPh>
    <rPh sb="6" eb="8">
      <t>ゼンタイ</t>
    </rPh>
    <rPh sb="9" eb="11">
      <t>サイダイ</t>
    </rPh>
    <rPh sb="11" eb="13">
      <t>デンリョク</t>
    </rPh>
    <rPh sb="13" eb="15">
      <t>ジュヨウ</t>
    </rPh>
    <rPh sb="15" eb="17">
      <t>ゴウケイ</t>
    </rPh>
    <phoneticPr fontId="2"/>
  </si>
  <si>
    <t>排熱回
収出力</t>
    <rPh sb="0" eb="2">
      <t>ハイネツ</t>
    </rPh>
    <rPh sb="1" eb="2">
      <t>ネツ</t>
    </rPh>
    <rPh sb="2" eb="3">
      <t>カイ</t>
    </rPh>
    <rPh sb="4" eb="5">
      <t>オサメル</t>
    </rPh>
    <rPh sb="5" eb="7">
      <t>シュツリョク</t>
    </rPh>
    <phoneticPr fontId="2"/>
  </si>
  <si>
    <t>住　　所</t>
    <rPh sb="0" eb="1">
      <t>ジュウ</t>
    </rPh>
    <rPh sb="3" eb="4">
      <t>ショ</t>
    </rPh>
    <phoneticPr fontId="2"/>
  </si>
  <si>
    <t>部署名</t>
    <rPh sb="0" eb="2">
      <t>ブショ</t>
    </rPh>
    <rPh sb="2" eb="3">
      <t>メイ</t>
    </rPh>
    <phoneticPr fontId="2"/>
  </si>
  <si>
    <t>担当者役職名</t>
    <rPh sb="3" eb="6">
      <t>ヤクショクナ</t>
    </rPh>
    <phoneticPr fontId="2"/>
  </si>
  <si>
    <t>担当者氏名</t>
    <phoneticPr fontId="2"/>
  </si>
  <si>
    <t>FAX</t>
    <phoneticPr fontId="2"/>
  </si>
  <si>
    <t>注）電気供給業熱供給業、熱供給業に属する第一種エネルギー管理指定工場等については、原油換算で
　　１０キロリットル以上の場合、エネルギー管理士を2名選任する必要があります。また１０キロリットル未満
　　の場合は、１名の選任が必要です。</t>
    <rPh sb="0" eb="1">
      <t>チュウ</t>
    </rPh>
    <rPh sb="2" eb="4">
      <t>デンキ</t>
    </rPh>
    <rPh sb="4" eb="6">
      <t>キョウキュウ</t>
    </rPh>
    <rPh sb="6" eb="7">
      <t>ギョウ</t>
    </rPh>
    <rPh sb="12" eb="13">
      <t>ネツ</t>
    </rPh>
    <rPh sb="13" eb="15">
      <t>キョウキュウ</t>
    </rPh>
    <rPh sb="15" eb="16">
      <t>ギョウ</t>
    </rPh>
    <rPh sb="41" eb="43">
      <t>ゲンユ</t>
    </rPh>
    <rPh sb="43" eb="45">
      <t>カンサン</t>
    </rPh>
    <rPh sb="57" eb="59">
      <t>イジョウ</t>
    </rPh>
    <rPh sb="60" eb="62">
      <t>バアイ</t>
    </rPh>
    <rPh sb="68" eb="70">
      <t>カンリ</t>
    </rPh>
    <rPh sb="70" eb="71">
      <t>シ</t>
    </rPh>
    <rPh sb="73" eb="74">
      <t>ナ</t>
    </rPh>
    <rPh sb="74" eb="76">
      <t>センニン</t>
    </rPh>
    <rPh sb="78" eb="80">
      <t>ヒツヨウ</t>
    </rPh>
    <rPh sb="96" eb="98">
      <t>ミマン</t>
    </rPh>
    <rPh sb="102" eb="104">
      <t>バアイ</t>
    </rPh>
    <rPh sb="107" eb="108">
      <t>ナ</t>
    </rPh>
    <rPh sb="109" eb="111">
      <t>センニン</t>
    </rPh>
    <rPh sb="112" eb="114">
      <t>ヒツヨウ</t>
    </rPh>
    <phoneticPr fontId="2"/>
  </si>
  <si>
    <t>億円</t>
    <rPh sb="0" eb="2">
      <t>オクエン</t>
    </rPh>
    <phoneticPr fontId="6"/>
  </si>
  <si>
    <t>助成対象事業者
（第二事業者）</t>
    <rPh sb="0" eb="2">
      <t>ジョセイ</t>
    </rPh>
    <rPh sb="2" eb="4">
      <t>タイショウ</t>
    </rPh>
    <rPh sb="4" eb="7">
      <t>ジギョウシャ</t>
    </rPh>
    <rPh sb="9" eb="11">
      <t>ダイニ</t>
    </rPh>
    <rPh sb="11" eb="14">
      <t>ジギョウシャ</t>
    </rPh>
    <phoneticPr fontId="2"/>
  </si>
  <si>
    <t>助成対象事業者
（第三事業者）</t>
    <rPh sb="0" eb="2">
      <t>ジョセイ</t>
    </rPh>
    <rPh sb="2" eb="4">
      <t>タイショウ</t>
    </rPh>
    <rPh sb="4" eb="7">
      <t>ジギョウシャ</t>
    </rPh>
    <rPh sb="9" eb="10">
      <t>ダイ</t>
    </rPh>
    <rPh sb="10" eb="11">
      <t>サン</t>
    </rPh>
    <rPh sb="11" eb="14">
      <t>ジギョウシャ</t>
    </rPh>
    <phoneticPr fontId="2"/>
  </si>
  <si>
    <t>百万円</t>
    <rPh sb="0" eb="3">
      <t>ヒャクマンエン</t>
    </rPh>
    <phoneticPr fontId="2"/>
  </si>
  <si>
    <t>電力融通量</t>
    <rPh sb="0" eb="2">
      <t>デンリョク</t>
    </rPh>
    <rPh sb="2" eb="4">
      <t>ユウズウ</t>
    </rPh>
    <rPh sb="4" eb="5">
      <t>リョウ</t>
    </rPh>
    <phoneticPr fontId="2"/>
  </si>
  <si>
    <t>MWh</t>
    <phoneticPr fontId="2"/>
  </si>
  <si>
    <r>
      <t>CGS</t>
    </r>
    <r>
      <rPr>
        <sz val="11"/>
        <color indexed="8"/>
        <rFont val="ＭＳ Ｐ明朝"/>
        <family val="1"/>
        <charset val="128"/>
      </rPr>
      <t>設置建築物</t>
    </r>
    <rPh sb="3" eb="5">
      <t>セッチ</t>
    </rPh>
    <rPh sb="5" eb="8">
      <t>ケンチクブツ</t>
    </rPh>
    <phoneticPr fontId="2"/>
  </si>
  <si>
    <t>負荷
合計
容量</t>
    <rPh sb="0" eb="2">
      <t>フカ</t>
    </rPh>
    <rPh sb="3" eb="5">
      <t>ゴウケイ</t>
    </rPh>
    <rPh sb="6" eb="8">
      <t>ヨウリョウ</t>
    </rPh>
    <phoneticPr fontId="2"/>
  </si>
  <si>
    <t>補正
係数</t>
    <rPh sb="0" eb="2">
      <t>ホセイ</t>
    </rPh>
    <rPh sb="3" eb="5">
      <t>ケイスウ</t>
    </rPh>
    <phoneticPr fontId="2"/>
  </si>
  <si>
    <t>補正後
負荷
合計
容量</t>
    <rPh sb="0" eb="2">
      <t>ホセイ</t>
    </rPh>
    <rPh sb="2" eb="3">
      <t>ゴ</t>
    </rPh>
    <rPh sb="4" eb="6">
      <t>フカ</t>
    </rPh>
    <rPh sb="7" eb="9">
      <t>ゴウケイ</t>
    </rPh>
    <rPh sb="10" eb="12">
      <t>ヨウリョウ</t>
    </rPh>
    <phoneticPr fontId="2"/>
  </si>
  <si>
    <t>kVA</t>
    <phoneticPr fontId="2"/>
  </si>
  <si>
    <t>電灯
負荷</t>
    <rPh sb="0" eb="2">
      <t>デントウ</t>
    </rPh>
    <rPh sb="3" eb="5">
      <t>フカ</t>
    </rPh>
    <phoneticPr fontId="2"/>
  </si>
  <si>
    <t>動力
負荷</t>
    <rPh sb="0" eb="2">
      <t>ドウリョク</t>
    </rPh>
    <rPh sb="3" eb="5">
      <t>フカ</t>
    </rPh>
    <phoneticPr fontId="2"/>
  </si>
  <si>
    <t>冷凍機、パッケージ形空調機、エレベータ等</t>
    <rPh sb="0" eb="3">
      <t>レイトウキ</t>
    </rPh>
    <rPh sb="9" eb="10">
      <t>カタ</t>
    </rPh>
    <rPh sb="10" eb="13">
      <t>クウチョウキ</t>
    </rPh>
    <rPh sb="19" eb="20">
      <t>トウ</t>
    </rPh>
    <phoneticPr fontId="2"/>
  </si>
  <si>
    <t>衛生関係その他（ポンプ等）</t>
    <rPh sb="0" eb="2">
      <t>エイセイ</t>
    </rPh>
    <rPh sb="2" eb="4">
      <t>カンケイ</t>
    </rPh>
    <rPh sb="6" eb="7">
      <t>タ</t>
    </rPh>
    <rPh sb="11" eb="12">
      <t>トウ</t>
    </rPh>
    <phoneticPr fontId="2"/>
  </si>
  <si>
    <t>（注）</t>
    <rPh sb="1" eb="2">
      <t>チュウ</t>
    </rPh>
    <phoneticPr fontId="2"/>
  </si>
  <si>
    <t>・補正係数は、公社が別に定める。（手続きの手引きの『2.申請の方法』の最終頁を参照すること。</t>
    <rPh sb="1" eb="3">
      <t>ホセイ</t>
    </rPh>
    <rPh sb="3" eb="5">
      <t>ケイスウ</t>
    </rPh>
    <rPh sb="7" eb="9">
      <t>コウシャ</t>
    </rPh>
    <rPh sb="10" eb="11">
      <t>ベツ</t>
    </rPh>
    <rPh sb="12" eb="13">
      <t>サダ</t>
    </rPh>
    <rPh sb="17" eb="19">
      <t>テツヅ</t>
    </rPh>
    <rPh sb="21" eb="23">
      <t>テビ</t>
    </rPh>
    <rPh sb="28" eb="30">
      <t>シンセイ</t>
    </rPh>
    <rPh sb="31" eb="33">
      <t>ホウホウ</t>
    </rPh>
    <rPh sb="35" eb="37">
      <t>サイシュウ</t>
    </rPh>
    <rPh sb="37" eb="38">
      <t>ページ</t>
    </rPh>
    <rPh sb="39" eb="41">
      <t>サンショウ</t>
    </rPh>
    <phoneticPr fontId="2"/>
  </si>
  <si>
    <t>kW</t>
    <phoneticPr fontId="2"/>
  </si>
  <si>
    <t>最大需要電力</t>
    <rPh sb="0" eb="2">
      <t>サイダイ</t>
    </rPh>
    <rPh sb="2" eb="4">
      <t>ジュヨウ</t>
    </rPh>
    <rPh sb="4" eb="6">
      <t>デンリョク</t>
    </rPh>
    <phoneticPr fontId="2"/>
  </si>
  <si>
    <r>
      <rPr>
        <sz val="11"/>
        <color indexed="8"/>
        <rFont val="ＭＳ Ｐ明朝"/>
        <family val="1"/>
        <charset val="128"/>
      </rPr>
      <t>階</t>
    </r>
    <rPh sb="0" eb="1">
      <t>カイ</t>
    </rPh>
    <phoneticPr fontId="2"/>
  </si>
  <si>
    <r>
      <t>B</t>
    </r>
    <r>
      <rPr>
        <sz val="11"/>
        <color indexed="8"/>
        <rFont val="ＭＳ Ｐ明朝"/>
        <family val="1"/>
        <charset val="128"/>
      </rPr>
      <t>棟建築物</t>
    </r>
    <rPh sb="1" eb="2">
      <t>ムネ</t>
    </rPh>
    <rPh sb="2" eb="5">
      <t>ケンチクブツ</t>
    </rPh>
    <phoneticPr fontId="21"/>
  </si>
  <si>
    <r>
      <t>C</t>
    </r>
    <r>
      <rPr>
        <sz val="11"/>
        <color indexed="8"/>
        <rFont val="ＭＳ Ｐ明朝"/>
        <family val="1"/>
        <charset val="128"/>
      </rPr>
      <t>棟建築物</t>
    </r>
    <rPh sb="1" eb="2">
      <t>ムネ</t>
    </rPh>
    <rPh sb="2" eb="5">
      <t>ケンチクブツ</t>
    </rPh>
    <phoneticPr fontId="21"/>
  </si>
  <si>
    <t>kW</t>
    <phoneticPr fontId="2"/>
  </si>
  <si>
    <t>熱の融通</t>
    <rPh sb="0" eb="1">
      <t>ネツ</t>
    </rPh>
    <rPh sb="2" eb="4">
      <t>ユウズウ</t>
    </rPh>
    <phoneticPr fontId="2"/>
  </si>
  <si>
    <t>熱融通計</t>
    <rPh sb="0" eb="1">
      <t>ネツ</t>
    </rPh>
    <rPh sb="1" eb="3">
      <t>ユウズウ</t>
    </rPh>
    <rPh sb="3" eb="4">
      <t>ケイ</t>
    </rPh>
    <phoneticPr fontId="2"/>
  </si>
  <si>
    <t>既存建築物</t>
    <rPh sb="0" eb="2">
      <t>キゾン</t>
    </rPh>
    <rPh sb="2" eb="5">
      <t>ケンチクブツ</t>
    </rPh>
    <phoneticPr fontId="2"/>
  </si>
  <si>
    <t>新規建築物</t>
    <rPh sb="0" eb="2">
      <t>シンキ</t>
    </rPh>
    <rPh sb="2" eb="5">
      <t>ケンチクブツ</t>
    </rPh>
    <phoneticPr fontId="2"/>
  </si>
  <si>
    <t>既存設備</t>
    <rPh sb="0" eb="2">
      <t>キゾン</t>
    </rPh>
    <rPh sb="2" eb="4">
      <t>セツビ</t>
    </rPh>
    <phoneticPr fontId="2"/>
  </si>
  <si>
    <t>新規導入</t>
    <rPh sb="0" eb="2">
      <t>シンキ</t>
    </rPh>
    <rPh sb="2" eb="4">
      <t>ドウニュウ</t>
    </rPh>
    <phoneticPr fontId="2"/>
  </si>
  <si>
    <t>注）供給対象建築物のエネルギーマネジメントの実施を可能にする設備の既存設備及び
　　導入予定には、該当する項目に『○』を記入してください。</t>
    <rPh sb="0" eb="1">
      <t>チュウ</t>
    </rPh>
    <rPh sb="2" eb="4">
      <t>キョウキュウ</t>
    </rPh>
    <rPh sb="4" eb="6">
      <t>タイショウ</t>
    </rPh>
    <rPh sb="6" eb="9">
      <t>ケンチクブツ</t>
    </rPh>
    <rPh sb="22" eb="24">
      <t>ジッシ</t>
    </rPh>
    <rPh sb="25" eb="27">
      <t>カノウ</t>
    </rPh>
    <rPh sb="30" eb="32">
      <t>セツビ</t>
    </rPh>
    <rPh sb="33" eb="35">
      <t>キゾン</t>
    </rPh>
    <rPh sb="35" eb="37">
      <t>セツビ</t>
    </rPh>
    <rPh sb="37" eb="38">
      <t>オヨ</t>
    </rPh>
    <rPh sb="42" eb="44">
      <t>ドウニュウ</t>
    </rPh>
    <rPh sb="44" eb="46">
      <t>ヨテイ</t>
    </rPh>
    <rPh sb="49" eb="51">
      <t>ガイトウ</t>
    </rPh>
    <rPh sb="53" eb="55">
      <t>コウモク</t>
    </rPh>
    <rPh sb="60" eb="62">
      <t>キニュウ</t>
    </rPh>
    <phoneticPr fontId="2"/>
  </si>
  <si>
    <t>（筆頭事業者）</t>
    <phoneticPr fontId="2"/>
  </si>
  <si>
    <t>熱電融通インフラ
設備容量</t>
    <rPh sb="0" eb="1">
      <t>ネツ</t>
    </rPh>
    <rPh sb="1" eb="2">
      <t>デン</t>
    </rPh>
    <rPh sb="2" eb="4">
      <t>ユウズウ</t>
    </rPh>
    <rPh sb="9" eb="11">
      <t>セツビ</t>
    </rPh>
    <rPh sb="11" eb="13">
      <t>ヨウリョウ</t>
    </rPh>
    <phoneticPr fontId="2"/>
  </si>
  <si>
    <t>GJ/h</t>
    <phoneticPr fontId="2"/>
  </si>
  <si>
    <t>電力融通</t>
    <rPh sb="0" eb="2">
      <t>デンリョク</t>
    </rPh>
    <rPh sb="2" eb="4">
      <t>ユウズウ</t>
    </rPh>
    <phoneticPr fontId="2"/>
  </si>
  <si>
    <t>熱融通</t>
    <rPh sb="0" eb="1">
      <t>ネツ</t>
    </rPh>
    <rPh sb="1" eb="3">
      <t>ユウズウ</t>
    </rPh>
    <phoneticPr fontId="2"/>
  </si>
  <si>
    <t>GJ/h</t>
    <phoneticPr fontId="2"/>
  </si>
  <si>
    <t>最大電力融通</t>
    <rPh sb="0" eb="2">
      <t>サイダイ</t>
    </rPh>
    <rPh sb="2" eb="4">
      <t>デンリョク</t>
    </rPh>
    <rPh sb="4" eb="6">
      <t>ユウズウ</t>
    </rPh>
    <phoneticPr fontId="2"/>
  </si>
  <si>
    <t>最大熱融通</t>
    <rPh sb="0" eb="2">
      <t>サイダイ</t>
    </rPh>
    <rPh sb="2" eb="3">
      <t>ネツ</t>
    </rPh>
    <rPh sb="3" eb="5">
      <t>ユウズウ</t>
    </rPh>
    <phoneticPr fontId="2"/>
  </si>
  <si>
    <r>
      <rPr>
        <sz val="11"/>
        <color indexed="8"/>
        <rFont val="ＭＳ Ｐ明朝"/>
        <family val="1"/>
        <charset val="128"/>
      </rPr>
      <t>項目</t>
    </r>
    <rPh sb="0" eb="2">
      <t>コウモク</t>
    </rPh>
    <phoneticPr fontId="2"/>
  </si>
  <si>
    <r>
      <rPr>
        <sz val="11"/>
        <color indexed="8"/>
        <rFont val="ＭＳ Ｐ明朝"/>
        <family val="1"/>
        <charset val="128"/>
      </rPr>
      <t>一時滞在施設の概要</t>
    </r>
    <rPh sb="0" eb="2">
      <t>イチジ</t>
    </rPh>
    <rPh sb="2" eb="4">
      <t>タイザイ</t>
    </rPh>
    <rPh sb="4" eb="6">
      <t>シセツ</t>
    </rPh>
    <rPh sb="7" eb="9">
      <t>ガイヨウ</t>
    </rPh>
    <phoneticPr fontId="2"/>
  </si>
  <si>
    <r>
      <rPr>
        <sz val="11"/>
        <color indexed="8"/>
        <rFont val="ＭＳ Ｐ明朝"/>
        <family val="1"/>
        <charset val="128"/>
      </rPr>
      <t>延床面積</t>
    </r>
    <rPh sb="0" eb="4">
      <t>ノベユカメンセキ</t>
    </rPh>
    <phoneticPr fontId="2"/>
  </si>
  <si>
    <r>
      <rPr>
        <sz val="11"/>
        <color indexed="8"/>
        <rFont val="ＭＳ Ｐ明朝"/>
        <family val="1"/>
        <charset val="128"/>
      </rPr>
      <t>建築物内想定従業員数</t>
    </r>
    <rPh sb="0" eb="3">
      <t>ケンチクブツ</t>
    </rPh>
    <rPh sb="3" eb="4">
      <t>ナイ</t>
    </rPh>
    <rPh sb="4" eb="6">
      <t>ソウテイ</t>
    </rPh>
    <rPh sb="6" eb="9">
      <t>ジュウギョウイン</t>
    </rPh>
    <rPh sb="9" eb="10">
      <t>スウ</t>
    </rPh>
    <phoneticPr fontId="2"/>
  </si>
  <si>
    <r>
      <rPr>
        <sz val="11"/>
        <color indexed="8"/>
        <rFont val="ＭＳ Ｐ明朝"/>
        <family val="1"/>
        <charset val="128"/>
      </rPr>
      <t>受入（想定）帰宅困難者数</t>
    </r>
    <rPh sb="0" eb="2">
      <t>ウケイレ</t>
    </rPh>
    <rPh sb="3" eb="5">
      <t>ソウテイ</t>
    </rPh>
    <rPh sb="6" eb="8">
      <t>キタク</t>
    </rPh>
    <rPh sb="8" eb="10">
      <t>コンナン</t>
    </rPh>
    <rPh sb="10" eb="11">
      <t>シャ</t>
    </rPh>
    <rPh sb="11" eb="12">
      <t>スウ</t>
    </rPh>
    <phoneticPr fontId="2"/>
  </si>
  <si>
    <r>
      <rPr>
        <sz val="11"/>
        <color indexed="8"/>
        <rFont val="ＭＳ Ｐ明朝"/>
        <family val="1"/>
        <charset val="128"/>
      </rPr>
      <t>面積当りの収容者数</t>
    </r>
    <rPh sb="0" eb="2">
      <t>メンセキ</t>
    </rPh>
    <rPh sb="2" eb="3">
      <t>アタ</t>
    </rPh>
    <rPh sb="5" eb="8">
      <t>シュウヨウシャ</t>
    </rPh>
    <rPh sb="8" eb="9">
      <t>スウ</t>
    </rPh>
    <phoneticPr fontId="2"/>
  </si>
  <si>
    <t>MWh/年</t>
    <rPh sb="4" eb="5">
      <t>ネン</t>
    </rPh>
    <phoneticPr fontId="23"/>
  </si>
  <si>
    <t>GJ/年</t>
    <rPh sb="3" eb="4">
      <t>ネン</t>
    </rPh>
    <phoneticPr fontId="23"/>
  </si>
  <si>
    <t>GJ</t>
    <phoneticPr fontId="2"/>
  </si>
  <si>
    <t>GJ</t>
    <phoneticPr fontId="2"/>
  </si>
  <si>
    <t>工事契約</t>
    <rPh sb="0" eb="2">
      <t>コウジ</t>
    </rPh>
    <rPh sb="2" eb="4">
      <t>ケイヤク</t>
    </rPh>
    <phoneticPr fontId="2"/>
  </si>
  <si>
    <t>詳細設計</t>
    <rPh sb="0" eb="2">
      <t>ショウサイ</t>
    </rPh>
    <rPh sb="2" eb="4">
      <t>セッケイ</t>
    </rPh>
    <phoneticPr fontId="2"/>
  </si>
  <si>
    <t>）</t>
    <phoneticPr fontId="2"/>
  </si>
  <si>
    <t>（助成対象事業者）</t>
    <rPh sb="1" eb="3">
      <t>ジョセイ</t>
    </rPh>
    <rPh sb="3" eb="5">
      <t>タイショウ</t>
    </rPh>
    <rPh sb="5" eb="7">
      <t>ジギョウ</t>
    </rPh>
    <rPh sb="7" eb="8">
      <t>シャ</t>
    </rPh>
    <phoneticPr fontId="2"/>
  </si>
  <si>
    <t>助成対象事業の実施に係る同意書</t>
    <rPh sb="0" eb="2">
      <t>ジョセイ</t>
    </rPh>
    <rPh sb="2" eb="4">
      <t>タイショウ</t>
    </rPh>
    <rPh sb="4" eb="6">
      <t>ジギョウ</t>
    </rPh>
    <rPh sb="7" eb="9">
      <t>ジッシ</t>
    </rPh>
    <rPh sb="10" eb="11">
      <t>カカワ</t>
    </rPh>
    <rPh sb="12" eb="15">
      <t>ドウイショ</t>
    </rPh>
    <phoneticPr fontId="2"/>
  </si>
  <si>
    <t>（郵便番号）</t>
    <rPh sb="1" eb="3">
      <t>ユウビン</t>
    </rPh>
    <rPh sb="3" eb="5">
      <t>バンゴウ</t>
    </rPh>
    <phoneticPr fontId="2"/>
  </si>
  <si>
    <t>（住所）</t>
    <rPh sb="1" eb="3">
      <t>ジュウショ</t>
    </rPh>
    <phoneticPr fontId="2"/>
  </si>
  <si>
    <t>施設名</t>
    <rPh sb="0" eb="2">
      <t>シセツ</t>
    </rPh>
    <rPh sb="2" eb="3">
      <t>メイ</t>
    </rPh>
    <phoneticPr fontId="2"/>
  </si>
  <si>
    <t>（助成事業対象建築物の所有代表者）</t>
    <rPh sb="1" eb="3">
      <t>ジョセイ</t>
    </rPh>
    <rPh sb="3" eb="5">
      <t>ジギョウ</t>
    </rPh>
    <rPh sb="5" eb="7">
      <t>タイショウ</t>
    </rPh>
    <rPh sb="7" eb="10">
      <t>ケンチクブツ</t>
    </rPh>
    <rPh sb="11" eb="13">
      <t>ショユウ</t>
    </rPh>
    <rPh sb="13" eb="16">
      <t>ダイヒョウシャ</t>
    </rPh>
    <phoneticPr fontId="2"/>
  </si>
  <si>
    <t>（役職）</t>
    <rPh sb="1" eb="3">
      <t>ヤクショク</t>
    </rPh>
    <phoneticPr fontId="2"/>
  </si>
  <si>
    <t>（氏名）</t>
    <rPh sb="1" eb="3">
      <t>シメイ</t>
    </rPh>
    <phoneticPr fontId="2"/>
  </si>
  <si>
    <t>備考　助成対象事業者が複数の場合は、宛先を連名にすること。</t>
    <rPh sb="3" eb="5">
      <t>ジョセイ</t>
    </rPh>
    <rPh sb="5" eb="7">
      <t>タイショウ</t>
    </rPh>
    <rPh sb="7" eb="10">
      <t>ジギョウシャ</t>
    </rPh>
    <rPh sb="11" eb="13">
      <t>フクスウ</t>
    </rPh>
    <rPh sb="14" eb="16">
      <t>バアイ</t>
    </rPh>
    <rPh sb="18" eb="20">
      <t>アテサキ</t>
    </rPh>
    <rPh sb="21" eb="23">
      <t>レンメイ</t>
    </rPh>
    <phoneticPr fontId="2"/>
  </si>
  <si>
    <r>
      <t>(5)</t>
    </r>
    <r>
      <rPr>
        <sz val="11"/>
        <color indexed="8"/>
        <rFont val="ＭＳ Ｐ明朝"/>
        <family val="1"/>
        <charset val="128"/>
      </rPr>
      <t>付帯要件機器</t>
    </r>
    <rPh sb="3" eb="5">
      <t>フタイ</t>
    </rPh>
    <rPh sb="5" eb="7">
      <t>ヨウケン</t>
    </rPh>
    <rPh sb="7" eb="9">
      <t>キキ</t>
    </rPh>
    <phoneticPr fontId="2"/>
  </si>
  <si>
    <r>
      <t>(8)</t>
    </r>
    <r>
      <rPr>
        <sz val="11"/>
        <color indexed="8"/>
        <rFont val="ＭＳ Ｐ明朝"/>
        <family val="1"/>
        <charset val="128"/>
      </rPr>
      <t>リース事業者（割賦を含む）の概要</t>
    </r>
    <rPh sb="6" eb="8">
      <t>ジギョウ</t>
    </rPh>
    <rPh sb="8" eb="9">
      <t>シャ</t>
    </rPh>
    <rPh sb="10" eb="12">
      <t>カップ</t>
    </rPh>
    <rPh sb="13" eb="14">
      <t>フク</t>
    </rPh>
    <rPh sb="17" eb="19">
      <t>ガイヨウ</t>
    </rPh>
    <phoneticPr fontId="2"/>
  </si>
  <si>
    <r>
      <t>(9)</t>
    </r>
    <r>
      <rPr>
        <sz val="11"/>
        <color indexed="8"/>
        <rFont val="ＭＳ Ｐ明朝"/>
        <family val="1"/>
        <charset val="128"/>
      </rPr>
      <t>一時滞在施設の概要</t>
    </r>
    <rPh sb="3" eb="5">
      <t>イチジ</t>
    </rPh>
    <rPh sb="5" eb="7">
      <t>タイザイ</t>
    </rPh>
    <rPh sb="7" eb="9">
      <t>シセツ</t>
    </rPh>
    <rPh sb="10" eb="12">
      <t>ガイヨウ</t>
    </rPh>
    <phoneticPr fontId="2"/>
  </si>
  <si>
    <t>kW</t>
    <phoneticPr fontId="2"/>
  </si>
  <si>
    <t>GJ/h</t>
    <phoneticPr fontId="2"/>
  </si>
  <si>
    <t>最大供給電力
/最大需要電力</t>
    <rPh sb="0" eb="2">
      <t>サイダイ</t>
    </rPh>
    <rPh sb="2" eb="4">
      <t>キョウキュウ</t>
    </rPh>
    <rPh sb="4" eb="6">
      <t>デンリョク</t>
    </rPh>
    <rPh sb="8" eb="10">
      <t>サイダイ</t>
    </rPh>
    <rPh sb="10" eb="12">
      <t>ジュヨウ</t>
    </rPh>
    <rPh sb="12" eb="14">
      <t>デンリョク</t>
    </rPh>
    <phoneticPr fontId="2"/>
  </si>
  <si>
    <t>%</t>
    <phoneticPr fontId="2"/>
  </si>
  <si>
    <t>供給熱電
融通予定量</t>
    <rPh sb="0" eb="2">
      <t>キョウキュウ</t>
    </rPh>
    <rPh sb="2" eb="3">
      <t>ネツ</t>
    </rPh>
    <rPh sb="3" eb="4">
      <t>デン</t>
    </rPh>
    <rPh sb="5" eb="7">
      <t>ユウズウ</t>
    </rPh>
    <rPh sb="7" eb="9">
      <t>ヨテイ</t>
    </rPh>
    <rPh sb="9" eb="10">
      <t>リョウ</t>
    </rPh>
    <phoneticPr fontId="2"/>
  </si>
  <si>
    <t>排熱回収熱</t>
    <rPh sb="0" eb="1">
      <t>ハイ</t>
    </rPh>
    <rPh sb="1" eb="2">
      <t>ネツ</t>
    </rPh>
    <rPh sb="2" eb="4">
      <t>カイシュウ</t>
    </rPh>
    <rPh sb="4" eb="5">
      <t>ネツ</t>
    </rPh>
    <phoneticPr fontId="2"/>
  </si>
  <si>
    <r>
      <t>CGS</t>
    </r>
    <r>
      <rPr>
        <sz val="11"/>
        <color indexed="8"/>
        <rFont val="ＭＳ Ｐ明朝"/>
        <family val="1"/>
        <charset val="128"/>
      </rPr>
      <t>設置建築物の所在地</t>
    </r>
    <rPh sb="3" eb="5">
      <t>セッチ</t>
    </rPh>
    <rPh sb="5" eb="8">
      <t>ケンチクブツ</t>
    </rPh>
    <rPh sb="9" eb="12">
      <t>ショザイチ</t>
    </rPh>
    <phoneticPr fontId="2"/>
  </si>
  <si>
    <r>
      <t xml:space="preserve">
CGS</t>
    </r>
    <r>
      <rPr>
        <sz val="11"/>
        <color indexed="8"/>
        <rFont val="ＭＳ Ｐ明朝"/>
        <family val="1"/>
        <charset val="128"/>
      </rPr>
      <t>の概要</t>
    </r>
    <rPh sb="5" eb="7">
      <t>ガイヨウ</t>
    </rPh>
    <phoneticPr fontId="2"/>
  </si>
  <si>
    <r>
      <rPr>
        <sz val="11"/>
        <color indexed="8"/>
        <rFont val="ＭＳ Ｐ明朝"/>
        <family val="1"/>
        <charset val="128"/>
      </rPr>
      <t>電力出力</t>
    </r>
    <rPh sb="0" eb="2">
      <t>デンリョク</t>
    </rPh>
    <rPh sb="2" eb="4">
      <t>シュツリョク</t>
    </rPh>
    <phoneticPr fontId="2"/>
  </si>
  <si>
    <r>
      <rPr>
        <sz val="11"/>
        <color indexed="8"/>
        <rFont val="ＭＳ Ｐ明朝"/>
        <family val="1"/>
        <charset val="128"/>
      </rPr>
      <t>排熱回収熱</t>
    </r>
    <rPh sb="0" eb="1">
      <t>ハイ</t>
    </rPh>
    <rPh sb="1" eb="2">
      <t>ネツ</t>
    </rPh>
    <rPh sb="2" eb="4">
      <t>カイシュウ</t>
    </rPh>
    <rPh sb="4" eb="5">
      <t>ネツ</t>
    </rPh>
    <phoneticPr fontId="2"/>
  </si>
  <si>
    <r>
      <rPr>
        <sz val="11"/>
        <color indexed="8"/>
        <rFont val="ＭＳ Ｐ明朝"/>
        <family val="1"/>
        <charset val="128"/>
      </rPr>
      <t>燃料消費</t>
    </r>
    <rPh sb="0" eb="2">
      <t>ネンリョウ</t>
    </rPh>
    <rPh sb="2" eb="4">
      <t>ショウヒ</t>
    </rPh>
    <phoneticPr fontId="2"/>
  </si>
  <si>
    <t>スマートエネルギーエリア形成推進事業の
申請関係様式の記入要領</t>
    <rPh sb="12" eb="14">
      <t>ケイセイ</t>
    </rPh>
    <rPh sb="14" eb="16">
      <t>スイシン</t>
    </rPh>
    <rPh sb="16" eb="18">
      <t>ジギョウ</t>
    </rPh>
    <rPh sb="20" eb="22">
      <t>シンセイ</t>
    </rPh>
    <rPh sb="22" eb="24">
      <t>カンケイ</t>
    </rPh>
    <rPh sb="24" eb="26">
      <t>ヨウシキ</t>
    </rPh>
    <rPh sb="27" eb="29">
      <t>キニュウ</t>
    </rPh>
    <rPh sb="29" eb="31">
      <t>ヨウリョウ</t>
    </rPh>
    <phoneticPr fontId="2"/>
  </si>
  <si>
    <t>1.</t>
    <phoneticPr fontId="2"/>
  </si>
  <si>
    <r>
      <rPr>
        <b/>
        <sz val="11"/>
        <color indexed="8"/>
        <rFont val="ＭＳ Ｐゴシック"/>
        <family val="3"/>
        <charset val="128"/>
      </rPr>
      <t>本エクセルで作成する届出様式の範囲</t>
    </r>
    <rPh sb="0" eb="1">
      <t>ホン</t>
    </rPh>
    <rPh sb="6" eb="8">
      <t>サクセイ</t>
    </rPh>
    <rPh sb="10" eb="12">
      <t>トドケデ</t>
    </rPh>
    <rPh sb="12" eb="14">
      <t>ヨウシキ</t>
    </rPh>
    <rPh sb="15" eb="17">
      <t>ハンイ</t>
    </rPh>
    <phoneticPr fontId="2"/>
  </si>
  <si>
    <t>ホームページからダウンロードできます。</t>
    <phoneticPr fontId="2"/>
  </si>
  <si>
    <t>2.</t>
    <phoneticPr fontId="2"/>
  </si>
  <si>
    <r>
      <rPr>
        <b/>
        <sz val="12"/>
        <color indexed="8"/>
        <rFont val="ＭＳ Ｐゴシック"/>
        <family val="3"/>
        <charset val="128"/>
      </rPr>
      <t>入力の流れ</t>
    </r>
    <rPh sb="0" eb="2">
      <t>ニュウリョク</t>
    </rPh>
    <rPh sb="3" eb="4">
      <t>ナガ</t>
    </rPh>
    <phoneticPr fontId="2"/>
  </si>
  <si>
    <r>
      <rPr>
        <sz val="12"/>
        <color indexed="8"/>
        <rFont val="ＭＳ Ｐゴシック"/>
        <family val="3"/>
        <charset val="128"/>
      </rPr>
      <t>シートの列んでいる順番に入力していく</t>
    </r>
    <rPh sb="4" eb="5">
      <t>ナラ</t>
    </rPh>
    <rPh sb="9" eb="11">
      <t>ジュンバン</t>
    </rPh>
    <rPh sb="12" eb="14">
      <t>ニュウリョク</t>
    </rPh>
    <phoneticPr fontId="2"/>
  </si>
  <si>
    <t>3.</t>
    <phoneticPr fontId="2"/>
  </si>
  <si>
    <r>
      <rPr>
        <b/>
        <sz val="12"/>
        <color indexed="8"/>
        <rFont val="ＭＳ Ｐゴシック"/>
        <family val="3"/>
        <charset val="128"/>
      </rPr>
      <t>入力の手順</t>
    </r>
    <rPh sb="0" eb="2">
      <t>ニュウリョク</t>
    </rPh>
    <rPh sb="3" eb="5">
      <t>テ</t>
    </rPh>
    <phoneticPr fontId="2"/>
  </si>
  <si>
    <t>1)</t>
    <phoneticPr fontId="2"/>
  </si>
  <si>
    <r>
      <rPr>
        <b/>
        <sz val="12"/>
        <color indexed="8"/>
        <rFont val="ＭＳ Ｐゴシック"/>
        <family val="3"/>
        <charset val="128"/>
      </rPr>
      <t>「基本情報」入力シートへの入力</t>
    </r>
    <rPh sb="6" eb="8">
      <t>ニュウリョク</t>
    </rPh>
    <rPh sb="13" eb="15">
      <t>ニュウリョク</t>
    </rPh>
    <phoneticPr fontId="2"/>
  </si>
  <si>
    <r>
      <rPr>
        <sz val="12"/>
        <color indexed="8"/>
        <rFont val="ＭＳ Ｐゴシック"/>
        <family val="3"/>
        <charset val="128"/>
      </rPr>
      <t>まず「基本情報」入力シートに、入力可能な情報を入力してください。重複する入力等の省力化ができます。</t>
    </r>
    <rPh sb="32" eb="34">
      <t>チョウフク</t>
    </rPh>
    <rPh sb="36" eb="38">
      <t>ニュウリョク</t>
    </rPh>
    <rPh sb="38" eb="39">
      <t>ナド</t>
    </rPh>
    <rPh sb="40" eb="42">
      <t>ショウリョク</t>
    </rPh>
    <rPh sb="42" eb="43">
      <t>カ</t>
    </rPh>
    <phoneticPr fontId="2"/>
  </si>
  <si>
    <t>(1)</t>
    <phoneticPr fontId="2"/>
  </si>
  <si>
    <r>
      <rPr>
        <sz val="12"/>
        <color indexed="8"/>
        <rFont val="ＭＳ Ｐゴシック"/>
        <family val="3"/>
        <charset val="128"/>
      </rPr>
      <t>記載すべき項目は、</t>
    </r>
    <rPh sb="0" eb="2">
      <t>キサイ</t>
    </rPh>
    <rPh sb="5" eb="7">
      <t>コウモク</t>
    </rPh>
    <phoneticPr fontId="2"/>
  </si>
  <si>
    <r>
      <rPr>
        <sz val="12"/>
        <color indexed="8"/>
        <rFont val="ＭＳ Ｐゴシック"/>
        <family val="3"/>
        <charset val="128"/>
      </rPr>
      <t>薄茶色で着色されている部分です。ここに入力してください。　</t>
    </r>
    <rPh sb="1" eb="2">
      <t>チャ</t>
    </rPh>
    <rPh sb="19" eb="21">
      <t>ニュウリョク</t>
    </rPh>
    <phoneticPr fontId="2"/>
  </si>
  <si>
    <t>(2)</t>
    <phoneticPr fontId="2"/>
  </si>
  <si>
    <t>薄黄色で着色された部分は、どちらかの欄に○を記入してください。</t>
    <rPh sb="0" eb="1">
      <t>ウス</t>
    </rPh>
    <rPh sb="1" eb="3">
      <t>キイロ</t>
    </rPh>
    <rPh sb="4" eb="6">
      <t>チャクショク</t>
    </rPh>
    <rPh sb="9" eb="11">
      <t>ブブン</t>
    </rPh>
    <rPh sb="18" eb="19">
      <t>ラン</t>
    </rPh>
    <rPh sb="22" eb="24">
      <t>キニュウ</t>
    </rPh>
    <phoneticPr fontId="2"/>
  </si>
  <si>
    <r>
      <rPr>
        <sz val="12"/>
        <color indexed="8"/>
        <rFont val="ＭＳ Ｐゴシック"/>
        <family val="3"/>
        <charset val="128"/>
      </rPr>
      <t>薄青色で着色されている部分は自動計算、又はリンク自動表示されています。入力は不要です。</t>
    </r>
    <rPh sb="0" eb="1">
      <t>ウス</t>
    </rPh>
    <rPh sb="1" eb="2">
      <t>アオ</t>
    </rPh>
    <rPh sb="2" eb="3">
      <t>イロ</t>
    </rPh>
    <rPh sb="4" eb="5">
      <t>チャク</t>
    </rPh>
    <rPh sb="5" eb="6">
      <t>イロ</t>
    </rPh>
    <rPh sb="11" eb="13">
      <t>ブブン</t>
    </rPh>
    <rPh sb="14" eb="16">
      <t>ジドウ</t>
    </rPh>
    <rPh sb="16" eb="18">
      <t>ケイサン</t>
    </rPh>
    <rPh sb="19" eb="20">
      <t>マタ</t>
    </rPh>
    <rPh sb="24" eb="26">
      <t>ジドウ</t>
    </rPh>
    <rPh sb="26" eb="28">
      <t>ヒョウジ</t>
    </rPh>
    <rPh sb="35" eb="37">
      <t>ニュウリョク</t>
    </rPh>
    <rPh sb="38" eb="40">
      <t>フヨウ</t>
    </rPh>
    <phoneticPr fontId="2"/>
  </si>
  <si>
    <r>
      <rPr>
        <sz val="12"/>
        <color indexed="8"/>
        <rFont val="ＭＳ Ｐゴシック"/>
        <family val="3"/>
        <charset val="128"/>
      </rPr>
      <t>入力セルで着色されていない部分は、全てセルに保護が掛かっていますので、入力はできません。</t>
    </r>
    <rPh sb="0" eb="2">
      <t>ニュウリョク</t>
    </rPh>
    <rPh sb="5" eb="7">
      <t>チャクショク</t>
    </rPh>
    <rPh sb="13" eb="15">
      <t>ブブン</t>
    </rPh>
    <rPh sb="17" eb="18">
      <t>スベ</t>
    </rPh>
    <rPh sb="22" eb="24">
      <t>ホゴ</t>
    </rPh>
    <rPh sb="25" eb="26">
      <t>カ</t>
    </rPh>
    <rPh sb="35" eb="37">
      <t>ニュウリョク</t>
    </rPh>
    <phoneticPr fontId="2"/>
  </si>
  <si>
    <r>
      <rPr>
        <sz val="12"/>
        <color indexed="8"/>
        <rFont val="ＭＳ Ｐゴシック"/>
        <family val="3"/>
        <charset val="128"/>
      </rPr>
      <t>入力を試みたり、セル保護の解除を行わないで下さい。</t>
    </r>
    <rPh sb="0" eb="2">
      <t>ニュウリョク</t>
    </rPh>
    <rPh sb="3" eb="4">
      <t>ココロ</t>
    </rPh>
    <rPh sb="10" eb="12">
      <t>ホゴ</t>
    </rPh>
    <rPh sb="13" eb="15">
      <t>カイジョ</t>
    </rPh>
    <rPh sb="16" eb="17">
      <t>オコナ</t>
    </rPh>
    <rPh sb="21" eb="22">
      <t>クダ</t>
    </rPh>
    <phoneticPr fontId="2"/>
  </si>
  <si>
    <r>
      <t>(6</t>
    </r>
    <r>
      <rPr>
        <sz val="12"/>
        <color indexed="8"/>
        <rFont val="ＭＳ Ｐ明朝"/>
        <family val="1"/>
        <charset val="128"/>
      </rPr>
      <t>）</t>
    </r>
    <phoneticPr fontId="2"/>
  </si>
  <si>
    <r>
      <t>2</t>
    </r>
    <r>
      <rPr>
        <sz val="12"/>
        <color indexed="8"/>
        <rFont val="ＭＳ Ｐゴシック"/>
        <family val="3"/>
        <charset val="128"/>
      </rPr>
      <t>）</t>
    </r>
    <phoneticPr fontId="2"/>
  </si>
  <si>
    <r>
      <rPr>
        <sz val="12"/>
        <color indexed="8"/>
        <rFont val="ＭＳ Ｐゴシック"/>
        <family val="3"/>
        <charset val="128"/>
      </rPr>
      <t>上述の「基本情報」入力シートへ入力した情報で、個別の様式にリンク可能な情報はリンク自動表示されます。</t>
    </r>
    <rPh sb="0" eb="2">
      <t>ジョウジュツ</t>
    </rPh>
    <rPh sb="15" eb="17">
      <t>ニュウリョク</t>
    </rPh>
    <rPh sb="19" eb="21">
      <t>ジョウホウ</t>
    </rPh>
    <rPh sb="23" eb="25">
      <t>コベツ</t>
    </rPh>
    <rPh sb="26" eb="28">
      <t>ヨウシキ</t>
    </rPh>
    <rPh sb="32" eb="34">
      <t>カノウ</t>
    </rPh>
    <rPh sb="35" eb="37">
      <t>ジョウホウ</t>
    </rPh>
    <rPh sb="41" eb="43">
      <t>ジドウ</t>
    </rPh>
    <rPh sb="43" eb="45">
      <t>ヒョウジ</t>
    </rPh>
    <phoneticPr fontId="2"/>
  </si>
  <si>
    <r>
      <rPr>
        <sz val="12"/>
        <color indexed="8"/>
        <rFont val="ＭＳ Ｐゴシック"/>
        <family val="3"/>
        <charset val="128"/>
      </rPr>
      <t>入力するセルの色使いは「基本情報」入力シートと同じです。</t>
    </r>
    <rPh sb="0" eb="2">
      <t>ニュウリョク</t>
    </rPh>
    <rPh sb="7" eb="8">
      <t>イロ</t>
    </rPh>
    <rPh sb="8" eb="9">
      <t>ツカ</t>
    </rPh>
    <rPh sb="12" eb="14">
      <t>キホン</t>
    </rPh>
    <rPh sb="14" eb="16">
      <t>ジョウホウ</t>
    </rPh>
    <rPh sb="17" eb="19">
      <t>ニュウリョク</t>
    </rPh>
    <rPh sb="23" eb="24">
      <t>オナ</t>
    </rPh>
    <phoneticPr fontId="2"/>
  </si>
  <si>
    <t>薄茶色で着色されている部分です。ここに入力してください。　</t>
    <rPh sb="1" eb="2">
      <t>チャ</t>
    </rPh>
    <rPh sb="19" eb="21">
      <t>ニュウリョク</t>
    </rPh>
    <phoneticPr fontId="2"/>
  </si>
  <si>
    <t>薄青色で着色されている部分は自動計算、又はリンク自動表示されています。入力は不要です。</t>
    <rPh sb="0" eb="1">
      <t>ウス</t>
    </rPh>
    <rPh sb="1" eb="2">
      <t>アオ</t>
    </rPh>
    <rPh sb="2" eb="3">
      <t>イロ</t>
    </rPh>
    <rPh sb="4" eb="5">
      <t>チャク</t>
    </rPh>
    <rPh sb="5" eb="6">
      <t>イロ</t>
    </rPh>
    <rPh sb="11" eb="13">
      <t>ブブン</t>
    </rPh>
    <rPh sb="14" eb="16">
      <t>ジドウ</t>
    </rPh>
    <rPh sb="16" eb="18">
      <t>ケイサン</t>
    </rPh>
    <rPh sb="19" eb="20">
      <t>マタ</t>
    </rPh>
    <rPh sb="24" eb="26">
      <t>ジドウ</t>
    </rPh>
    <rPh sb="26" eb="28">
      <t>ヒョウジ</t>
    </rPh>
    <rPh sb="35" eb="37">
      <t>ニュウリョク</t>
    </rPh>
    <rPh sb="38" eb="40">
      <t>フヨウ</t>
    </rPh>
    <phoneticPr fontId="2"/>
  </si>
  <si>
    <r>
      <rPr>
        <sz val="12"/>
        <color indexed="8"/>
        <rFont val="ＭＳ Ｐゴシック"/>
        <family val="3"/>
        <charset val="128"/>
      </rPr>
      <t>着色されていない部分は、全てセルに保護が掛かっていますので、入力はできません。</t>
    </r>
  </si>
  <si>
    <r>
      <t>3</t>
    </r>
    <r>
      <rPr>
        <sz val="12"/>
        <color indexed="8"/>
        <rFont val="ＭＳ Ｐゴシック"/>
        <family val="3"/>
        <charset val="128"/>
      </rPr>
      <t>）</t>
    </r>
    <phoneticPr fontId="2"/>
  </si>
  <si>
    <r>
      <rPr>
        <b/>
        <sz val="12"/>
        <color indexed="8"/>
        <rFont val="ＭＳ Ｐゴシック"/>
        <family val="3"/>
        <charset val="128"/>
      </rPr>
      <t>その他、注意事項</t>
    </r>
    <rPh sb="2" eb="3">
      <t>タ</t>
    </rPh>
    <rPh sb="4" eb="6">
      <t>チュウイ</t>
    </rPh>
    <rPh sb="6" eb="8">
      <t>ジコウ</t>
    </rPh>
    <phoneticPr fontId="2"/>
  </si>
  <si>
    <r>
      <rPr>
        <sz val="12"/>
        <color indexed="8"/>
        <rFont val="ＭＳ Ｐゴシック"/>
        <family val="3"/>
        <charset val="128"/>
      </rPr>
      <t>・第</t>
    </r>
    <r>
      <rPr>
        <sz val="12"/>
        <color indexed="8"/>
        <rFont val="Century"/>
        <family val="1"/>
      </rPr>
      <t>1</t>
    </r>
    <r>
      <rPr>
        <sz val="12"/>
        <color indexed="8"/>
        <rFont val="ＭＳ Ｐゴシック"/>
        <family val="3"/>
        <charset val="128"/>
      </rPr>
      <t>号様式の事業者住所・氏名等については、その様式毎に記載してください。</t>
    </r>
    <rPh sb="1" eb="2">
      <t>ダイ</t>
    </rPh>
    <rPh sb="3" eb="4">
      <t>ゴウ</t>
    </rPh>
    <rPh sb="4" eb="6">
      <t>ヨウシキ</t>
    </rPh>
    <rPh sb="7" eb="10">
      <t>ジギョウシャ</t>
    </rPh>
    <rPh sb="10" eb="12">
      <t>ジュウショ</t>
    </rPh>
    <rPh sb="13" eb="15">
      <t>シメイ</t>
    </rPh>
    <rPh sb="15" eb="16">
      <t>トウ</t>
    </rPh>
    <rPh sb="24" eb="26">
      <t>ヨウシキ</t>
    </rPh>
    <rPh sb="26" eb="27">
      <t>ゴト</t>
    </rPh>
    <rPh sb="28" eb="30">
      <t>キサイ</t>
    </rPh>
    <phoneticPr fontId="2"/>
  </si>
  <si>
    <r>
      <rPr>
        <sz val="12"/>
        <color indexed="8"/>
        <rFont val="ＭＳ Ｐゴシック"/>
        <family val="3"/>
        <charset val="128"/>
      </rPr>
      <t>・</t>
    </r>
    <r>
      <rPr>
        <sz val="12"/>
        <color indexed="8"/>
        <rFont val="Century"/>
        <family val="1"/>
      </rPr>
      <t>ESCO</t>
    </r>
    <r>
      <rPr>
        <sz val="12"/>
        <color indexed="8"/>
        <rFont val="ＭＳ Ｐゴシック"/>
        <family val="3"/>
        <charset val="128"/>
      </rPr>
      <t>事業者がある場合、エネルギー使用実績表は下記要領で行って下さい。</t>
    </r>
    <rPh sb="5" eb="8">
      <t>ジギョウシャ</t>
    </rPh>
    <rPh sb="11" eb="13">
      <t>バアイ</t>
    </rPh>
    <rPh sb="25" eb="27">
      <t>カキ</t>
    </rPh>
    <rPh sb="27" eb="29">
      <t>ヨウリョウ</t>
    </rPh>
    <rPh sb="30" eb="31">
      <t>オコナ</t>
    </rPh>
    <rPh sb="33" eb="34">
      <t>クダ</t>
    </rPh>
    <phoneticPr fontId="2"/>
  </si>
  <si>
    <t>スマートエネルギーエリア形成推進事業
の申請関係様式の印刷要領</t>
    <rPh sb="12" eb="14">
      <t>ケイセイ</t>
    </rPh>
    <rPh sb="14" eb="16">
      <t>スイシン</t>
    </rPh>
    <rPh sb="16" eb="18">
      <t>ジギョウ</t>
    </rPh>
    <rPh sb="20" eb="22">
      <t>シンセイ</t>
    </rPh>
    <rPh sb="22" eb="24">
      <t>カンケイ</t>
    </rPh>
    <rPh sb="24" eb="26">
      <t>ヨウシキ</t>
    </rPh>
    <rPh sb="27" eb="29">
      <t>インサツ</t>
    </rPh>
    <rPh sb="29" eb="31">
      <t>ヨウリョウ</t>
    </rPh>
    <phoneticPr fontId="2"/>
  </si>
  <si>
    <t>1.</t>
    <phoneticPr fontId="2"/>
  </si>
  <si>
    <t>申請する各様式の印刷について</t>
    <rPh sb="0" eb="2">
      <t>シンセイ</t>
    </rPh>
    <rPh sb="4" eb="5">
      <t>カク</t>
    </rPh>
    <rPh sb="5" eb="7">
      <t>ヨウシキ</t>
    </rPh>
    <rPh sb="8" eb="10">
      <t>インサツ</t>
    </rPh>
    <phoneticPr fontId="2"/>
  </si>
  <si>
    <r>
      <t>記載された各様式を印刷するにあたっては、</t>
    </r>
    <r>
      <rPr>
        <u/>
        <sz val="12"/>
        <color indexed="10"/>
        <rFont val="ＭＳ Ｐ明朝"/>
        <family val="1"/>
        <charset val="128"/>
      </rPr>
      <t>様式の入力欄に着色されたセルの色を落とし、着色が無い状態で印刷して提出するようにお願い致します。</t>
    </r>
    <rPh sb="0" eb="2">
      <t>キサイ</t>
    </rPh>
    <rPh sb="5" eb="6">
      <t>カク</t>
    </rPh>
    <rPh sb="6" eb="8">
      <t>ヨウシキ</t>
    </rPh>
    <rPh sb="9" eb="11">
      <t>インサツ</t>
    </rPh>
    <rPh sb="20" eb="22">
      <t>ヨウシキ</t>
    </rPh>
    <rPh sb="23" eb="25">
      <t>ニュウリョク</t>
    </rPh>
    <rPh sb="25" eb="26">
      <t>ラン</t>
    </rPh>
    <rPh sb="27" eb="29">
      <t>チャクショク</t>
    </rPh>
    <rPh sb="35" eb="36">
      <t>イロ</t>
    </rPh>
    <rPh sb="37" eb="38">
      <t>オ</t>
    </rPh>
    <rPh sb="41" eb="43">
      <t>チャクショク</t>
    </rPh>
    <rPh sb="44" eb="45">
      <t>ナ</t>
    </rPh>
    <rPh sb="46" eb="48">
      <t>ジョウタイ</t>
    </rPh>
    <rPh sb="49" eb="51">
      <t>インサツ</t>
    </rPh>
    <phoneticPr fontId="2"/>
  </si>
  <si>
    <t>2.</t>
    <phoneticPr fontId="2"/>
  </si>
  <si>
    <t>印刷の手順</t>
    <rPh sb="0" eb="2">
      <t>インサツ</t>
    </rPh>
    <rPh sb="3" eb="5">
      <t>テ</t>
    </rPh>
    <phoneticPr fontId="2"/>
  </si>
  <si>
    <t>「ファイル」メニューの「ページ設定」を実行し「ページ設定」ダイアログボックスを表示します。</t>
    <phoneticPr fontId="2"/>
  </si>
  <si>
    <t>「シート」タブをクリックして「白黒印刷」チェックボックスをオンにすると、セルの塗りつぶし色や文字の色などがすべて白黒に置き換えられて印刷されます。</t>
    <phoneticPr fontId="2"/>
  </si>
  <si>
    <t>「印刷プレビュー」→「ページ設定」→「シート」タブ→印刷の「白黒印刷」にチェック→OK→印刷</t>
    <rPh sb="1" eb="3">
      <t>インサツ</t>
    </rPh>
    <rPh sb="14" eb="16">
      <t>セッテイ</t>
    </rPh>
    <rPh sb="26" eb="28">
      <t>インサツ</t>
    </rPh>
    <rPh sb="30" eb="32">
      <t>シロクロ</t>
    </rPh>
    <rPh sb="32" eb="34">
      <t>インサツ</t>
    </rPh>
    <rPh sb="44" eb="46">
      <t>インサツ</t>
    </rPh>
    <phoneticPr fontId="2"/>
  </si>
  <si>
    <r>
      <t>・</t>
    </r>
    <r>
      <rPr>
        <sz val="12"/>
        <color indexed="8"/>
        <rFont val="Century"/>
        <family val="1"/>
      </rPr>
      <t>OS</t>
    </r>
    <r>
      <rPr>
        <sz val="12"/>
        <color indexed="8"/>
        <rFont val="ＭＳ Ｐ明朝"/>
        <family val="1"/>
        <charset val="128"/>
      </rPr>
      <t>：</t>
    </r>
    <r>
      <rPr>
        <sz val="12"/>
        <color indexed="8"/>
        <rFont val="Century"/>
        <family val="1"/>
      </rPr>
      <t>Microsoft Windows XP,Vista</t>
    </r>
    <phoneticPr fontId="2"/>
  </si>
  <si>
    <t>・以下のアプリケーションで動作を確認しました。</t>
    <rPh sb="13" eb="15">
      <t>ドウサ</t>
    </rPh>
    <rPh sb="16" eb="18">
      <t>カクニン</t>
    </rPh>
    <phoneticPr fontId="2"/>
  </si>
  <si>
    <t>スマートエネルギーエリア形成推進事業入力データ</t>
    <rPh sb="12" eb="14">
      <t>ケイセイ</t>
    </rPh>
    <rPh sb="14" eb="16">
      <t>スイシン</t>
    </rPh>
    <rPh sb="16" eb="18">
      <t>ジギョウ</t>
    </rPh>
    <rPh sb="18" eb="20">
      <t>ニュウリョク</t>
    </rPh>
    <phoneticPr fontId="2"/>
  </si>
  <si>
    <t>助成事業対象建築物</t>
    <rPh sb="0" eb="2">
      <t>ジョセイ</t>
    </rPh>
    <rPh sb="2" eb="4">
      <t>ジギョウ</t>
    </rPh>
    <rPh sb="4" eb="6">
      <t>タイショウ</t>
    </rPh>
    <rPh sb="6" eb="9">
      <t>ケンチクブツ</t>
    </rPh>
    <phoneticPr fontId="2"/>
  </si>
  <si>
    <t>③再生可能エネルギー機器・電気自動車用急速充電器・燃料電池自動車</t>
    <rPh sb="1" eb="3">
      <t>サイセイ</t>
    </rPh>
    <rPh sb="3" eb="5">
      <t>カノウ</t>
    </rPh>
    <rPh sb="10" eb="12">
      <t>キキ</t>
    </rPh>
    <rPh sb="13" eb="15">
      <t>デンキ</t>
    </rPh>
    <rPh sb="15" eb="18">
      <t>ジドウシャ</t>
    </rPh>
    <rPh sb="18" eb="19">
      <t>ヨウ</t>
    </rPh>
    <rPh sb="19" eb="21">
      <t>キュウソク</t>
    </rPh>
    <rPh sb="21" eb="23">
      <t>ジュウデン</t>
    </rPh>
    <rPh sb="23" eb="24">
      <t>キ</t>
    </rPh>
    <rPh sb="25" eb="27">
      <t>ネンリョウ</t>
    </rPh>
    <rPh sb="27" eb="29">
      <t>デンチ</t>
    </rPh>
    <rPh sb="29" eb="32">
      <t>ジドウシャ</t>
    </rPh>
    <phoneticPr fontId="2"/>
  </si>
  <si>
    <t>注-1）上記②及び③には、設置予定の設備等があれば、○を記入してください。</t>
    <rPh sb="0" eb="1">
      <t>チュウ</t>
    </rPh>
    <rPh sb="4" eb="6">
      <t>ジョウキ</t>
    </rPh>
    <rPh sb="7" eb="8">
      <t>オヨ</t>
    </rPh>
    <rPh sb="13" eb="15">
      <t>セッチ</t>
    </rPh>
    <rPh sb="15" eb="17">
      <t>ヨテイ</t>
    </rPh>
    <rPh sb="18" eb="20">
      <t>セツビ</t>
    </rPh>
    <rPh sb="20" eb="21">
      <t>トウ</t>
    </rPh>
    <rPh sb="28" eb="30">
      <t>キニュウ</t>
    </rPh>
    <phoneticPr fontId="2"/>
  </si>
  <si>
    <t>注-2）③の再生可能エネルギー機器等の設置要件は、以下の通りですので、要件を満足している場合
　　　　にのみ、表中に○を記載してください。</t>
    <rPh sb="0" eb="1">
      <t>チュウ</t>
    </rPh>
    <rPh sb="6" eb="8">
      <t>サイセイ</t>
    </rPh>
    <rPh sb="8" eb="10">
      <t>カノウ</t>
    </rPh>
    <rPh sb="15" eb="17">
      <t>キキ</t>
    </rPh>
    <rPh sb="17" eb="18">
      <t>トウ</t>
    </rPh>
    <rPh sb="19" eb="21">
      <t>セッチ</t>
    </rPh>
    <rPh sb="21" eb="23">
      <t>ヨウケン</t>
    </rPh>
    <rPh sb="25" eb="27">
      <t>イカ</t>
    </rPh>
    <rPh sb="28" eb="29">
      <t>トオ</t>
    </rPh>
    <rPh sb="35" eb="37">
      <t>ヨウケン</t>
    </rPh>
    <rPh sb="38" eb="40">
      <t>マンゾク</t>
    </rPh>
    <rPh sb="44" eb="46">
      <t>バアイ</t>
    </rPh>
    <rPh sb="55" eb="56">
      <t>ヒョウ</t>
    </rPh>
    <rPh sb="56" eb="57">
      <t>ナカ</t>
    </rPh>
    <rPh sb="60" eb="62">
      <t>キサイ</t>
    </rPh>
    <phoneticPr fontId="2"/>
  </si>
  <si>
    <t>　再生可能エネルギー機器：</t>
    <rPh sb="1" eb="3">
      <t>サイセイ</t>
    </rPh>
    <rPh sb="3" eb="5">
      <t>カノウ</t>
    </rPh>
    <rPh sb="10" eb="12">
      <t>キキ</t>
    </rPh>
    <phoneticPr fontId="2"/>
  </si>
  <si>
    <t>太陽光発電設備等：＞10MWh/年を設置すること。（地熱・風力等も対象）</t>
    <rPh sb="0" eb="3">
      <t>タイヨウコウ</t>
    </rPh>
    <rPh sb="3" eb="5">
      <t>ハツデン</t>
    </rPh>
    <rPh sb="5" eb="7">
      <t>セツビ</t>
    </rPh>
    <rPh sb="7" eb="8">
      <t>トウ</t>
    </rPh>
    <rPh sb="16" eb="17">
      <t>ネン</t>
    </rPh>
    <rPh sb="18" eb="20">
      <t>セッチ</t>
    </rPh>
    <rPh sb="26" eb="28">
      <t>チネツ</t>
    </rPh>
    <rPh sb="29" eb="31">
      <t>フウリョク</t>
    </rPh>
    <rPh sb="31" eb="32">
      <t>トウ</t>
    </rPh>
    <rPh sb="33" eb="35">
      <t>タイショウ</t>
    </rPh>
    <phoneticPr fontId="2"/>
  </si>
  <si>
    <t>太陽熱回収設備等：＞97.6GJ/年（1次エネルギー換算）</t>
    <rPh sb="0" eb="3">
      <t>タイヨウネツ</t>
    </rPh>
    <rPh sb="3" eb="5">
      <t>カイシュウ</t>
    </rPh>
    <rPh sb="5" eb="7">
      <t>セツビ</t>
    </rPh>
    <rPh sb="7" eb="8">
      <t>トウ</t>
    </rPh>
    <rPh sb="17" eb="18">
      <t>ネン</t>
    </rPh>
    <rPh sb="20" eb="21">
      <t>ジ</t>
    </rPh>
    <rPh sb="26" eb="28">
      <t>カンサン</t>
    </rPh>
    <phoneticPr fontId="2"/>
  </si>
  <si>
    <t>　電気自動車用急速充電器：定格出力10kW以上の充電器を1台以上設置すること。</t>
    <rPh sb="1" eb="3">
      <t>デンキ</t>
    </rPh>
    <rPh sb="3" eb="6">
      <t>ジドウシャ</t>
    </rPh>
    <rPh sb="6" eb="7">
      <t>ヨウ</t>
    </rPh>
    <rPh sb="7" eb="9">
      <t>キュウソク</t>
    </rPh>
    <rPh sb="9" eb="12">
      <t>ジュウデンキ</t>
    </rPh>
    <rPh sb="13" eb="15">
      <t>テイカク</t>
    </rPh>
    <rPh sb="15" eb="17">
      <t>シュツリョク</t>
    </rPh>
    <rPh sb="21" eb="23">
      <t>イジョウ</t>
    </rPh>
    <rPh sb="24" eb="27">
      <t>ジュウデンキ</t>
    </rPh>
    <rPh sb="29" eb="30">
      <t>ダイ</t>
    </rPh>
    <rPh sb="30" eb="32">
      <t>イジョウ</t>
    </rPh>
    <rPh sb="32" eb="34">
      <t>セッチ</t>
    </rPh>
    <phoneticPr fontId="2"/>
  </si>
  <si>
    <t>　燃料電池自動車：都内で車検登録した自動車を1台以上導入すること。</t>
    <rPh sb="1" eb="5">
      <t>ネンリョウデンチ</t>
    </rPh>
    <rPh sb="5" eb="8">
      <t>ジドウシャ</t>
    </rPh>
    <rPh sb="9" eb="11">
      <t>トナイ</t>
    </rPh>
    <rPh sb="12" eb="14">
      <t>シャケン</t>
    </rPh>
    <rPh sb="14" eb="16">
      <t>トウロク</t>
    </rPh>
    <rPh sb="18" eb="21">
      <t>ジドウシャ</t>
    </rPh>
    <rPh sb="23" eb="24">
      <t>ダイ</t>
    </rPh>
    <rPh sb="24" eb="26">
      <t>イジョウ</t>
    </rPh>
    <rPh sb="26" eb="28">
      <t>ドウニュウ</t>
    </rPh>
    <phoneticPr fontId="2"/>
  </si>
  <si>
    <t>事業所の概要</t>
    <rPh sb="0" eb="3">
      <t>ジギョウショ</t>
    </rPh>
    <rPh sb="4" eb="6">
      <t>ガイヨウ</t>
    </rPh>
    <phoneticPr fontId="2"/>
  </si>
  <si>
    <t>供給対象建築物</t>
    <rPh sb="0" eb="2">
      <t>キョウキュウ</t>
    </rPh>
    <rPh sb="2" eb="4">
      <t>タイショウ</t>
    </rPh>
    <rPh sb="4" eb="7">
      <t>ケンチクブツ</t>
    </rPh>
    <phoneticPr fontId="2"/>
  </si>
  <si>
    <t>電力供給対象建築物</t>
    <rPh sb="0" eb="2">
      <t>デンリョク</t>
    </rPh>
    <rPh sb="2" eb="4">
      <t>キョウキュウ</t>
    </rPh>
    <rPh sb="4" eb="6">
      <t>タイショウ</t>
    </rPh>
    <rPh sb="6" eb="9">
      <t>ケンチクブツ</t>
    </rPh>
    <phoneticPr fontId="2"/>
  </si>
  <si>
    <t>熱供給対象建築物</t>
    <rPh sb="0" eb="1">
      <t>ネツ</t>
    </rPh>
    <rPh sb="1" eb="3">
      <t>キョウキュウ</t>
    </rPh>
    <rPh sb="3" eb="8">
      <t>タイショウケンチクブツ</t>
    </rPh>
    <phoneticPr fontId="2"/>
  </si>
  <si>
    <t>床面積</t>
    <rPh sb="0" eb="3">
      <t>ユカメンセキ</t>
    </rPh>
    <phoneticPr fontId="2"/>
  </si>
  <si>
    <t>建物就労者人数</t>
    <rPh sb="0" eb="2">
      <t>タテモノ</t>
    </rPh>
    <rPh sb="2" eb="5">
      <t>シュウロウシャ</t>
    </rPh>
    <rPh sb="5" eb="7">
      <t>ニンズウ</t>
    </rPh>
    <phoneticPr fontId="2"/>
  </si>
  <si>
    <t>人</t>
    <rPh sb="0" eb="1">
      <t>ニン</t>
    </rPh>
    <phoneticPr fontId="2"/>
  </si>
  <si>
    <t>地上階数</t>
    <rPh sb="0" eb="2">
      <t>チジョウ</t>
    </rPh>
    <rPh sb="2" eb="4">
      <t>カイスウ</t>
    </rPh>
    <phoneticPr fontId="2"/>
  </si>
  <si>
    <t>階</t>
    <rPh sb="0" eb="1">
      <t>カイ</t>
    </rPh>
    <phoneticPr fontId="2"/>
  </si>
  <si>
    <t>地下階数</t>
    <rPh sb="0" eb="2">
      <t>チカ</t>
    </rPh>
    <rPh sb="2" eb="4">
      <t>カイスウ</t>
    </rPh>
    <phoneticPr fontId="2"/>
  </si>
  <si>
    <t>kW</t>
    <phoneticPr fontId="2"/>
  </si>
  <si>
    <t>kW</t>
    <phoneticPr fontId="2"/>
  </si>
  <si>
    <t>最大供給能力</t>
    <rPh sb="0" eb="2">
      <t>サイダイ</t>
    </rPh>
    <rPh sb="2" eb="4">
      <t>キョウキュウ</t>
    </rPh>
    <rPh sb="4" eb="6">
      <t>ノウリョク</t>
    </rPh>
    <phoneticPr fontId="2"/>
  </si>
  <si>
    <t>最大供給電力比率</t>
    <rPh sb="0" eb="2">
      <t>サイダイ</t>
    </rPh>
    <rPh sb="2" eb="4">
      <t>キョウキュウ</t>
    </rPh>
    <rPh sb="4" eb="6">
      <t>デンリョク</t>
    </rPh>
    <rPh sb="6" eb="8">
      <t>ヒリツ</t>
    </rPh>
    <phoneticPr fontId="2"/>
  </si>
  <si>
    <t>％</t>
    <phoneticPr fontId="2"/>
  </si>
  <si>
    <t>電力融通予定量</t>
    <rPh sb="0" eb="2">
      <t>デンリョク</t>
    </rPh>
    <rPh sb="2" eb="4">
      <t>ユウズウ</t>
    </rPh>
    <rPh sb="4" eb="6">
      <t>ヨテイ</t>
    </rPh>
    <rPh sb="6" eb="7">
      <t>リョウ</t>
    </rPh>
    <phoneticPr fontId="2"/>
  </si>
  <si>
    <t>MWh/年</t>
    <rPh sb="4" eb="5">
      <t>ネン</t>
    </rPh>
    <phoneticPr fontId="2"/>
  </si>
  <si>
    <t>最大熱供給</t>
    <rPh sb="0" eb="2">
      <t>サイダイ</t>
    </rPh>
    <rPh sb="2" eb="3">
      <t>ネツ</t>
    </rPh>
    <rPh sb="3" eb="5">
      <t>キョウキュウ</t>
    </rPh>
    <phoneticPr fontId="2"/>
  </si>
  <si>
    <t>GJ/h</t>
    <phoneticPr fontId="2"/>
  </si>
  <si>
    <t>熱融通予定量</t>
    <rPh sb="0" eb="1">
      <t>ネツ</t>
    </rPh>
    <rPh sb="1" eb="3">
      <t>ユウズウ</t>
    </rPh>
    <rPh sb="3" eb="5">
      <t>ヨテイ</t>
    </rPh>
    <rPh sb="5" eb="6">
      <t>リョウ</t>
    </rPh>
    <phoneticPr fontId="2"/>
  </si>
  <si>
    <t>GJ/年</t>
    <rPh sb="3" eb="4">
      <t>ネン</t>
    </rPh>
    <phoneticPr fontId="2"/>
  </si>
  <si>
    <t>BEMS</t>
    <phoneticPr fontId="2"/>
  </si>
  <si>
    <t>既存建築物</t>
    <rPh sb="0" eb="2">
      <t>キゾン</t>
    </rPh>
    <rPh sb="2" eb="5">
      <t>ケンチクブツ</t>
    </rPh>
    <phoneticPr fontId="2"/>
  </si>
  <si>
    <t>既存設備</t>
    <rPh sb="0" eb="2">
      <t>キゾン</t>
    </rPh>
    <rPh sb="2" eb="4">
      <t>セツビ</t>
    </rPh>
    <phoneticPr fontId="2"/>
  </si>
  <si>
    <t>←該当する項目に『○』を記入してください。</t>
    <rPh sb="1" eb="3">
      <t>ガイトウ</t>
    </rPh>
    <rPh sb="5" eb="7">
      <t>コウモク</t>
    </rPh>
    <rPh sb="12" eb="14">
      <t>キニュウ</t>
    </rPh>
    <phoneticPr fontId="2"/>
  </si>
  <si>
    <t>新規導入</t>
    <rPh sb="0" eb="2">
      <t>シンキ</t>
    </rPh>
    <rPh sb="2" eb="4">
      <t>ドウニュウ</t>
    </rPh>
    <phoneticPr fontId="2"/>
  </si>
  <si>
    <t>新規建築物</t>
    <rPh sb="0" eb="2">
      <t>シンキ</t>
    </rPh>
    <rPh sb="2" eb="5">
      <t>ケンチクブツ</t>
    </rPh>
    <phoneticPr fontId="2"/>
  </si>
  <si>
    <t>公衆無線LANの設置</t>
    <rPh sb="0" eb="2">
      <t>コウシュウ</t>
    </rPh>
    <rPh sb="2" eb="4">
      <t>ムセン</t>
    </rPh>
    <rPh sb="8" eb="10">
      <t>セッチ</t>
    </rPh>
    <phoneticPr fontId="2"/>
  </si>
  <si>
    <t>再生可能
エネルギー機器
等の保有</t>
    <rPh sb="0" eb="2">
      <t>サイセイ</t>
    </rPh>
    <rPh sb="2" eb="4">
      <t>カノウ</t>
    </rPh>
    <rPh sb="10" eb="12">
      <t>キキ</t>
    </rPh>
    <rPh sb="13" eb="14">
      <t>トウ</t>
    </rPh>
    <rPh sb="15" eb="17">
      <t>ホユウ</t>
    </rPh>
    <phoneticPr fontId="2"/>
  </si>
  <si>
    <t>再生可能エネルギー機器</t>
    <rPh sb="0" eb="2">
      <t>サイセイ</t>
    </rPh>
    <rPh sb="2" eb="4">
      <t>カノウ</t>
    </rPh>
    <rPh sb="9" eb="11">
      <t>キキ</t>
    </rPh>
    <phoneticPr fontId="2"/>
  </si>
  <si>
    <t>電気自動車用急速充電器</t>
    <rPh sb="0" eb="2">
      <t>デンキ</t>
    </rPh>
    <rPh sb="2" eb="5">
      <t>ジドウシャ</t>
    </rPh>
    <rPh sb="5" eb="6">
      <t>ヨウ</t>
    </rPh>
    <rPh sb="6" eb="8">
      <t>キュウソク</t>
    </rPh>
    <rPh sb="8" eb="11">
      <t>ジュウデンキ</t>
    </rPh>
    <phoneticPr fontId="2"/>
  </si>
  <si>
    <t>燃料電池自動車</t>
    <rPh sb="0" eb="2">
      <t>ネンリョウ</t>
    </rPh>
    <rPh sb="2" eb="4">
      <t>デンチ</t>
    </rPh>
    <rPh sb="4" eb="7">
      <t>ジドウシャ</t>
    </rPh>
    <phoneticPr fontId="2"/>
  </si>
  <si>
    <t>一時滞在施設</t>
    <rPh sb="0" eb="2">
      <t>イチジ</t>
    </rPh>
    <rPh sb="2" eb="4">
      <t>タイザイ</t>
    </rPh>
    <rPh sb="4" eb="6">
      <t>シセツ</t>
    </rPh>
    <phoneticPr fontId="2"/>
  </si>
  <si>
    <t>避難施設延床面積</t>
    <rPh sb="0" eb="2">
      <t>ヒナン</t>
    </rPh>
    <rPh sb="2" eb="4">
      <t>シセツ</t>
    </rPh>
    <rPh sb="4" eb="8">
      <t>ノベユカメンセキ</t>
    </rPh>
    <phoneticPr fontId="2"/>
  </si>
  <si>
    <t>建築物内想定従業員数</t>
    <rPh sb="0" eb="3">
      <t>ケンチクブツ</t>
    </rPh>
    <rPh sb="3" eb="4">
      <t>ナイ</t>
    </rPh>
    <rPh sb="4" eb="6">
      <t>ソウテイ</t>
    </rPh>
    <rPh sb="6" eb="9">
      <t>ジュウギョウイン</t>
    </rPh>
    <rPh sb="9" eb="10">
      <t>スウ</t>
    </rPh>
    <phoneticPr fontId="2"/>
  </si>
  <si>
    <t>受入（想定）帰宅困難者数</t>
    <rPh sb="0" eb="2">
      <t>ウケイレ</t>
    </rPh>
    <rPh sb="3" eb="5">
      <t>ソウテイ</t>
    </rPh>
    <rPh sb="6" eb="8">
      <t>キタク</t>
    </rPh>
    <rPh sb="8" eb="10">
      <t>コンナン</t>
    </rPh>
    <rPh sb="10" eb="11">
      <t>シャ</t>
    </rPh>
    <rPh sb="11" eb="12">
      <t>スウ</t>
    </rPh>
    <phoneticPr fontId="2"/>
  </si>
  <si>
    <t>面積当りの収容者数</t>
    <rPh sb="0" eb="2">
      <t>メンセキ</t>
    </rPh>
    <rPh sb="2" eb="3">
      <t>ア</t>
    </rPh>
    <rPh sb="5" eb="8">
      <t>シュウヨウシャ</t>
    </rPh>
    <rPh sb="8" eb="9">
      <t>スウ</t>
    </rPh>
    <phoneticPr fontId="2"/>
  </si>
  <si>
    <t>kW</t>
    <phoneticPr fontId="2"/>
  </si>
  <si>
    <t>電力
供給
対象
建築物</t>
    <rPh sb="0" eb="2">
      <t>デンリョク</t>
    </rPh>
    <rPh sb="3" eb="5">
      <t>キョウキュウ</t>
    </rPh>
    <rPh sb="6" eb="8">
      <t>タイショウ</t>
    </rPh>
    <rPh sb="9" eb="12">
      <t>ケンチクブツ</t>
    </rPh>
    <phoneticPr fontId="2"/>
  </si>
  <si>
    <r>
      <t xml:space="preserve">CGS
</t>
    </r>
    <r>
      <rPr>
        <sz val="11"/>
        <color indexed="8"/>
        <rFont val="ＭＳ Ｐ明朝"/>
        <family val="1"/>
        <charset val="128"/>
      </rPr>
      <t>設置建築物</t>
    </r>
    <rPh sb="4" eb="6">
      <t>セッチ</t>
    </rPh>
    <rPh sb="6" eb="9">
      <t>ケンチクブツ</t>
    </rPh>
    <phoneticPr fontId="2"/>
  </si>
  <si>
    <t/>
  </si>
  <si>
    <t>一般への周知方法</t>
    <rPh sb="0" eb="2">
      <t>イッパン</t>
    </rPh>
    <rPh sb="4" eb="6">
      <t>シュウチ</t>
    </rPh>
    <rPh sb="6" eb="8">
      <t>ホウホウ</t>
    </rPh>
    <phoneticPr fontId="2"/>
  </si>
  <si>
    <t>第19号
その1</t>
    <rPh sb="0" eb="1">
      <t>ダイ</t>
    </rPh>
    <rPh sb="3" eb="4">
      <t>ゴウ</t>
    </rPh>
    <phoneticPr fontId="2"/>
  </si>
  <si>
    <t>第19号その2</t>
    <rPh sb="0" eb="1">
      <t>ダイ</t>
    </rPh>
    <rPh sb="3" eb="4">
      <t>ゴウ</t>
    </rPh>
    <phoneticPr fontId="2"/>
  </si>
  <si>
    <t>第19号
その4の1</t>
    <rPh sb="0" eb="1">
      <t>ダイ</t>
    </rPh>
    <rPh sb="3" eb="4">
      <t>ゴウ</t>
    </rPh>
    <phoneticPr fontId="2"/>
  </si>
  <si>
    <t>第19号その3</t>
    <rPh sb="0" eb="1">
      <t>ダイ</t>
    </rPh>
    <rPh sb="3" eb="4">
      <t>ゴウ</t>
    </rPh>
    <phoneticPr fontId="2"/>
  </si>
  <si>
    <t>第19号その4の2</t>
    <rPh sb="0" eb="1">
      <t>ダイ</t>
    </rPh>
    <phoneticPr fontId="2"/>
  </si>
  <si>
    <t>第19号その4の5</t>
    <rPh sb="0" eb="1">
      <t>ダイ</t>
    </rPh>
    <rPh sb="3" eb="4">
      <t>ゴウ</t>
    </rPh>
    <phoneticPr fontId="2"/>
  </si>
  <si>
    <t>第19号
その5</t>
    <rPh sb="0" eb="1">
      <t>ダイ</t>
    </rPh>
    <rPh sb="3" eb="4">
      <t>ゴウ</t>
    </rPh>
    <phoneticPr fontId="2"/>
  </si>
  <si>
    <t>第19号
別紙1
その1</t>
    <rPh sb="0" eb="1">
      <t>ダイ</t>
    </rPh>
    <rPh sb="3" eb="4">
      <t>ゴウ</t>
    </rPh>
    <rPh sb="5" eb="7">
      <t>ベッシ</t>
    </rPh>
    <phoneticPr fontId="2"/>
  </si>
  <si>
    <t>第19号
別紙1
その2</t>
    <rPh sb="0" eb="1">
      <t>ダイ</t>
    </rPh>
    <rPh sb="3" eb="4">
      <t>ゴウ</t>
    </rPh>
    <rPh sb="5" eb="7">
      <t>ベッシ</t>
    </rPh>
    <phoneticPr fontId="2"/>
  </si>
  <si>
    <t>　また、この誓約に違反又は相違があり、交付要綱第２４条の規定により助成金交付決定の全部又は一部の取消しを受けた場合において、交付要綱第２５条に規定する助成金の返還を請求されたときは、これに異議なく応じることを誓約いたします。</t>
    <phoneticPr fontId="2"/>
  </si>
  <si>
    <t>第19号様式　別紙2-3</t>
    <rPh sb="0" eb="1">
      <t>ダイ</t>
    </rPh>
    <rPh sb="3" eb="4">
      <t>ゴウ</t>
    </rPh>
    <rPh sb="4" eb="6">
      <t>ヨウシキ</t>
    </rPh>
    <rPh sb="7" eb="9">
      <t>ベッシ</t>
    </rPh>
    <phoneticPr fontId="2"/>
  </si>
  <si>
    <t>供給対象建築物等の最大電力需要合計</t>
    <rPh sb="0" eb="2">
      <t>キョウキュウ</t>
    </rPh>
    <rPh sb="2" eb="4">
      <t>タイショウ</t>
    </rPh>
    <rPh sb="4" eb="7">
      <t>ケンチクブツ</t>
    </rPh>
    <rPh sb="7" eb="8">
      <t>トウ</t>
    </rPh>
    <rPh sb="9" eb="11">
      <t>サイダイ</t>
    </rPh>
    <rPh sb="11" eb="13">
      <t>デンリョク</t>
    </rPh>
    <rPh sb="13" eb="15">
      <t>ジュヨウ</t>
    </rPh>
    <rPh sb="15" eb="17">
      <t>ゴウケイ</t>
    </rPh>
    <phoneticPr fontId="2"/>
  </si>
  <si>
    <t>※</t>
    <phoneticPr fontId="6"/>
  </si>
  <si>
    <t>←コージェネレーションシステムの仕様を記入</t>
    <rPh sb="16" eb="18">
      <t>シヨウ</t>
    </rPh>
    <rPh sb="19" eb="21">
      <t>キニュウ</t>
    </rPh>
    <phoneticPr fontId="6"/>
  </si>
  <si>
    <t>添付書類：①商業登記簿謄本、②決算報告書（直近３カ年分）、③納税証明書、④会社概要書（パンフレット、地図等）</t>
    <phoneticPr fontId="2"/>
  </si>
  <si>
    <t>添付書類：</t>
    <phoneticPr fontId="6"/>
  </si>
  <si>
    <t>　事業所の所在地</t>
    <phoneticPr fontId="2"/>
  </si>
  <si>
    <t>添付書類：①機器カタログ、②排熱利用計算書（排熱利用率の算定根拠資料）</t>
    <phoneticPr fontId="2"/>
  </si>
  <si>
    <t>公益財団法人</t>
    <rPh sb="0" eb="2">
      <t>コウエキ</t>
    </rPh>
    <phoneticPr fontId="2"/>
  </si>
  <si>
    <t>東京都環境公社　理事長　殿</t>
    <rPh sb="8" eb="11">
      <t>リジチョウ</t>
    </rPh>
    <rPh sb="12" eb="13">
      <t>トノ</t>
    </rPh>
    <phoneticPr fontId="2"/>
  </si>
  <si>
    <t>コージェネレーションシステム及び熱電融通インフラ</t>
    <rPh sb="14" eb="15">
      <t>オヨ</t>
    </rPh>
    <rPh sb="16" eb="17">
      <t>ネツ</t>
    </rPh>
    <rPh sb="17" eb="18">
      <t>デン</t>
    </rPh>
    <rPh sb="18" eb="20">
      <t>ユウズウ</t>
    </rPh>
    <phoneticPr fontId="6"/>
  </si>
  <si>
    <t>　コージェネレーションシステムによるエネルギー使用計画</t>
    <rPh sb="23" eb="25">
      <t>シヨウ</t>
    </rPh>
    <rPh sb="25" eb="27">
      <t>ケイカク</t>
    </rPh>
    <phoneticPr fontId="2"/>
  </si>
  <si>
    <t>・供給対象建築物等の電力需要の実績値を有しない場合は、補正後負荷合計容量の合計を供給対象建築物等の電力需要とする。</t>
    <rPh sb="10" eb="12">
      <t>デンリョク</t>
    </rPh>
    <rPh sb="12" eb="14">
      <t>ジュヨウ</t>
    </rPh>
    <rPh sb="15" eb="18">
      <t>ジッセキチ</t>
    </rPh>
    <rPh sb="19" eb="20">
      <t>ユウ</t>
    </rPh>
    <rPh sb="23" eb="25">
      <t>バアイ</t>
    </rPh>
    <rPh sb="27" eb="29">
      <t>ホセイ</t>
    </rPh>
    <rPh sb="29" eb="30">
      <t>ゴ</t>
    </rPh>
    <rPh sb="30" eb="32">
      <t>フカ</t>
    </rPh>
    <rPh sb="32" eb="34">
      <t>ゴウケイ</t>
    </rPh>
    <rPh sb="34" eb="36">
      <t>ヨウリョウ</t>
    </rPh>
    <rPh sb="37" eb="39">
      <t>ゴウケイ</t>
    </rPh>
    <rPh sb="49" eb="51">
      <t>デンリョク</t>
    </rPh>
    <rPh sb="51" eb="53">
      <t>ジュヨウ</t>
    </rPh>
    <phoneticPr fontId="2"/>
  </si>
  <si>
    <t>注）　別紙2-3に号機別コージェネレーションシステムのエネルギー使用計画を作成すると自動的に、入力されます。</t>
    <rPh sb="0" eb="1">
      <t>チュウ</t>
    </rPh>
    <rPh sb="3" eb="5">
      <t>ベッシ</t>
    </rPh>
    <rPh sb="9" eb="11">
      <t>ゴウキ</t>
    </rPh>
    <rPh sb="11" eb="12">
      <t>ベツ</t>
    </rPh>
    <rPh sb="32" eb="34">
      <t>シヨウ</t>
    </rPh>
    <rPh sb="34" eb="36">
      <t>ケイカク</t>
    </rPh>
    <rPh sb="37" eb="39">
      <t>サクセイ</t>
    </rPh>
    <rPh sb="42" eb="45">
      <t>ジドウテキ</t>
    </rPh>
    <rPh sb="47" eb="49">
      <t>ニュウリョク</t>
    </rPh>
    <phoneticPr fontId="2"/>
  </si>
  <si>
    <t>号機別コージェネレーションシステムによるエネルギー使用計画</t>
    <rPh sb="0" eb="2">
      <t>ゴウキ</t>
    </rPh>
    <rPh sb="2" eb="3">
      <t>ベツ</t>
    </rPh>
    <rPh sb="25" eb="27">
      <t>シヨウ</t>
    </rPh>
    <rPh sb="27" eb="29">
      <t>ケイカク</t>
    </rPh>
    <phoneticPr fontId="2"/>
  </si>
  <si>
    <t>・負荷合計容量の値の根拠資料（負荷リスト等）を添付すること。</t>
    <rPh sb="1" eb="3">
      <t>フカ</t>
    </rPh>
    <rPh sb="3" eb="5">
      <t>ゴウケイ</t>
    </rPh>
    <rPh sb="5" eb="7">
      <t>ヨウリョウ</t>
    </rPh>
    <rPh sb="8" eb="9">
      <t>チ</t>
    </rPh>
    <rPh sb="10" eb="12">
      <t>コンキョ</t>
    </rPh>
    <rPh sb="12" eb="14">
      <t>シリョウ</t>
    </rPh>
    <rPh sb="15" eb="17">
      <t>フカ</t>
    </rPh>
    <rPh sb="20" eb="21">
      <t>トウ</t>
    </rPh>
    <rPh sb="23" eb="25">
      <t>テンプ</t>
    </rPh>
    <phoneticPr fontId="2"/>
  </si>
  <si>
    <t>東京都環境公社　理事長　殿</t>
    <phoneticPr fontId="2"/>
  </si>
  <si>
    <t>設置するコージェネレーション
システムの定格発電容量</t>
    <rPh sb="0" eb="2">
      <t>セッチ</t>
    </rPh>
    <rPh sb="20" eb="22">
      <t>テイカク</t>
    </rPh>
    <rPh sb="22" eb="24">
      <t>ハツデン</t>
    </rPh>
    <rPh sb="24" eb="26">
      <t>ヨウリョウ</t>
    </rPh>
    <phoneticPr fontId="2"/>
  </si>
  <si>
    <t>供給対象建築物等の
最大需要電力合計</t>
    <rPh sb="0" eb="2">
      <t>キョウキュウ</t>
    </rPh>
    <rPh sb="2" eb="4">
      <t>タイショウ</t>
    </rPh>
    <rPh sb="4" eb="7">
      <t>ケンチクブツ</t>
    </rPh>
    <rPh sb="7" eb="8">
      <t>トウ</t>
    </rPh>
    <rPh sb="10" eb="12">
      <t>サイダイ</t>
    </rPh>
    <rPh sb="12" eb="14">
      <t>ジュヨウ</t>
    </rPh>
    <rPh sb="14" eb="16">
      <t>デンリョク</t>
    </rPh>
    <rPh sb="16" eb="18">
      <t>ゴウケイ</t>
    </rPh>
    <phoneticPr fontId="2"/>
  </si>
  <si>
    <t>供給対象
建築物等</t>
    <rPh sb="0" eb="2">
      <t>キョウキュウ</t>
    </rPh>
    <rPh sb="2" eb="4">
      <t>タイショウ</t>
    </rPh>
    <rPh sb="5" eb="8">
      <t>ケンチクブツ</t>
    </rPh>
    <rPh sb="8" eb="9">
      <t>トウ</t>
    </rPh>
    <phoneticPr fontId="2"/>
  </si>
  <si>
    <t>添付書類：コージェネレーションシステムから発生する騒音、振動及び窒素酸化物が規制基準を遵守することを証明する資料（計算書など）</t>
    <phoneticPr fontId="2"/>
  </si>
  <si>
    <t>備考　供給対象建築物等とは、ｺｰｼﾞｪﾈﾚｰｼｮﾝｼｽﾃﾑを設置する建築物及びｺｰｼﾞｪﾈﾚｰｼｮﾝｼｽﾃﾑから電気の供給を受ける建築物をいう。</t>
  </si>
  <si>
    <t>　スマートエネルギーエリア形成推進事業助成金交付要綱（平成２７年９月１６日付２７都環公総地第８４４号。以下「交付要綱」という。）第８条の規定に基づく助成金の交付の申請を行うに当たり、当該申請により助成金等の交付を受けようとする者（法人その他の団体にあっては、代表者、役員又は使用人その他の従業員若しくは構成員を含む。）が交付要綱第３条に規定する助成対象事業者に該当し、将来にわたっても該当するよう法令等を遵守することをここに誓約いたします。</t>
    <rPh sb="13" eb="15">
      <t>ケイセイ</t>
    </rPh>
    <rPh sb="15" eb="17">
      <t>スイシン</t>
    </rPh>
    <phoneticPr fontId="2"/>
  </si>
  <si>
    <t>第２２号様式</t>
    <rPh sb="0" eb="1">
      <t>ダイ</t>
    </rPh>
    <rPh sb="3" eb="4">
      <t>ゴウ</t>
    </rPh>
    <rPh sb="4" eb="6">
      <t>ヨウシキ</t>
    </rPh>
    <phoneticPr fontId="2"/>
  </si>
  <si>
    <t>第２１号様式</t>
    <phoneticPr fontId="2"/>
  </si>
  <si>
    <r>
      <t>(</t>
    </r>
    <r>
      <rPr>
        <sz val="8"/>
        <color indexed="8"/>
        <rFont val="ＭＳ Ｐ明朝"/>
        <family val="1"/>
        <charset val="128"/>
      </rPr>
      <t>税込)</t>
    </r>
    <rPh sb="1" eb="3">
      <t>ゼイコミ</t>
    </rPh>
    <phoneticPr fontId="2"/>
  </si>
  <si>
    <r>
      <rPr>
        <sz val="12"/>
        <color indexed="8"/>
        <rFont val="ＭＳ Ｐゴシック"/>
        <family val="3"/>
        <charset val="128"/>
      </rPr>
      <t>　また、第</t>
    </r>
    <r>
      <rPr>
        <sz val="12"/>
        <color indexed="8"/>
        <rFont val="Century"/>
        <family val="1"/>
      </rPr>
      <t>19</t>
    </r>
    <r>
      <rPr>
        <sz val="12"/>
        <color indexed="8"/>
        <rFont val="ＭＳ Ｐゴシック"/>
        <family val="3"/>
        <charset val="128"/>
      </rPr>
      <t>号様式：区分所有者等の申請に係る同意書、第</t>
    </r>
    <r>
      <rPr>
        <sz val="12"/>
        <color indexed="8"/>
        <rFont val="Century"/>
        <family val="1"/>
      </rPr>
      <t>21</t>
    </r>
    <r>
      <rPr>
        <sz val="12"/>
        <color indexed="8"/>
        <rFont val="ＭＳ Ｐゴシック"/>
        <family val="3"/>
        <charset val="128"/>
      </rPr>
      <t>号様式：助成対象事業の実施に係る同意書及び第</t>
    </r>
    <r>
      <rPr>
        <sz val="12"/>
        <color indexed="8"/>
        <rFont val="Century"/>
        <family val="1"/>
      </rPr>
      <t>22</t>
    </r>
    <r>
      <rPr>
        <sz val="12"/>
        <color indexed="8"/>
        <rFont val="ＭＳ Ｐゴシック"/>
        <family val="3"/>
        <charset val="128"/>
      </rPr>
      <t>号様式：誓約書までをカバーしています。</t>
    </r>
    <rPh sb="11" eb="13">
      <t>クブン</t>
    </rPh>
    <rPh sb="13" eb="16">
      <t>ショユウシャ</t>
    </rPh>
    <rPh sb="16" eb="17">
      <t>トウ</t>
    </rPh>
    <rPh sb="18" eb="20">
      <t>シンセイ</t>
    </rPh>
    <rPh sb="21" eb="22">
      <t>カカワ</t>
    </rPh>
    <rPh sb="23" eb="26">
      <t>ドウイショ</t>
    </rPh>
    <rPh sb="34" eb="36">
      <t>ジョセイ</t>
    </rPh>
    <rPh sb="36" eb="38">
      <t>タイショウ</t>
    </rPh>
    <rPh sb="38" eb="40">
      <t>ジギョウ</t>
    </rPh>
    <rPh sb="41" eb="43">
      <t>ジッシ</t>
    </rPh>
    <rPh sb="44" eb="45">
      <t>カカワ</t>
    </rPh>
    <rPh sb="46" eb="49">
      <t>ドウイショ</t>
    </rPh>
    <rPh sb="49" eb="50">
      <t>オヨ</t>
    </rPh>
    <rPh sb="58" eb="61">
      <t>セイヤクショ</t>
    </rPh>
    <phoneticPr fontId="2"/>
  </si>
  <si>
    <r>
      <rPr>
        <sz val="12"/>
        <color indexed="8"/>
        <rFont val="ＭＳ Ｐゴシック"/>
        <family val="3"/>
        <charset val="128"/>
      </rPr>
      <t>①第</t>
    </r>
    <r>
      <rPr>
        <sz val="12"/>
        <color indexed="8"/>
        <rFont val="Century"/>
        <family val="1"/>
      </rPr>
      <t>19</t>
    </r>
    <r>
      <rPr>
        <sz val="12"/>
        <color indexed="8"/>
        <rFont val="ＭＳ Ｐゴシック"/>
        <family val="3"/>
        <charset val="128"/>
      </rPr>
      <t>号様式　その</t>
    </r>
    <r>
      <rPr>
        <sz val="12"/>
        <color indexed="8"/>
        <rFont val="Century"/>
        <family val="1"/>
      </rPr>
      <t>4</t>
    </r>
    <r>
      <rPr>
        <sz val="12"/>
        <color indexed="8"/>
        <rFont val="ＭＳ Ｐゴシック"/>
        <family val="3"/>
        <charset val="128"/>
      </rPr>
      <t>は個別の事業所とそれら個別の事業所のデータを合算した合算総合版を作成して下さい。</t>
    </r>
    <rPh sb="12" eb="14">
      <t>コベツ</t>
    </rPh>
    <rPh sb="15" eb="18">
      <t>ジギョウショ</t>
    </rPh>
    <rPh sb="22" eb="24">
      <t>コベツ</t>
    </rPh>
    <rPh sb="25" eb="28">
      <t>ジギョウショ</t>
    </rPh>
    <rPh sb="33" eb="35">
      <t>ガッサン</t>
    </rPh>
    <rPh sb="37" eb="39">
      <t>ガッサン</t>
    </rPh>
    <rPh sb="39" eb="41">
      <t>ソウゴウ</t>
    </rPh>
    <rPh sb="41" eb="42">
      <t>バン</t>
    </rPh>
    <rPh sb="43" eb="45">
      <t>サクセイ</t>
    </rPh>
    <rPh sb="47" eb="48">
      <t>ゲ</t>
    </rPh>
    <phoneticPr fontId="2"/>
  </si>
  <si>
    <r>
      <rPr>
        <sz val="12"/>
        <color indexed="8"/>
        <rFont val="ＭＳ Ｐゴシック"/>
        <family val="3"/>
        <charset val="128"/>
      </rPr>
      <t>②第</t>
    </r>
    <r>
      <rPr>
        <sz val="12"/>
        <color indexed="8"/>
        <rFont val="Century"/>
        <family val="1"/>
      </rPr>
      <t>19</t>
    </r>
    <r>
      <rPr>
        <sz val="12"/>
        <color indexed="8"/>
        <rFont val="ＭＳ Ｐゴシック"/>
        <family val="3"/>
        <charset val="128"/>
      </rPr>
      <t>号様式</t>
    </r>
    <r>
      <rPr>
        <sz val="12"/>
        <color indexed="8"/>
        <rFont val="Century"/>
        <family val="1"/>
      </rPr>
      <t xml:space="preserve"> </t>
    </r>
    <r>
      <rPr>
        <sz val="12"/>
        <color indexed="8"/>
        <rFont val="ＭＳ Ｐゴシック"/>
        <family val="3"/>
        <charset val="128"/>
      </rPr>
      <t>別紙</t>
    </r>
    <r>
      <rPr>
        <sz val="12"/>
        <color indexed="8"/>
        <rFont val="Century"/>
        <family val="1"/>
      </rPr>
      <t>2</t>
    </r>
    <r>
      <rPr>
        <sz val="12"/>
        <color indexed="8"/>
        <rFont val="ＭＳ Ｐゴシック"/>
        <family val="3"/>
        <charset val="128"/>
      </rPr>
      <t>　エネルギー使用実績表も個別の事業所毎に作成してください。</t>
    </r>
    <rPh sb="23" eb="25">
      <t>コベツ</t>
    </rPh>
    <rPh sb="26" eb="29">
      <t>ジギョウショ</t>
    </rPh>
    <rPh sb="29" eb="30">
      <t>マイ</t>
    </rPh>
    <phoneticPr fontId="2"/>
  </si>
  <si>
    <r>
      <rPr>
        <b/>
        <sz val="12"/>
        <color indexed="8"/>
        <rFont val="ＭＳ Ｐゴシック"/>
        <family val="3"/>
        <charset val="128"/>
      </rPr>
      <t>個別様式（第</t>
    </r>
    <r>
      <rPr>
        <b/>
        <sz val="12"/>
        <color indexed="8"/>
        <rFont val="Century"/>
        <family val="1"/>
      </rPr>
      <t>1</t>
    </r>
    <r>
      <rPr>
        <b/>
        <sz val="12"/>
        <color indexed="8"/>
        <rFont val="ＭＳ Ｐゴシック"/>
        <family val="3"/>
        <charset val="128"/>
      </rPr>
      <t>号様式、第</t>
    </r>
    <r>
      <rPr>
        <b/>
        <sz val="12"/>
        <color indexed="8"/>
        <rFont val="Century"/>
        <family val="1"/>
      </rPr>
      <t>19</t>
    </r>
    <r>
      <rPr>
        <b/>
        <sz val="12"/>
        <color indexed="8"/>
        <rFont val="ＭＳ Ｐゴシック"/>
        <family val="3"/>
        <charset val="128"/>
      </rPr>
      <t>号様式</t>
    </r>
    <r>
      <rPr>
        <b/>
        <sz val="12"/>
        <color indexed="8"/>
        <rFont val="Century"/>
        <family val="1"/>
      </rPr>
      <t xml:space="preserve"> </t>
    </r>
    <r>
      <rPr>
        <b/>
        <sz val="12"/>
        <color indexed="8"/>
        <rFont val="ＭＳ Ｐゴシック"/>
        <family val="3"/>
        <charset val="128"/>
      </rPr>
      <t>（その１～多数））への入力</t>
    </r>
    <rPh sb="0" eb="2">
      <t>コベツ</t>
    </rPh>
    <rPh sb="2" eb="4">
      <t>ヨウシキ</t>
    </rPh>
    <rPh sb="29" eb="31">
      <t>ニュウリョク</t>
    </rPh>
    <phoneticPr fontId="2"/>
  </si>
  <si>
    <t>http://</t>
    <phoneticPr fontId="6"/>
  </si>
  <si>
    <t>熱融通量（送り）</t>
    <rPh sb="0" eb="1">
      <t>ネツ</t>
    </rPh>
    <rPh sb="1" eb="3">
      <t>ユウズウ</t>
    </rPh>
    <rPh sb="3" eb="4">
      <t>リョウ</t>
    </rPh>
    <rPh sb="5" eb="6">
      <t>オク</t>
    </rPh>
    <phoneticPr fontId="2"/>
  </si>
  <si>
    <t>熱融通量（受け）</t>
    <rPh sb="0" eb="1">
      <t>ネツ</t>
    </rPh>
    <rPh sb="1" eb="3">
      <t>ユウズウ</t>
    </rPh>
    <rPh sb="3" eb="4">
      <t>リョウ</t>
    </rPh>
    <rPh sb="5" eb="6">
      <t>ウ</t>
    </rPh>
    <phoneticPr fontId="2"/>
  </si>
  <si>
    <t>助成対象事業者</t>
    <rPh sb="0" eb="2">
      <t>ジョセイ</t>
    </rPh>
    <rPh sb="2" eb="4">
      <t>タイショウ</t>
    </rPh>
    <rPh sb="4" eb="6">
      <t>ジギョウ</t>
    </rPh>
    <rPh sb="6" eb="7">
      <t>シャ</t>
    </rPh>
    <phoneticPr fontId="2"/>
  </si>
  <si>
    <t>熱供給事業者</t>
    <rPh sb="0" eb="1">
      <t>ネツ</t>
    </rPh>
    <rPh sb="1" eb="3">
      <t>キョウキュウ</t>
    </rPh>
    <rPh sb="3" eb="5">
      <t>ジギョウ</t>
    </rPh>
    <rPh sb="5" eb="6">
      <t>シャ</t>
    </rPh>
    <phoneticPr fontId="2"/>
  </si>
  <si>
    <t>ＥＳＣＯ事業者</t>
    <rPh sb="4" eb="6">
      <t>ジギョウ</t>
    </rPh>
    <rPh sb="6" eb="7">
      <t>シャ</t>
    </rPh>
    <phoneticPr fontId="2"/>
  </si>
  <si>
    <t>リース事業者</t>
    <rPh sb="3" eb="5">
      <t>ジギョウ</t>
    </rPh>
    <rPh sb="5" eb="6">
      <t>シャ</t>
    </rPh>
    <phoneticPr fontId="2"/>
  </si>
  <si>
    <t>共同申請の場合は、プルダウンから選択してください。</t>
    <rPh sb="0" eb="2">
      <t>キョウドウ</t>
    </rPh>
    <rPh sb="2" eb="4">
      <t>シンセイ</t>
    </rPh>
    <rPh sb="5" eb="7">
      <t>バアイ</t>
    </rPh>
    <rPh sb="16" eb="18">
      <t>センタク</t>
    </rPh>
    <phoneticPr fontId="2"/>
  </si>
  <si>
    <r>
      <rPr>
        <sz val="11"/>
        <color indexed="8"/>
        <rFont val="ＭＳ Ｐ明朝"/>
        <family val="1"/>
        <charset val="128"/>
      </rPr>
      <t>住　所</t>
    </r>
  </si>
  <si>
    <t>一時滞在施設への供給電力</t>
    <rPh sb="0" eb="2">
      <t>イチジ</t>
    </rPh>
    <rPh sb="2" eb="4">
      <t>タイザイ</t>
    </rPh>
    <rPh sb="4" eb="6">
      <t>シセツ</t>
    </rPh>
    <rPh sb="8" eb="10">
      <t>キョウキュウ</t>
    </rPh>
    <rPh sb="10" eb="12">
      <t>デンリョク</t>
    </rPh>
    <phoneticPr fontId="2"/>
  </si>
  <si>
    <t>一時滞在施設への電力供給</t>
    <rPh sb="0" eb="2">
      <t>イチジ</t>
    </rPh>
    <rPh sb="2" eb="4">
      <t>タイザイ</t>
    </rPh>
    <rPh sb="4" eb="6">
      <t>シセツ</t>
    </rPh>
    <rPh sb="8" eb="10">
      <t>デンリョク</t>
    </rPh>
    <rPh sb="10" eb="12">
      <t>キョウキュウ</t>
    </rPh>
    <phoneticPr fontId="2"/>
  </si>
  <si>
    <r>
      <rPr>
        <sz val="12"/>
        <color indexed="8"/>
        <rFont val="ＭＳ Ｐゴシック"/>
        <family val="3"/>
        <charset val="128"/>
      </rPr>
      <t>　本ファイルは、第</t>
    </r>
    <r>
      <rPr>
        <sz val="12"/>
        <color indexed="8"/>
        <rFont val="Century"/>
        <family val="1"/>
      </rPr>
      <t>1</t>
    </r>
    <r>
      <rPr>
        <sz val="12"/>
        <color indexed="8"/>
        <rFont val="ＭＳ Ｐゴシック"/>
        <family val="3"/>
        <charset val="128"/>
      </rPr>
      <t>号様式と第</t>
    </r>
    <r>
      <rPr>
        <sz val="12"/>
        <color indexed="8"/>
        <rFont val="Century"/>
        <family val="1"/>
      </rPr>
      <t>19</t>
    </r>
    <r>
      <rPr>
        <sz val="12"/>
        <color indexed="8"/>
        <rFont val="ＭＳ Ｐゴシック"/>
        <family val="3"/>
        <charset val="128"/>
      </rPr>
      <t>号様式その</t>
    </r>
    <r>
      <rPr>
        <sz val="12"/>
        <color indexed="8"/>
        <rFont val="Century"/>
        <family val="1"/>
      </rPr>
      <t>1</t>
    </r>
    <r>
      <rPr>
        <sz val="12"/>
        <color indexed="8"/>
        <rFont val="ＭＳ Ｐゴシック"/>
        <family val="3"/>
        <charset val="128"/>
      </rPr>
      <t>～その</t>
    </r>
    <r>
      <rPr>
        <sz val="12"/>
        <color indexed="8"/>
        <rFont val="Century"/>
        <family val="1"/>
      </rPr>
      <t xml:space="preserve">6 </t>
    </r>
    <r>
      <rPr>
        <sz val="12"/>
        <color indexed="8"/>
        <rFont val="ＭＳ Ｐゴシック"/>
        <family val="3"/>
        <charset val="128"/>
      </rPr>
      <t>及び、第</t>
    </r>
    <r>
      <rPr>
        <sz val="12"/>
        <color indexed="8"/>
        <rFont val="Century"/>
        <family val="1"/>
      </rPr>
      <t>19</t>
    </r>
    <r>
      <rPr>
        <sz val="12"/>
        <color indexed="8"/>
        <rFont val="ＭＳ Ｐゴシック"/>
        <family val="3"/>
        <charset val="128"/>
      </rPr>
      <t>号様式：別紙</t>
    </r>
    <r>
      <rPr>
        <sz val="12"/>
        <color indexed="8"/>
        <rFont val="Century"/>
        <family val="1"/>
      </rPr>
      <t>1</t>
    </r>
    <r>
      <rPr>
        <sz val="12"/>
        <color indexed="8"/>
        <rFont val="ＭＳ Ｐゴシック"/>
        <family val="3"/>
        <charset val="128"/>
      </rPr>
      <t>その</t>
    </r>
    <r>
      <rPr>
        <sz val="12"/>
        <color indexed="8"/>
        <rFont val="Century"/>
        <family val="1"/>
      </rPr>
      <t>1</t>
    </r>
    <r>
      <rPr>
        <sz val="12"/>
        <color indexed="8"/>
        <rFont val="ＭＳ Ｐゴシック"/>
        <family val="3"/>
        <charset val="128"/>
      </rPr>
      <t>～その</t>
    </r>
    <r>
      <rPr>
        <sz val="12"/>
        <color indexed="8"/>
        <rFont val="Century"/>
        <family val="1"/>
      </rPr>
      <t>4</t>
    </r>
    <r>
      <rPr>
        <sz val="12"/>
        <color indexed="8"/>
        <rFont val="ＭＳ Ｐゴシック"/>
        <family val="3"/>
        <charset val="128"/>
      </rPr>
      <t>、第</t>
    </r>
    <r>
      <rPr>
        <sz val="12"/>
        <color indexed="8"/>
        <rFont val="Century"/>
        <family val="1"/>
      </rPr>
      <t>19</t>
    </r>
    <r>
      <rPr>
        <sz val="12"/>
        <color indexed="8"/>
        <rFont val="ＭＳ Ｐゴシック"/>
        <family val="3"/>
        <charset val="128"/>
      </rPr>
      <t>号様式：別紙</t>
    </r>
    <r>
      <rPr>
        <sz val="12"/>
        <color indexed="8"/>
        <rFont val="Century"/>
        <family val="1"/>
      </rPr>
      <t>2-1</t>
    </r>
    <r>
      <rPr>
        <sz val="12"/>
        <color indexed="8"/>
        <rFont val="ＭＳ Ｐゴシック"/>
        <family val="3"/>
        <charset val="128"/>
      </rPr>
      <t>～別紙2-3及び第19号様式：別紙3までをカバーしています。</t>
    </r>
    <rPh sb="1" eb="2">
      <t>ホン</t>
    </rPh>
    <rPh sb="62" eb="64">
      <t>ベッシ</t>
    </rPh>
    <rPh sb="67" eb="68">
      <t>オヨ</t>
    </rPh>
    <rPh sb="69" eb="70">
      <t>ダイ</t>
    </rPh>
    <rPh sb="72" eb="73">
      <t>ゴウ</t>
    </rPh>
    <rPh sb="73" eb="75">
      <t>ヨウシキ</t>
    </rPh>
    <rPh sb="76" eb="78">
      <t>ベッシ</t>
    </rPh>
    <phoneticPr fontId="2"/>
  </si>
  <si>
    <t>供給対象建築物</t>
    <rPh sb="0" eb="2">
      <t>キョウキュウ</t>
    </rPh>
    <rPh sb="2" eb="4">
      <t>タイショウ</t>
    </rPh>
    <rPh sb="4" eb="7">
      <t>ケンチクブツ</t>
    </rPh>
    <phoneticPr fontId="2"/>
  </si>
  <si>
    <t>（供給対象建築物の所有代表者）</t>
    <rPh sb="1" eb="3">
      <t>キョウキュウ</t>
    </rPh>
    <rPh sb="3" eb="5">
      <t>タイショウ</t>
    </rPh>
    <rPh sb="5" eb="8">
      <t>ケンチクブツ</t>
    </rPh>
    <rPh sb="9" eb="11">
      <t>ショユウ</t>
    </rPh>
    <rPh sb="11" eb="14">
      <t>ダイヒョウシャ</t>
    </rPh>
    <phoneticPr fontId="2"/>
  </si>
  <si>
    <t>一時滞在施設への供給電力</t>
    <rPh sb="0" eb="2">
      <t>イチジ</t>
    </rPh>
    <rPh sb="2" eb="4">
      <t>タイザイ</t>
    </rPh>
    <rPh sb="4" eb="6">
      <t>シセツ</t>
    </rPh>
    <rPh sb="8" eb="10">
      <t>キョウキュウ</t>
    </rPh>
    <rPh sb="10" eb="12">
      <t>デンリョク</t>
    </rPh>
    <phoneticPr fontId="2"/>
  </si>
  <si>
    <t>別紙１　交付申請内訳書と整合性をとってください</t>
    <rPh sb="0" eb="2">
      <t>ベッシ</t>
    </rPh>
    <rPh sb="4" eb="6">
      <t>コウフ</t>
    </rPh>
    <rPh sb="6" eb="8">
      <t>シンセイ</t>
    </rPh>
    <rPh sb="8" eb="11">
      <t>ウチワケショ</t>
    </rPh>
    <rPh sb="12" eb="15">
      <t>セイゴウセイ</t>
    </rPh>
    <phoneticPr fontId="2"/>
  </si>
  <si>
    <r>
      <t>修正</t>
    </r>
    <r>
      <rPr>
        <sz val="12"/>
        <color indexed="8"/>
        <rFont val="Century"/>
        <family val="1"/>
      </rPr>
      <t>2</t>
    </r>
    <r>
      <rPr>
        <sz val="12"/>
        <color indexed="8"/>
        <rFont val="ＭＳ Ｐ明朝"/>
        <family val="1"/>
        <charset val="128"/>
      </rPr>
      <t>：</t>
    </r>
    <r>
      <rPr>
        <sz val="12"/>
        <color indexed="8"/>
        <rFont val="Century"/>
        <family val="1"/>
      </rPr>
      <t>2015/11/18</t>
    </r>
    <rPh sb="0" eb="2">
      <t>シュウセイ</t>
    </rPh>
    <phoneticPr fontId="2"/>
  </si>
  <si>
    <r>
      <t>修正</t>
    </r>
    <r>
      <rPr>
        <sz val="12"/>
        <color indexed="8"/>
        <rFont val="Century"/>
        <family val="1"/>
      </rPr>
      <t>3</t>
    </r>
    <r>
      <rPr>
        <sz val="12"/>
        <color indexed="8"/>
        <rFont val="ＭＳ Ｐ明朝"/>
        <family val="1"/>
        <charset val="128"/>
      </rPr>
      <t>：</t>
    </r>
    <r>
      <rPr>
        <sz val="12"/>
        <color indexed="8"/>
        <rFont val="Century"/>
        <family val="1"/>
      </rPr>
      <t>2015/11/26</t>
    </r>
    <rPh sb="0" eb="2">
      <t>シュウセイ</t>
    </rPh>
    <phoneticPr fontId="2"/>
  </si>
  <si>
    <r>
      <t>修正</t>
    </r>
    <r>
      <rPr>
        <sz val="12"/>
        <color indexed="8"/>
        <rFont val="Century"/>
        <family val="1"/>
      </rPr>
      <t>1</t>
    </r>
    <r>
      <rPr>
        <sz val="12"/>
        <color indexed="8"/>
        <rFont val="ＭＳ Ｐ明朝"/>
        <family val="1"/>
        <charset val="128"/>
      </rPr>
      <t>：</t>
    </r>
    <r>
      <rPr>
        <sz val="12"/>
        <color indexed="8"/>
        <rFont val="Century"/>
        <family val="1"/>
      </rPr>
      <t>2015/10/22</t>
    </r>
    <rPh sb="0" eb="2">
      <t>シュウセイ</t>
    </rPh>
    <phoneticPr fontId="2"/>
  </si>
  <si>
    <r>
      <t>公開日：</t>
    </r>
    <r>
      <rPr>
        <sz val="12"/>
        <color indexed="8"/>
        <rFont val="Century"/>
        <family val="1"/>
      </rPr>
      <t>2015/09/21</t>
    </r>
    <phoneticPr fontId="2"/>
  </si>
  <si>
    <t>- Microsoft Excel 2010</t>
    <phoneticPr fontId="2"/>
  </si>
  <si>
    <r>
      <t>修正</t>
    </r>
    <r>
      <rPr>
        <sz val="12"/>
        <color indexed="8"/>
        <rFont val="Century"/>
        <family val="1"/>
      </rPr>
      <t>4</t>
    </r>
    <r>
      <rPr>
        <sz val="12"/>
        <color indexed="8"/>
        <rFont val="ＭＳ Ｐ明朝"/>
        <family val="1"/>
        <charset val="128"/>
      </rPr>
      <t>：</t>
    </r>
    <r>
      <rPr>
        <sz val="12"/>
        <color indexed="8"/>
        <rFont val="Century"/>
        <family val="1"/>
      </rPr>
      <t>2017/7/24</t>
    </r>
    <rPh sb="0" eb="2">
      <t>シュウセイ</t>
    </rPh>
    <phoneticPr fontId="2"/>
  </si>
  <si>
    <r>
      <t>m</t>
    </r>
    <r>
      <rPr>
        <vertAlign val="superscript"/>
        <sz val="11"/>
        <color indexed="8"/>
        <rFont val="ＭＳ Ｐゴシック"/>
        <family val="3"/>
        <charset val="128"/>
      </rPr>
      <t>2</t>
    </r>
    <phoneticPr fontId="2"/>
  </si>
  <si>
    <r>
      <t>m</t>
    </r>
    <r>
      <rPr>
        <vertAlign val="superscript"/>
        <sz val="11"/>
        <color indexed="8"/>
        <rFont val="ＭＳ Ｐゴシック"/>
        <family val="3"/>
        <charset val="128"/>
      </rPr>
      <t>3</t>
    </r>
    <r>
      <rPr>
        <vertAlign val="subscript"/>
        <sz val="11"/>
        <color indexed="8"/>
        <rFont val="ＭＳ Ｐゴシック"/>
        <family val="3"/>
        <charset val="128"/>
      </rPr>
      <t>N</t>
    </r>
    <r>
      <rPr>
        <sz val="11"/>
        <color indexed="8"/>
        <rFont val="ＭＳ Ｐゴシック"/>
        <family val="3"/>
        <charset val="128"/>
      </rPr>
      <t>/h</t>
    </r>
    <phoneticPr fontId="2"/>
  </si>
  <si>
    <r>
      <t>燃料の炭素換算係数</t>
    </r>
    <r>
      <rPr>
        <vertAlign val="superscript"/>
        <sz val="11"/>
        <color indexed="8"/>
        <rFont val="ＭＳ Ｐゴシック"/>
        <family val="3"/>
        <charset val="128"/>
      </rPr>
      <t>※1</t>
    </r>
    <rPh sb="0" eb="2">
      <t>ネンリョウ</t>
    </rPh>
    <rPh sb="3" eb="5">
      <t>タンソ</t>
    </rPh>
    <rPh sb="5" eb="7">
      <t>カンサン</t>
    </rPh>
    <rPh sb="7" eb="9">
      <t>ケイスウ</t>
    </rPh>
    <phoneticPr fontId="2"/>
  </si>
  <si>
    <r>
      <t>t-</t>
    </r>
    <r>
      <rPr>
        <vertAlign val="subscript"/>
        <sz val="11"/>
        <color indexed="8"/>
        <rFont val="ＭＳ Ｐゴシック"/>
        <family val="3"/>
        <charset val="128"/>
      </rPr>
      <t>C</t>
    </r>
    <r>
      <rPr>
        <sz val="11"/>
        <color indexed="8"/>
        <rFont val="ＭＳ Ｐゴシック"/>
        <family val="3"/>
        <charset val="128"/>
      </rPr>
      <t>/GJ</t>
    </r>
    <phoneticPr fontId="2"/>
  </si>
  <si>
    <r>
      <t>m</t>
    </r>
    <r>
      <rPr>
        <vertAlign val="superscript"/>
        <sz val="11"/>
        <color indexed="8"/>
        <rFont val="ＭＳ Ｐゴシック"/>
        <family val="3"/>
        <charset val="128"/>
      </rPr>
      <t>2</t>
    </r>
    <phoneticPr fontId="2"/>
  </si>
  <si>
    <r>
      <t>人/m</t>
    </r>
    <r>
      <rPr>
        <vertAlign val="superscript"/>
        <sz val="11"/>
        <color indexed="8"/>
        <rFont val="ＭＳ Ｐゴシック"/>
        <family val="3"/>
        <charset val="128"/>
      </rPr>
      <t>2</t>
    </r>
    <rPh sb="0" eb="1">
      <t>ニン</t>
    </rPh>
    <phoneticPr fontId="2"/>
  </si>
  <si>
    <r>
      <t>CGS</t>
    </r>
    <r>
      <rPr>
        <sz val="9"/>
        <color indexed="8"/>
        <rFont val="ＭＳ Ｐ明朝"/>
        <family val="1"/>
        <charset val="128"/>
      </rPr>
      <t>設置建築物</t>
    </r>
    <rPh sb="3" eb="5">
      <t>セッチ</t>
    </rPh>
    <rPh sb="5" eb="8">
      <t>ケンチクブツ</t>
    </rPh>
    <phoneticPr fontId="2"/>
  </si>
  <si>
    <r>
      <t>B</t>
    </r>
    <r>
      <rPr>
        <sz val="9"/>
        <color indexed="8"/>
        <rFont val="ＭＳ Ｐ明朝"/>
        <family val="1"/>
        <charset val="128"/>
      </rPr>
      <t>棟</t>
    </r>
    <rPh sb="1" eb="2">
      <t>ムネ</t>
    </rPh>
    <phoneticPr fontId="2"/>
  </si>
  <si>
    <r>
      <t>C</t>
    </r>
    <r>
      <rPr>
        <sz val="9"/>
        <color indexed="8"/>
        <rFont val="ＭＳ Ｐ明朝"/>
        <family val="1"/>
        <charset val="128"/>
      </rPr>
      <t>棟</t>
    </r>
    <rPh sb="1" eb="2">
      <t>ムネ</t>
    </rPh>
    <phoneticPr fontId="2"/>
  </si>
  <si>
    <r>
      <t>D</t>
    </r>
    <r>
      <rPr>
        <sz val="9"/>
        <color indexed="8"/>
        <rFont val="ＭＳ Ｐ明朝"/>
        <family val="1"/>
        <charset val="128"/>
      </rPr>
      <t>棟</t>
    </r>
    <rPh sb="1" eb="2">
      <t>ムネ</t>
    </rPh>
    <phoneticPr fontId="2"/>
  </si>
  <si>
    <r>
      <t>E</t>
    </r>
    <r>
      <rPr>
        <sz val="9"/>
        <color indexed="8"/>
        <rFont val="ＭＳ Ｐ明朝"/>
        <family val="1"/>
        <charset val="128"/>
      </rPr>
      <t>棟</t>
    </r>
    <rPh sb="1" eb="2">
      <t>ムネ</t>
    </rPh>
    <phoneticPr fontId="2"/>
  </si>
  <si>
    <t>発電効率　【HHV基準】</t>
    <rPh sb="0" eb="2">
      <t>ハツデン</t>
    </rPh>
    <rPh sb="2" eb="4">
      <t>コウリツ</t>
    </rPh>
    <rPh sb="9" eb="11">
      <t>キジュン</t>
    </rPh>
    <phoneticPr fontId="2"/>
  </si>
  <si>
    <t>排熱回収効率（排熱利用率）　【HHV基準】</t>
    <rPh sb="0" eb="2">
      <t>ハイネツ</t>
    </rPh>
    <rPh sb="2" eb="4">
      <t>カイシュウ</t>
    </rPh>
    <rPh sb="4" eb="6">
      <t>コウリツ</t>
    </rPh>
    <rPh sb="7" eb="9">
      <t>ハイネツ</t>
    </rPh>
    <rPh sb="9" eb="11">
      <t>リヨウ</t>
    </rPh>
    <rPh sb="11" eb="12">
      <t>リツ</t>
    </rPh>
    <phoneticPr fontId="2"/>
  </si>
  <si>
    <t>総合効率　【HHV基準】</t>
    <rPh sb="0" eb="2">
      <t>ソウゴウ</t>
    </rPh>
    <rPh sb="2" eb="4">
      <t>コウリツ</t>
    </rPh>
    <phoneticPr fontId="2"/>
  </si>
  <si>
    <t>第１号様式（第８条関係)</t>
    <phoneticPr fontId="6"/>
  </si>
  <si>
    <r>
      <rPr>
        <sz val="11"/>
        <color indexed="8"/>
        <rFont val="ＭＳ Ｐ明朝"/>
        <family val="1"/>
        <charset val="128"/>
      </rPr>
      <t>月</t>
    </r>
    <rPh sb="0" eb="1">
      <t>ツキ</t>
    </rPh>
    <phoneticPr fontId="6"/>
  </si>
  <si>
    <r>
      <rPr>
        <sz val="11"/>
        <color indexed="8"/>
        <rFont val="ＭＳ Ｐ明朝"/>
        <family val="1"/>
        <charset val="128"/>
      </rPr>
      <t>日</t>
    </r>
    <rPh sb="0" eb="1">
      <t>ヒ</t>
    </rPh>
    <phoneticPr fontId="6"/>
  </si>
  <si>
    <r>
      <rPr>
        <sz val="11"/>
        <color indexed="8"/>
        <rFont val="ＭＳ Ｐ明朝"/>
        <family val="1"/>
        <charset val="128"/>
      </rPr>
      <t>（助成対象事業者）</t>
    </r>
  </si>
  <si>
    <r>
      <rPr>
        <sz val="11"/>
        <color indexed="8"/>
        <rFont val="ＭＳ Ｐ明朝"/>
        <family val="1"/>
        <charset val="128"/>
      </rPr>
      <t>氏　名</t>
    </r>
    <phoneticPr fontId="6"/>
  </si>
  <si>
    <t>助成金交付申請書</t>
  </si>
  <si>
    <r>
      <rPr>
        <sz val="11"/>
        <color indexed="8"/>
        <rFont val="ＭＳ Ｐ明朝"/>
        <family val="1"/>
        <charset val="128"/>
      </rPr>
      <t>事業の名称</t>
    </r>
  </si>
  <si>
    <r>
      <rPr>
        <sz val="11"/>
        <color indexed="8"/>
        <rFont val="ＭＳ Ｐ明朝"/>
        <family val="1"/>
        <charset val="128"/>
      </rPr>
      <t>事業所の名称</t>
    </r>
  </si>
  <si>
    <r>
      <rPr>
        <sz val="11"/>
        <color indexed="8"/>
        <rFont val="ＭＳ Ｐ明朝"/>
        <family val="1"/>
        <charset val="128"/>
      </rPr>
      <t>事業所の所在地</t>
    </r>
    <phoneticPr fontId="6"/>
  </si>
  <si>
    <r>
      <t xml:space="preserve">(1) </t>
    </r>
    <r>
      <rPr>
        <sz val="11"/>
        <color indexed="8"/>
        <rFont val="ＭＳ Ｐ明朝"/>
        <family val="1"/>
        <charset val="128"/>
      </rPr>
      <t>助成事業に要する経費</t>
    </r>
  </si>
  <si>
    <t>円</t>
    <rPh sb="0" eb="1">
      <t>エン</t>
    </rPh>
    <phoneticPr fontId="6"/>
  </si>
  <si>
    <r>
      <rPr>
        <sz val="11"/>
        <color indexed="8"/>
        <rFont val="ＭＳ Ｐ明朝"/>
        <family val="1"/>
        <charset val="128"/>
      </rPr>
      <t>助成金交付申請額</t>
    </r>
  </si>
  <si>
    <r>
      <t xml:space="preserve">(2) </t>
    </r>
    <r>
      <rPr>
        <sz val="11"/>
        <color indexed="8"/>
        <rFont val="ＭＳ Ｐ明朝"/>
        <family val="1"/>
        <charset val="128"/>
      </rPr>
      <t>助成対象経費</t>
    </r>
  </si>
  <si>
    <r>
      <t xml:space="preserve">(3) </t>
    </r>
    <r>
      <rPr>
        <sz val="11"/>
        <color indexed="8"/>
        <rFont val="ＭＳ Ｐ明朝"/>
        <family val="1"/>
        <charset val="128"/>
      </rPr>
      <t>助成金交付申請額</t>
    </r>
  </si>
  <si>
    <r>
      <rPr>
        <sz val="11"/>
        <color indexed="8"/>
        <rFont val="ＭＳ Ｐ明朝"/>
        <family val="1"/>
        <charset val="128"/>
      </rPr>
      <t xml:space="preserve">会社名 </t>
    </r>
    <rPh sb="0" eb="2">
      <t>カイシャ</t>
    </rPh>
    <rPh sb="2" eb="3">
      <t>ナ</t>
    </rPh>
    <phoneticPr fontId="6"/>
  </si>
  <si>
    <r>
      <rPr>
        <sz val="11"/>
        <color indexed="8"/>
        <rFont val="ＭＳ Ｐ明朝"/>
        <family val="1"/>
        <charset val="128"/>
      </rPr>
      <t>部課名</t>
    </r>
    <rPh sb="0" eb="2">
      <t>ブカ</t>
    </rPh>
    <rPh sb="2" eb="3">
      <t>ナ</t>
    </rPh>
    <phoneticPr fontId="6"/>
  </si>
  <si>
    <r>
      <rPr>
        <sz val="11"/>
        <color indexed="8"/>
        <rFont val="ＭＳ Ｐ明朝"/>
        <family val="1"/>
        <charset val="128"/>
      </rPr>
      <t>担当者氏名</t>
    </r>
    <rPh sb="0" eb="3">
      <t>タントウシャ</t>
    </rPh>
    <rPh sb="3" eb="5">
      <t>シメイ</t>
    </rPh>
    <phoneticPr fontId="6"/>
  </si>
  <si>
    <r>
      <rPr>
        <sz val="11"/>
        <color indexed="8"/>
        <rFont val="ＭＳ Ｐ明朝"/>
        <family val="1"/>
        <charset val="128"/>
      </rPr>
      <t>（電話番号</t>
    </r>
    <phoneticPr fontId="6"/>
  </si>
  <si>
    <r>
      <rPr>
        <sz val="11"/>
        <color indexed="8"/>
        <rFont val="ＭＳ Ｐ明朝"/>
        <family val="1"/>
        <charset val="128"/>
      </rPr>
      <t>）</t>
    </r>
  </si>
  <si>
    <r>
      <rPr>
        <sz val="11"/>
        <color indexed="8"/>
        <rFont val="ＭＳ Ｐ明朝"/>
        <family val="1"/>
        <charset val="128"/>
      </rPr>
      <t>（携帯電話</t>
    </r>
    <phoneticPr fontId="6"/>
  </si>
  <si>
    <r>
      <rPr>
        <sz val="11"/>
        <color indexed="8"/>
        <rFont val="ＭＳ Ｐ明朝"/>
        <family val="1"/>
        <charset val="128"/>
      </rPr>
      <t xml:space="preserve">※受付欄 </t>
    </r>
  </si>
  <si>
    <t>住　所</t>
  </si>
  <si>
    <t>氏　名</t>
  </si>
  <si>
    <r>
      <t>(税抜</t>
    </r>
    <r>
      <rPr>
        <sz val="8"/>
        <color indexed="8"/>
        <rFont val="ＭＳ Ｐ明朝"/>
        <family val="1"/>
        <charset val="128"/>
      </rPr>
      <t>)</t>
    </r>
    <rPh sb="1" eb="2">
      <t>ゼイ</t>
    </rPh>
    <rPh sb="2" eb="3">
      <t>ヌ</t>
    </rPh>
    <phoneticPr fontId="2"/>
  </si>
  <si>
    <r>
      <rPr>
        <sz val="11"/>
        <color rgb="FFFFFF00"/>
        <rFont val="ＭＳ Ｐゴシック"/>
        <family val="3"/>
        <charset val="128"/>
        <scheme val="minor"/>
      </rPr>
      <t>税抜き</t>
    </r>
    <r>
      <rPr>
        <sz val="11"/>
        <color theme="1"/>
        <rFont val="ＭＳ Ｐゴシック"/>
        <family val="3"/>
        <charset val="128"/>
        <scheme val="minor"/>
      </rPr>
      <t>金額を記入してください</t>
    </r>
    <rPh sb="0" eb="1">
      <t>ゼイ</t>
    </rPh>
    <rPh sb="1" eb="2">
      <t>ヌ</t>
    </rPh>
    <rPh sb="3" eb="5">
      <t>キンガク</t>
    </rPh>
    <rPh sb="6" eb="8">
      <t>キニュウ</t>
    </rPh>
    <phoneticPr fontId="2"/>
  </si>
  <si>
    <r>
      <rPr>
        <sz val="11"/>
        <color indexed="8"/>
        <rFont val="ＭＳ Ｐ明朝"/>
        <family val="1"/>
        <charset val="128"/>
      </rPr>
      <t>月</t>
    </r>
    <rPh sb="0" eb="1">
      <t>ツキ</t>
    </rPh>
    <phoneticPr fontId="2"/>
  </si>
  <si>
    <r>
      <rPr>
        <sz val="11"/>
        <color indexed="8"/>
        <rFont val="ＭＳ Ｐ明朝"/>
        <family val="1"/>
        <charset val="128"/>
      </rPr>
      <t>日</t>
    </r>
    <rPh sb="0" eb="1">
      <t>ヒ</t>
    </rPh>
    <phoneticPr fontId="2"/>
  </si>
  <si>
    <t>　スマートエネルギーエリア形成推進事業助成金交付要綱（平成２７年９月１６日付２７都環公総地第８４４号）第４条、第５条、第１０条第１項第４号、同項第５号、第１２条、第３２条及び第３４条の規定を確認の上、上記の事業者の助成金交付申請に同意します。</t>
    <rPh sb="13" eb="15">
      <t>ケイセイ</t>
    </rPh>
    <rPh sb="15" eb="17">
      <t>スイシン</t>
    </rPh>
    <rPh sb="17" eb="19">
      <t>ジギョウ</t>
    </rPh>
    <rPh sb="19" eb="21">
      <t>ジョセイ</t>
    </rPh>
    <rPh sb="21" eb="22">
      <t>キン</t>
    </rPh>
    <rPh sb="22" eb="24">
      <t>コウフ</t>
    </rPh>
    <rPh sb="24" eb="26">
      <t>ヨウコウ</t>
    </rPh>
    <rPh sb="27" eb="29">
      <t>ヘイセイ</t>
    </rPh>
    <rPh sb="31" eb="32">
      <t>ネン</t>
    </rPh>
    <rPh sb="33" eb="34">
      <t>ゲツ</t>
    </rPh>
    <rPh sb="36" eb="37">
      <t>ヒ</t>
    </rPh>
    <rPh sb="37" eb="38">
      <t>ツケ</t>
    </rPh>
    <rPh sb="40" eb="41">
      <t>ト</t>
    </rPh>
    <rPh sb="43" eb="44">
      <t>ソウ</t>
    </rPh>
    <rPh sb="44" eb="45">
      <t>チ</t>
    </rPh>
    <phoneticPr fontId="2"/>
  </si>
  <si>
    <r>
      <t xml:space="preserve">   </t>
    </r>
    <r>
      <rPr>
        <sz val="11"/>
        <color indexed="8"/>
        <rFont val="ＭＳ Ｐ明朝"/>
        <family val="1"/>
        <charset val="128"/>
      </rPr>
      <t>スマートエネルギーエリア形成推進事業助成金交付要綱（ 平成２７年９月１６日付２７都環公総地第８４４号 ） 第８条第１項の規定に基づき、助成金の交付について関係書類を添えて、次のとおり申請します。</t>
    </r>
    <rPh sb="15" eb="17">
      <t>ケイセイ</t>
    </rPh>
    <rPh sb="17" eb="19">
      <t>スイシン</t>
    </rPh>
    <rPh sb="19" eb="21">
      <t>ジギョウ</t>
    </rPh>
    <phoneticPr fontId="2"/>
  </si>
  <si>
    <t>第19号様式　その1</t>
    <phoneticPr fontId="6"/>
  </si>
  <si>
    <t>助成事業実施計画書</t>
    <phoneticPr fontId="6"/>
  </si>
  <si>
    <t>1. 事業の概要</t>
    <phoneticPr fontId="6"/>
  </si>
  <si>
    <r>
      <rPr>
        <sz val="11"/>
        <color indexed="8"/>
        <rFont val="ＭＳ Ｐ明朝"/>
        <family val="1"/>
        <charset val="128"/>
      </rPr>
      <t>（1)</t>
    </r>
    <phoneticPr fontId="6"/>
  </si>
  <si>
    <r>
      <rPr>
        <sz val="11"/>
        <color indexed="8"/>
        <rFont val="ＭＳ Ｐ明朝"/>
        <family val="1"/>
        <charset val="128"/>
      </rPr>
      <t>事業の名称</t>
    </r>
    <phoneticPr fontId="6"/>
  </si>
  <si>
    <r>
      <rPr>
        <sz val="11"/>
        <color indexed="8"/>
        <rFont val="ＭＳ Ｐ明朝"/>
        <family val="1"/>
        <charset val="128"/>
      </rPr>
      <t>（2)</t>
    </r>
    <phoneticPr fontId="6"/>
  </si>
  <si>
    <r>
      <rPr>
        <sz val="11"/>
        <color indexed="8"/>
        <rFont val="ＭＳ Ｐ明朝"/>
        <family val="1"/>
        <charset val="128"/>
      </rPr>
      <t>事業所の名称</t>
    </r>
    <r>
      <rPr>
        <vertAlign val="superscript"/>
        <sz val="11"/>
        <color indexed="8"/>
        <rFont val="ＭＳ Ｐ明朝"/>
        <family val="1"/>
        <charset val="128"/>
      </rPr>
      <t>※</t>
    </r>
    <phoneticPr fontId="6"/>
  </si>
  <si>
    <r>
      <rPr>
        <sz val="11"/>
        <color indexed="8"/>
        <rFont val="ＭＳ Ｐ明朝"/>
        <family val="1"/>
        <charset val="128"/>
      </rPr>
      <t>（3)</t>
    </r>
    <phoneticPr fontId="6"/>
  </si>
  <si>
    <r>
      <t>事業所の所在地</t>
    </r>
    <r>
      <rPr>
        <vertAlign val="superscript"/>
        <sz val="10.5"/>
        <color indexed="8"/>
        <rFont val="ＭＳ Ｐ明朝"/>
        <family val="1"/>
        <charset val="128"/>
      </rPr>
      <t>※</t>
    </r>
    <phoneticPr fontId="6"/>
  </si>
  <si>
    <r>
      <rPr>
        <sz val="11"/>
        <color indexed="8"/>
        <rFont val="ＭＳ Ｐ明朝"/>
        <family val="1"/>
        <charset val="128"/>
      </rPr>
      <t>（4)</t>
    </r>
    <phoneticPr fontId="6"/>
  </si>
  <si>
    <t>概要</t>
  </si>
  <si>
    <r>
      <rPr>
        <sz val="9"/>
        <color indexed="8"/>
        <rFont val="ＭＳ Ｐ明朝"/>
        <family val="1"/>
        <charset val="128"/>
      </rPr>
      <t xml:space="preserve">※
</t>
    </r>
    <phoneticPr fontId="6"/>
  </si>
  <si>
    <r>
      <t xml:space="preserve">2. </t>
    </r>
    <r>
      <rPr>
        <sz val="11"/>
        <color indexed="8"/>
        <rFont val="ＭＳ Ｐ明朝"/>
        <family val="1"/>
        <charset val="128"/>
      </rPr>
      <t>事業者及び連絡先</t>
    </r>
    <phoneticPr fontId="6"/>
  </si>
  <si>
    <r>
      <t>(1)</t>
    </r>
    <r>
      <rPr>
        <sz val="11"/>
        <color indexed="8"/>
        <rFont val="ＭＳ Ｐ明朝"/>
        <family val="1"/>
        <charset val="128"/>
      </rPr>
      <t>　本事業における総括的連絡先</t>
    </r>
    <phoneticPr fontId="6"/>
  </si>
  <si>
    <r>
      <t xml:space="preserve"> </t>
    </r>
    <r>
      <rPr>
        <sz val="11"/>
        <color indexed="8"/>
        <rFont val="ＭＳ Ｐ明朝"/>
        <family val="1"/>
        <charset val="128"/>
      </rPr>
      <t>会社名（事業者名）</t>
    </r>
    <phoneticPr fontId="6"/>
  </si>
  <si>
    <r>
      <t xml:space="preserve"> </t>
    </r>
    <r>
      <rPr>
        <sz val="11"/>
        <color indexed="8"/>
        <rFont val="ＭＳ Ｐ明朝"/>
        <family val="1"/>
        <charset val="128"/>
      </rPr>
      <t>会社所在地</t>
    </r>
    <phoneticPr fontId="6"/>
  </si>
  <si>
    <r>
      <t xml:space="preserve"> </t>
    </r>
    <r>
      <rPr>
        <sz val="11"/>
        <color indexed="8"/>
        <rFont val="ＭＳ Ｐ明朝"/>
        <family val="1"/>
        <charset val="128"/>
      </rPr>
      <t>代表者役職名と氏名</t>
    </r>
    <rPh sb="4" eb="7">
      <t>ヤクショクメイ</t>
    </rPh>
    <phoneticPr fontId="6"/>
  </si>
  <si>
    <r>
      <t xml:space="preserve"> </t>
    </r>
    <r>
      <rPr>
        <sz val="11"/>
        <color indexed="8"/>
        <rFont val="ＭＳ Ｐ明朝"/>
        <family val="1"/>
        <charset val="128"/>
      </rPr>
      <t>窓口担当者氏名</t>
    </r>
    <phoneticPr fontId="6"/>
  </si>
  <si>
    <r>
      <rPr>
        <sz val="11"/>
        <color indexed="8"/>
        <rFont val="ＭＳ Ｐ明朝"/>
        <family val="1"/>
        <charset val="128"/>
      </rPr>
      <t>電話番号</t>
    </r>
    <rPh sb="0" eb="1">
      <t>デン</t>
    </rPh>
    <rPh sb="1" eb="2">
      <t>ハナシ</t>
    </rPh>
    <rPh sb="2" eb="3">
      <t>バン</t>
    </rPh>
    <rPh sb="3" eb="4">
      <t>ゴウ</t>
    </rPh>
    <phoneticPr fontId="6"/>
  </si>
  <si>
    <t>携帯電話</t>
    <rPh sb="0" eb="1">
      <t>ケイ</t>
    </rPh>
    <rPh sb="1" eb="2">
      <t>オビ</t>
    </rPh>
    <rPh sb="2" eb="3">
      <t>デン</t>
    </rPh>
    <rPh sb="3" eb="4">
      <t>ハナシ</t>
    </rPh>
    <phoneticPr fontId="6"/>
  </si>
  <si>
    <t>注）事業全般の内容について、総括的対応が可能であるとともに、申請者に係る公社からの指示に対して、 
　一元的な窓口を担う連絡先を記載すること。</t>
    <phoneticPr fontId="6"/>
  </si>
  <si>
    <t>第19号様式　その2-1</t>
    <phoneticPr fontId="6"/>
  </si>
  <si>
    <t>単独申請の場合は、本様式(第19号様式　その2-1)は提出不要です。
また共同申請で、総括的連絡先を記載している場合は、総括的連絡先と同一の事業者は記載不要です。</t>
    <rPh sb="27" eb="29">
      <t>テイシュツ</t>
    </rPh>
    <phoneticPr fontId="6"/>
  </si>
  <si>
    <t>（2）助成対象事業者（区分所有者又は共有者の場合は、代表会社）</t>
    <rPh sb="3" eb="5">
      <t>ジョセイ</t>
    </rPh>
    <rPh sb="5" eb="7">
      <t>タイショウ</t>
    </rPh>
    <rPh sb="7" eb="10">
      <t>ジギョウシャ</t>
    </rPh>
    <phoneticPr fontId="6"/>
  </si>
  <si>
    <t>注）詳細は、別紙1その1～5に記載すること。但し、その4、5は対象となる場合のみ添付すること。</t>
    <phoneticPr fontId="6"/>
  </si>
  <si>
    <r>
      <t xml:space="preserve"> </t>
    </r>
    <r>
      <rPr>
        <sz val="11"/>
        <color indexed="8"/>
        <rFont val="ＭＳ Ｐ明朝"/>
        <family val="1"/>
        <charset val="128"/>
      </rPr>
      <t>会社名</t>
    </r>
    <phoneticPr fontId="6"/>
  </si>
  <si>
    <r>
      <t xml:space="preserve"> </t>
    </r>
    <r>
      <rPr>
        <sz val="11"/>
        <color indexed="8"/>
        <rFont val="ＭＳ Ｐ明朝"/>
        <family val="1"/>
        <charset val="128"/>
      </rPr>
      <t>会社所在地</t>
    </r>
    <phoneticPr fontId="6"/>
  </si>
  <si>
    <r>
      <t xml:space="preserve"> </t>
    </r>
    <r>
      <rPr>
        <sz val="11"/>
        <color indexed="8"/>
        <rFont val="ＭＳ Ｐ明朝"/>
        <family val="1"/>
        <charset val="128"/>
      </rPr>
      <t>代表者氏名</t>
    </r>
    <phoneticPr fontId="6"/>
  </si>
  <si>
    <r>
      <t xml:space="preserve"> </t>
    </r>
    <r>
      <rPr>
        <sz val="11"/>
        <color indexed="8"/>
        <rFont val="ＭＳ Ｐ明朝"/>
        <family val="1"/>
        <charset val="128"/>
      </rPr>
      <t>担当者氏名</t>
    </r>
    <phoneticPr fontId="6"/>
  </si>
  <si>
    <r>
      <t xml:space="preserve"> </t>
    </r>
    <r>
      <rPr>
        <sz val="11"/>
        <color indexed="8"/>
        <rFont val="ＭＳ Ｐ明朝"/>
        <family val="1"/>
        <charset val="128"/>
      </rPr>
      <t>電話番号</t>
    </r>
    <phoneticPr fontId="6"/>
  </si>
  <si>
    <r>
      <t xml:space="preserve"> E-mail</t>
    </r>
    <r>
      <rPr>
        <sz val="11"/>
        <color indexed="8"/>
        <rFont val="ＭＳ Ｐ明朝"/>
        <family val="1"/>
        <charset val="128"/>
      </rPr>
      <t>アドレス</t>
    </r>
    <phoneticPr fontId="6"/>
  </si>
  <si>
    <t>①商業登記簿謄本（個人事業主の場合は、開業届の写し等、業種、設立年月日が証明される
書類）、②決算報告書（直近3か年分）、③納税証明書、④会社概要書（パンフレット等）</t>
    <phoneticPr fontId="6"/>
  </si>
  <si>
    <r>
      <rPr>
        <sz val="11"/>
        <color indexed="8"/>
        <rFont val="ＭＳ Ｐ明朝"/>
        <family val="1"/>
        <charset val="128"/>
      </rPr>
      <t>（3）</t>
    </r>
    <phoneticPr fontId="6"/>
  </si>
  <si>
    <r>
      <rPr>
        <sz val="9"/>
        <color indexed="8"/>
        <rFont val="ＭＳ Ｐ明朝"/>
        <family val="1"/>
        <charset val="128"/>
      </rPr>
      <t>添付書類：</t>
    </r>
    <phoneticPr fontId="6"/>
  </si>
  <si>
    <t>（4）</t>
    <phoneticPr fontId="6"/>
  </si>
  <si>
    <r>
      <rPr>
        <sz val="9"/>
        <color indexed="8"/>
        <rFont val="ＭＳ Ｐ明朝"/>
        <family val="1"/>
        <charset val="128"/>
      </rPr>
      <t>添付書類：</t>
    </r>
  </si>
  <si>
    <t>第19号様式　その2-2</t>
    <phoneticPr fontId="6"/>
  </si>
  <si>
    <t>（6）</t>
    <phoneticPr fontId="2"/>
  </si>
  <si>
    <r>
      <t xml:space="preserve"> </t>
    </r>
    <r>
      <rPr>
        <sz val="11"/>
        <color indexed="8"/>
        <rFont val="ＭＳ Ｐ明朝"/>
        <family val="1"/>
        <charset val="128"/>
      </rPr>
      <t>会社名</t>
    </r>
    <phoneticPr fontId="2"/>
  </si>
  <si>
    <r>
      <t xml:space="preserve"> </t>
    </r>
    <r>
      <rPr>
        <sz val="11"/>
        <color indexed="8"/>
        <rFont val="ＭＳ Ｐ明朝"/>
        <family val="1"/>
        <charset val="128"/>
      </rPr>
      <t>電話番号</t>
    </r>
    <phoneticPr fontId="2"/>
  </si>
  <si>
    <r>
      <t xml:space="preserve"> E-mail</t>
    </r>
    <r>
      <rPr>
        <sz val="11"/>
        <color indexed="8"/>
        <rFont val="ＭＳ Ｐ明朝"/>
        <family val="1"/>
        <charset val="128"/>
      </rPr>
      <t>アドレス</t>
    </r>
    <phoneticPr fontId="2"/>
  </si>
  <si>
    <r>
      <rPr>
        <sz val="11"/>
        <color indexed="8"/>
        <rFont val="ＭＳ Ｐ明朝"/>
        <family val="1"/>
        <charset val="128"/>
      </rPr>
      <t>（ESCO契約締結の場合）</t>
    </r>
    <rPh sb="5" eb="7">
      <t>ケイヤク</t>
    </rPh>
    <rPh sb="7" eb="9">
      <t>テイケツ</t>
    </rPh>
    <rPh sb="10" eb="12">
      <t>バアイ</t>
    </rPh>
    <phoneticPr fontId="2"/>
  </si>
  <si>
    <t>第19号様式　その3</t>
    <phoneticPr fontId="2"/>
  </si>
  <si>
    <t>3.1　事業所の概要</t>
    <rPh sb="4" eb="7">
      <t>ジギョウショ</t>
    </rPh>
    <rPh sb="8" eb="10">
      <t>ガイヨウ</t>
    </rPh>
    <phoneticPr fontId="2"/>
  </si>
  <si>
    <t>CGS設置建築物</t>
    <rPh sb="3" eb="5">
      <t>セッチ</t>
    </rPh>
    <rPh sb="5" eb="8">
      <t>ケンチクブツ</t>
    </rPh>
    <phoneticPr fontId="2"/>
  </si>
  <si>
    <t>CGS設置建築物の所有形態</t>
    <rPh sb="3" eb="5">
      <t>セッチ</t>
    </rPh>
    <rPh sb="5" eb="8">
      <t>ケンチクブツ</t>
    </rPh>
    <phoneticPr fontId="2"/>
  </si>
  <si>
    <t>3.2　環境に関する規制基準</t>
    <rPh sb="4" eb="6">
      <t>カンキョウ</t>
    </rPh>
    <rPh sb="7" eb="8">
      <t>カン</t>
    </rPh>
    <rPh sb="10" eb="12">
      <t>キセイ</t>
    </rPh>
    <rPh sb="12" eb="14">
      <t>キジュン</t>
    </rPh>
    <phoneticPr fontId="2"/>
  </si>
  <si>
    <t>(1)　騒音</t>
    <rPh sb="4" eb="6">
      <t>ソウオン</t>
    </rPh>
    <phoneticPr fontId="2"/>
  </si>
  <si>
    <t>種別</t>
    <rPh sb="0" eb="2">
      <t>シュベツ</t>
    </rPh>
    <phoneticPr fontId="2"/>
  </si>
  <si>
    <t>時間の区分</t>
    <rPh sb="0" eb="2">
      <t>ジカン</t>
    </rPh>
    <rPh sb="3" eb="5">
      <t>クブン</t>
    </rPh>
    <phoneticPr fontId="2"/>
  </si>
  <si>
    <t>規制基準</t>
    <rPh sb="0" eb="2">
      <t>キセイ</t>
    </rPh>
    <rPh sb="2" eb="4">
      <t>キジュン</t>
    </rPh>
    <phoneticPr fontId="2"/>
  </si>
  <si>
    <t>(2)　振動</t>
    <rPh sb="4" eb="6">
      <t>シンドウ</t>
    </rPh>
    <phoneticPr fontId="2"/>
  </si>
  <si>
    <r>
      <t xml:space="preserve">3. </t>
    </r>
    <r>
      <rPr>
        <sz val="11"/>
        <color indexed="8"/>
        <rFont val="ＭＳ Ｐ明朝"/>
        <family val="1"/>
        <charset val="128"/>
      </rPr>
      <t>事業所の概要</t>
    </r>
    <phoneticPr fontId="2"/>
  </si>
  <si>
    <t xml:space="preserve"> ふりがな</t>
    <phoneticPr fontId="2"/>
  </si>
  <si>
    <r>
      <t>　事業所の名称</t>
    </r>
    <r>
      <rPr>
        <vertAlign val="superscript"/>
        <sz val="11"/>
        <color indexed="8"/>
        <rFont val="ＭＳ Ｐ明朝"/>
        <family val="1"/>
        <charset val="128"/>
      </rPr>
      <t xml:space="preserve"> ※</t>
    </r>
    <phoneticPr fontId="2"/>
  </si>
  <si>
    <r>
      <t>m</t>
    </r>
    <r>
      <rPr>
        <vertAlign val="superscript"/>
        <sz val="10.5"/>
        <color indexed="8"/>
        <rFont val="ＭＳ Ｐ明朝"/>
        <family val="1"/>
        <charset val="128"/>
      </rPr>
      <t>2</t>
    </r>
    <phoneticPr fontId="2"/>
  </si>
  <si>
    <t>※ 事業所の名称には、必ず建物名を記載して、その後に事業所名を記載すること。</t>
    <phoneticPr fontId="2"/>
  </si>
  <si>
    <t>CGS設置建築物竣工年月</t>
    <rPh sb="3" eb="5">
      <t>セッチ</t>
    </rPh>
    <rPh sb="5" eb="8">
      <t>ケンチクブツ</t>
    </rPh>
    <phoneticPr fontId="2"/>
  </si>
  <si>
    <t>第19号様式　その4-1</t>
    <phoneticPr fontId="6"/>
  </si>
  <si>
    <r>
      <t xml:space="preserve">4. </t>
    </r>
    <r>
      <rPr>
        <sz val="11"/>
        <color indexed="8"/>
        <rFont val="ＭＳ Ｐ明朝"/>
        <family val="1"/>
        <charset val="128"/>
      </rPr>
      <t>実施計画</t>
    </r>
    <phoneticPr fontId="6"/>
  </si>
  <si>
    <t xml:space="preserve">  (1) 計画の概要</t>
    <phoneticPr fontId="6"/>
  </si>
  <si>
    <t>事業費</t>
    <phoneticPr fontId="6"/>
  </si>
  <si>
    <t xml:space="preserve"> 助成事業に要する経費（税込）</t>
    <rPh sb="12" eb="14">
      <t>ゼイコミ</t>
    </rPh>
    <phoneticPr fontId="6"/>
  </si>
  <si>
    <t>千円</t>
  </si>
  <si>
    <t xml:space="preserve"> 助成対象経費</t>
    <phoneticPr fontId="6"/>
  </si>
  <si>
    <t>（CGS設備設置経費）</t>
    <rPh sb="4" eb="6">
      <t>セツビ</t>
    </rPh>
    <rPh sb="6" eb="8">
      <t>セッチ</t>
    </rPh>
    <rPh sb="8" eb="10">
      <t>ケイヒ</t>
    </rPh>
    <phoneticPr fontId="2"/>
  </si>
  <si>
    <t>（熱電融通インフラ設備設置経費）</t>
    <rPh sb="1" eb="2">
      <t>ネツ</t>
    </rPh>
    <rPh sb="2" eb="3">
      <t>デン</t>
    </rPh>
    <rPh sb="3" eb="5">
      <t>ユウズウ</t>
    </rPh>
    <rPh sb="9" eb="11">
      <t>セツビ</t>
    </rPh>
    <rPh sb="11" eb="13">
      <t>セッチ</t>
    </rPh>
    <rPh sb="13" eb="15">
      <t>ケイヒ</t>
    </rPh>
    <phoneticPr fontId="2"/>
  </si>
  <si>
    <r>
      <t xml:space="preserve"> 助成金交付申請額</t>
    </r>
    <r>
      <rPr>
        <vertAlign val="superscript"/>
        <sz val="11"/>
        <color indexed="8"/>
        <rFont val="ＭＳ 明朝"/>
        <family val="1"/>
        <charset val="128"/>
      </rPr>
      <t/>
    </r>
    <phoneticPr fontId="6"/>
  </si>
  <si>
    <r>
      <t>m</t>
    </r>
    <r>
      <rPr>
        <vertAlign val="superscript"/>
        <sz val="11"/>
        <color indexed="8"/>
        <rFont val="ＭＳ Ｐ明朝"/>
        <family val="1"/>
        <charset val="128"/>
      </rPr>
      <t>3</t>
    </r>
    <r>
      <rPr>
        <vertAlign val="subscript"/>
        <sz val="11"/>
        <color indexed="8"/>
        <rFont val="ＭＳ Ｐ明朝"/>
        <family val="1"/>
        <charset val="128"/>
      </rPr>
      <t>N</t>
    </r>
    <r>
      <rPr>
        <sz val="11"/>
        <color indexed="8"/>
        <rFont val="ＭＳ Ｐ明朝"/>
        <family val="1"/>
        <charset val="128"/>
      </rPr>
      <t>/h</t>
    </r>
    <phoneticPr fontId="2"/>
  </si>
  <si>
    <t>燃料の種類</t>
    <rPh sb="0" eb="2">
      <t>ネンリョウ</t>
    </rPh>
    <rPh sb="3" eb="5">
      <t>シュルイ</t>
    </rPh>
    <phoneticPr fontId="6"/>
  </si>
  <si>
    <t>燃料供給会社名</t>
    <rPh sb="0" eb="2">
      <t>ネンリョウ</t>
    </rPh>
    <rPh sb="2" eb="4">
      <t>キョウキュウ</t>
    </rPh>
    <rPh sb="4" eb="6">
      <t>カイシャ</t>
    </rPh>
    <rPh sb="6" eb="7">
      <t>ナ</t>
    </rPh>
    <phoneticPr fontId="2"/>
  </si>
  <si>
    <t>燃料の炭素換算係数</t>
    <rPh sb="0" eb="2">
      <t>ネンリョウ</t>
    </rPh>
    <rPh sb="3" eb="5">
      <t>タンソ</t>
    </rPh>
    <rPh sb="5" eb="7">
      <t>カンサン</t>
    </rPh>
    <rPh sb="7" eb="9">
      <t>ケイスウ</t>
    </rPh>
    <phoneticPr fontId="6"/>
  </si>
  <si>
    <r>
      <t>燃料の炭素換算係数比率</t>
    </r>
    <r>
      <rPr>
        <vertAlign val="superscript"/>
        <sz val="11"/>
        <color indexed="8"/>
        <rFont val="ＭＳ Ｐ明朝"/>
        <family val="1"/>
        <charset val="128"/>
      </rPr>
      <t>※</t>
    </r>
    <rPh sb="0" eb="2">
      <t>ネンリョウ</t>
    </rPh>
    <rPh sb="3" eb="5">
      <t>タンソ</t>
    </rPh>
    <rPh sb="5" eb="7">
      <t>カンサン</t>
    </rPh>
    <rPh sb="7" eb="9">
      <t>ケイスウ</t>
    </rPh>
    <rPh sb="9" eb="11">
      <t>ヒリツ</t>
    </rPh>
    <phoneticPr fontId="2"/>
  </si>
  <si>
    <t>1.1＞</t>
    <phoneticPr fontId="2"/>
  </si>
  <si>
    <t>2.17×発電効率＋排熱利用率</t>
    <rPh sb="5" eb="7">
      <t>ハツデン</t>
    </rPh>
    <rPh sb="7" eb="9">
      <t>コウリツ</t>
    </rPh>
    <rPh sb="10" eb="12">
      <t>ハイネツ</t>
    </rPh>
    <rPh sb="12" eb="14">
      <t>リヨウ</t>
    </rPh>
    <rPh sb="14" eb="15">
      <t>リツ</t>
    </rPh>
    <phoneticPr fontId="6"/>
  </si>
  <si>
    <t>定格電圧</t>
    <rPh sb="0" eb="2">
      <t>テイカク</t>
    </rPh>
    <rPh sb="2" eb="4">
      <t>デンアツ</t>
    </rPh>
    <phoneticPr fontId="6"/>
  </si>
  <si>
    <t>定格周波数</t>
    <rPh sb="0" eb="2">
      <t>テイカク</t>
    </rPh>
    <rPh sb="2" eb="5">
      <t>シュウハスウ</t>
    </rPh>
    <phoneticPr fontId="6"/>
  </si>
  <si>
    <t>最大電力需要に対するCGSの出力の割合</t>
    <rPh sb="0" eb="2">
      <t>サイダイ</t>
    </rPh>
    <rPh sb="2" eb="4">
      <t>デンリョク</t>
    </rPh>
    <rPh sb="4" eb="6">
      <t>ジュヨウ</t>
    </rPh>
    <rPh sb="7" eb="8">
      <t>タイ</t>
    </rPh>
    <rPh sb="14" eb="16">
      <t>シュツリョク</t>
    </rPh>
    <rPh sb="17" eb="19">
      <t>ワリアイ</t>
    </rPh>
    <phoneticPr fontId="2"/>
  </si>
  <si>
    <t>面積</t>
    <rPh sb="0" eb="2">
      <t>メンセキ</t>
    </rPh>
    <phoneticPr fontId="6"/>
  </si>
  <si>
    <r>
      <t>m</t>
    </r>
    <r>
      <rPr>
        <vertAlign val="superscript"/>
        <sz val="11"/>
        <color indexed="8"/>
        <rFont val="ＭＳ Ｐ明朝"/>
        <family val="1"/>
        <charset val="128"/>
      </rPr>
      <t>2</t>
    </r>
    <phoneticPr fontId="6"/>
  </si>
  <si>
    <t>面積</t>
    <rPh sb="0" eb="2">
      <t>メンセキ</t>
    </rPh>
    <phoneticPr fontId="2"/>
  </si>
  <si>
    <t xml:space="preserve"> 工事完了予定</t>
    <phoneticPr fontId="6"/>
  </si>
  <si>
    <t xml:space="preserve"> 備考</t>
    <phoneticPr fontId="6"/>
  </si>
  <si>
    <t>特定排出者の事業活動に伴う温室効果ガスの排出量の算定に関する省令（平成18年3月29日経済産業省・
環境省令第3号）別表第1の第5欄に掲げる天然ガスの燃料換算係数（t-c/GJ）はB=0.0138です。ガス供給
会社の燃料換算係数をAとして、A/B計算値を燃料の炭素換算係数比率に記載してください。</t>
    <rPh sb="0" eb="2">
      <t>トクテイ</t>
    </rPh>
    <rPh sb="2" eb="5">
      <t>ハイシュツシャ</t>
    </rPh>
    <rPh sb="6" eb="8">
      <t>ジギョウ</t>
    </rPh>
    <rPh sb="8" eb="10">
      <t>カツドウ</t>
    </rPh>
    <rPh sb="11" eb="12">
      <t>トモナ</t>
    </rPh>
    <rPh sb="13" eb="15">
      <t>オンシツ</t>
    </rPh>
    <rPh sb="15" eb="17">
      <t>コウカ</t>
    </rPh>
    <rPh sb="20" eb="22">
      <t>ハイシュツ</t>
    </rPh>
    <rPh sb="22" eb="23">
      <t>リョウ</t>
    </rPh>
    <rPh sb="24" eb="26">
      <t>サンテイ</t>
    </rPh>
    <rPh sb="27" eb="28">
      <t>カン</t>
    </rPh>
    <rPh sb="30" eb="32">
      <t>ショウレイ</t>
    </rPh>
    <rPh sb="33" eb="35">
      <t>ヘイセイ</t>
    </rPh>
    <rPh sb="37" eb="38">
      <t>ネン</t>
    </rPh>
    <rPh sb="39" eb="40">
      <t>ゲツ</t>
    </rPh>
    <rPh sb="42" eb="43">
      <t>ヒ</t>
    </rPh>
    <rPh sb="43" eb="45">
      <t>ケイザイ</t>
    </rPh>
    <rPh sb="45" eb="48">
      <t>サンギョウショウ</t>
    </rPh>
    <rPh sb="50" eb="53">
      <t>カンキョウショウ</t>
    </rPh>
    <rPh sb="53" eb="54">
      <t>レイ</t>
    </rPh>
    <rPh sb="54" eb="55">
      <t>ダイ</t>
    </rPh>
    <rPh sb="56" eb="57">
      <t>ゴウ</t>
    </rPh>
    <rPh sb="58" eb="60">
      <t>ベッピョウ</t>
    </rPh>
    <rPh sb="60" eb="61">
      <t>ダイ</t>
    </rPh>
    <rPh sb="63" eb="64">
      <t>ダイ</t>
    </rPh>
    <rPh sb="65" eb="66">
      <t>ラン</t>
    </rPh>
    <rPh sb="67" eb="68">
      <t>カカ</t>
    </rPh>
    <rPh sb="70" eb="72">
      <t>テンネン</t>
    </rPh>
    <rPh sb="75" eb="77">
      <t>ネンリョウ</t>
    </rPh>
    <rPh sb="77" eb="79">
      <t>カンサン</t>
    </rPh>
    <rPh sb="79" eb="81">
      <t>ケイスウ</t>
    </rPh>
    <rPh sb="103" eb="105">
      <t>キョウキュウ</t>
    </rPh>
    <rPh sb="106" eb="108">
      <t>カイシャ</t>
    </rPh>
    <rPh sb="109" eb="111">
      <t>ネンリョウ</t>
    </rPh>
    <rPh sb="111" eb="113">
      <t>カンサン</t>
    </rPh>
    <rPh sb="113" eb="115">
      <t>ケイスウ</t>
    </rPh>
    <rPh sb="124" eb="127">
      <t>ケイサンチ</t>
    </rPh>
    <rPh sb="128" eb="130">
      <t>ネンリョウ</t>
    </rPh>
    <rPh sb="131" eb="133">
      <t>タンソ</t>
    </rPh>
    <rPh sb="133" eb="135">
      <t>カンサン</t>
    </rPh>
    <rPh sb="135" eb="137">
      <t>ケイスウ</t>
    </rPh>
    <rPh sb="137" eb="139">
      <t>ヒリツ</t>
    </rPh>
    <rPh sb="140" eb="142">
      <t>キサイ</t>
    </rPh>
    <phoneticPr fontId="6"/>
  </si>
  <si>
    <t xml:space="preserve">  (2) エネルギー使用計画（詳細は別紙2参照）</t>
    <rPh sb="11" eb="13">
      <t>シヨウ</t>
    </rPh>
    <rPh sb="13" eb="15">
      <t>ケイカク</t>
    </rPh>
    <rPh sb="16" eb="18">
      <t>ショウサイ</t>
    </rPh>
    <rPh sb="19" eb="21">
      <t>ベッシ</t>
    </rPh>
    <rPh sb="22" eb="24">
      <t>サンショウ</t>
    </rPh>
    <phoneticPr fontId="6"/>
  </si>
  <si>
    <r>
      <rPr>
        <sz val="11"/>
        <color indexed="8"/>
        <rFont val="ＭＳ Ｐ明朝"/>
        <family val="1"/>
        <charset val="128"/>
      </rPr>
      <t>－</t>
    </r>
    <phoneticPr fontId="2"/>
  </si>
  <si>
    <t>第19号様式　その4-2</t>
    <phoneticPr fontId="6"/>
  </si>
  <si>
    <r>
      <t xml:space="preserve">4. </t>
    </r>
    <r>
      <rPr>
        <sz val="11"/>
        <color indexed="8"/>
        <rFont val="ＭＳ Ｐ明朝"/>
        <family val="1"/>
        <charset val="128"/>
      </rPr>
      <t>実施計画</t>
    </r>
    <phoneticPr fontId="6"/>
  </si>
  <si>
    <r>
      <t xml:space="preserve">(3) </t>
    </r>
    <r>
      <rPr>
        <sz val="11"/>
        <color indexed="8"/>
        <rFont val="ＭＳ Ｐ明朝"/>
        <family val="1"/>
        <charset val="128"/>
      </rPr>
      <t>CGSの仕様概要</t>
    </r>
    <rPh sb="8" eb="10">
      <t>シヨウ</t>
    </rPh>
    <rPh sb="10" eb="12">
      <t>ガイヨウ</t>
    </rPh>
    <phoneticPr fontId="2"/>
  </si>
  <si>
    <t>CGSの仕様</t>
    <rPh sb="4" eb="6">
      <t>シヨウ</t>
    </rPh>
    <phoneticPr fontId="6"/>
  </si>
  <si>
    <t>機器番号</t>
    <rPh sb="0" eb="2">
      <t>キキ</t>
    </rPh>
    <rPh sb="2" eb="4">
      <t>バンゴウ</t>
    </rPh>
    <phoneticPr fontId="6"/>
  </si>
  <si>
    <t>製造メーカー名（製造者）</t>
    <rPh sb="0" eb="2">
      <t>セイゾウ</t>
    </rPh>
    <rPh sb="6" eb="7">
      <t>ナ</t>
    </rPh>
    <rPh sb="8" eb="11">
      <t>セイゾウシャ</t>
    </rPh>
    <phoneticPr fontId="6"/>
  </si>
  <si>
    <t>型式</t>
    <rPh sb="0" eb="2">
      <t>カタシキ</t>
    </rPh>
    <phoneticPr fontId="6"/>
  </si>
  <si>
    <t>燃料使用量　 　　　　　　（kW）</t>
    <rPh sb="0" eb="2">
      <t>ネンリョウ</t>
    </rPh>
    <rPh sb="2" eb="5">
      <t>シヨウリョウ</t>
    </rPh>
    <phoneticPr fontId="6"/>
  </si>
  <si>
    <t>発電定格出力　　　　　　（kW）</t>
    <rPh sb="0" eb="2">
      <t>ハツデン</t>
    </rPh>
    <rPh sb="2" eb="4">
      <t>テイカク</t>
    </rPh>
    <rPh sb="4" eb="6">
      <t>シュツリョク</t>
    </rPh>
    <phoneticPr fontId="6"/>
  </si>
  <si>
    <t>熱エネルギー定格出力（kW）</t>
    <rPh sb="0" eb="1">
      <t>ネツ</t>
    </rPh>
    <rPh sb="6" eb="8">
      <t>テイカク</t>
    </rPh>
    <rPh sb="8" eb="10">
      <t>シュツリョク</t>
    </rPh>
    <phoneticPr fontId="6"/>
  </si>
  <si>
    <t>効率　（%）</t>
    <rPh sb="0" eb="2">
      <t>コウリツ</t>
    </rPh>
    <phoneticPr fontId="2"/>
  </si>
  <si>
    <t>発電</t>
    <rPh sb="0" eb="2">
      <t>ハツデン</t>
    </rPh>
    <phoneticPr fontId="2"/>
  </si>
  <si>
    <t>排熱回収</t>
    <rPh sb="0" eb="2">
      <t>ハイネツ</t>
    </rPh>
    <rPh sb="2" eb="4">
      <t>カイシュウ</t>
    </rPh>
    <phoneticPr fontId="2"/>
  </si>
  <si>
    <t>総合</t>
    <rPh sb="0" eb="2">
      <t>ソウゴウ</t>
    </rPh>
    <phoneticPr fontId="2"/>
  </si>
  <si>
    <t>外形寸法　（m）</t>
    <rPh sb="0" eb="2">
      <t>ガイケイ</t>
    </rPh>
    <rPh sb="2" eb="4">
      <t>スンポウ</t>
    </rPh>
    <phoneticPr fontId="2"/>
  </si>
  <si>
    <t>長さ</t>
    <rPh sb="0" eb="1">
      <t>ナガ</t>
    </rPh>
    <phoneticPr fontId="2"/>
  </si>
  <si>
    <t>幅</t>
    <rPh sb="0" eb="1">
      <t>ハバ</t>
    </rPh>
    <phoneticPr fontId="2"/>
  </si>
  <si>
    <t>高さ</t>
    <rPh sb="0" eb="1">
      <t>タカ</t>
    </rPh>
    <phoneticPr fontId="2"/>
  </si>
  <si>
    <t>(4)熱電融通インフラ設備</t>
    <rPh sb="3" eb="4">
      <t>ネツ</t>
    </rPh>
    <rPh sb="4" eb="5">
      <t>デン</t>
    </rPh>
    <rPh sb="5" eb="7">
      <t>ユウズウ</t>
    </rPh>
    <rPh sb="11" eb="13">
      <t>セツビ</t>
    </rPh>
    <phoneticPr fontId="2"/>
  </si>
  <si>
    <t>供給能力</t>
    <rPh sb="0" eb="2">
      <t>キョウキュウ</t>
    </rPh>
    <rPh sb="2" eb="4">
      <t>ノウリョク</t>
    </rPh>
    <phoneticPr fontId="2"/>
  </si>
  <si>
    <t>最大供給電力</t>
    <rPh sb="0" eb="2">
      <t>サイダイ</t>
    </rPh>
    <rPh sb="2" eb="4">
      <t>キョウキュウ</t>
    </rPh>
    <rPh sb="4" eb="6">
      <t>デンリョク</t>
    </rPh>
    <phoneticPr fontId="2"/>
  </si>
  <si>
    <t>供給予定電力量</t>
    <rPh sb="0" eb="2">
      <t>キョウキュウ</t>
    </rPh>
    <rPh sb="2" eb="4">
      <t>ヨテイ</t>
    </rPh>
    <rPh sb="4" eb="6">
      <t>デンリョク</t>
    </rPh>
    <rPh sb="6" eb="7">
      <t>リョウ</t>
    </rPh>
    <phoneticPr fontId="2"/>
  </si>
  <si>
    <t>電気の融通</t>
    <rPh sb="0" eb="2">
      <t>デンキ</t>
    </rPh>
    <rPh sb="3" eb="5">
      <t>ユウズウ</t>
    </rPh>
    <phoneticPr fontId="2"/>
  </si>
  <si>
    <t>電力融通計</t>
    <rPh sb="0" eb="2">
      <t>デンリョク</t>
    </rPh>
    <rPh sb="2" eb="4">
      <t>ユウズウ</t>
    </rPh>
    <rPh sb="4" eb="5">
      <t>ケイ</t>
    </rPh>
    <phoneticPr fontId="2"/>
  </si>
  <si>
    <r>
      <rPr>
        <sz val="11"/>
        <color indexed="8"/>
        <rFont val="ＭＳ Ｐ明朝"/>
        <family val="1"/>
        <charset val="128"/>
      </rPr>
      <t>－</t>
    </r>
    <phoneticPr fontId="2"/>
  </si>
  <si>
    <t>－</t>
    <phoneticPr fontId="2"/>
  </si>
  <si>
    <t>供給予定熱量</t>
    <rPh sb="0" eb="2">
      <t>キョウキュウ</t>
    </rPh>
    <rPh sb="2" eb="4">
      <t>ヨテイ</t>
    </rPh>
    <rPh sb="4" eb="5">
      <t>ネツ</t>
    </rPh>
    <rPh sb="5" eb="6">
      <t>リョウ</t>
    </rPh>
    <phoneticPr fontId="2"/>
  </si>
  <si>
    <t>第19号様式　その4-3</t>
    <phoneticPr fontId="6"/>
  </si>
  <si>
    <r>
      <t xml:space="preserve">4. </t>
    </r>
    <r>
      <rPr>
        <sz val="11"/>
        <color indexed="8"/>
        <rFont val="ＭＳ Ｐ明朝"/>
        <family val="1"/>
        <charset val="128"/>
      </rPr>
      <t>実施計画</t>
    </r>
    <phoneticPr fontId="6"/>
  </si>
  <si>
    <t>① エネルギーマネジメント</t>
    <phoneticPr fontId="2"/>
  </si>
  <si>
    <t>②公衆無線LAN</t>
    <rPh sb="1" eb="3">
      <t>コウシュウ</t>
    </rPh>
    <rPh sb="3" eb="5">
      <t>ムセン</t>
    </rPh>
    <phoneticPr fontId="2"/>
  </si>
  <si>
    <t>公衆無線LAN</t>
    <rPh sb="0" eb="4">
      <t>コウシュウムセン</t>
    </rPh>
    <phoneticPr fontId="2"/>
  </si>
  <si>
    <t>再生可能
エネルギー機器</t>
    <rPh sb="0" eb="2">
      <t>サイセイ</t>
    </rPh>
    <rPh sb="2" eb="4">
      <t>カノウ</t>
    </rPh>
    <rPh sb="10" eb="12">
      <t>キキ</t>
    </rPh>
    <phoneticPr fontId="2"/>
  </si>
  <si>
    <t>電気自動車用
急速充電器</t>
    <rPh sb="0" eb="2">
      <t>デンキ</t>
    </rPh>
    <rPh sb="2" eb="5">
      <t>ジドウシャ</t>
    </rPh>
    <rPh sb="5" eb="6">
      <t>ヨウ</t>
    </rPh>
    <rPh sb="7" eb="9">
      <t>キュウソク</t>
    </rPh>
    <rPh sb="9" eb="11">
      <t>ジュウデン</t>
    </rPh>
    <rPh sb="11" eb="12">
      <t>キ</t>
    </rPh>
    <phoneticPr fontId="2"/>
  </si>
  <si>
    <t>燃料電池
自動車</t>
    <rPh sb="0" eb="2">
      <t>ネンリョウ</t>
    </rPh>
    <rPh sb="2" eb="4">
      <t>デンチ</t>
    </rPh>
    <rPh sb="5" eb="8">
      <t>ジドウシャ</t>
    </rPh>
    <phoneticPr fontId="2"/>
  </si>
  <si>
    <t>(6)環境に関する規制基準の順守</t>
    <rPh sb="3" eb="5">
      <t>カンキョウ</t>
    </rPh>
    <rPh sb="6" eb="7">
      <t>カン</t>
    </rPh>
    <rPh sb="9" eb="11">
      <t>キセイ</t>
    </rPh>
    <rPh sb="11" eb="13">
      <t>キジュン</t>
    </rPh>
    <rPh sb="14" eb="16">
      <t>ジュンシュ</t>
    </rPh>
    <phoneticPr fontId="2"/>
  </si>
  <si>
    <t>第19号様式　その4-4</t>
    <phoneticPr fontId="6"/>
  </si>
  <si>
    <t>(7)ESCO事業者の概要</t>
    <rPh sb="7" eb="10">
      <t>ジギョウシャ</t>
    </rPh>
    <rPh sb="11" eb="13">
      <t>ガイヨウ</t>
    </rPh>
    <phoneticPr fontId="2"/>
  </si>
  <si>
    <t>第19号様式　その4-5</t>
    <phoneticPr fontId="6"/>
  </si>
  <si>
    <r>
      <t>m</t>
    </r>
    <r>
      <rPr>
        <vertAlign val="superscript"/>
        <sz val="11"/>
        <color indexed="8"/>
        <rFont val="ＭＳ Ｐ明朝"/>
        <family val="1"/>
        <charset val="128"/>
      </rPr>
      <t>2</t>
    </r>
    <phoneticPr fontId="2"/>
  </si>
  <si>
    <r>
      <t>人m</t>
    </r>
    <r>
      <rPr>
        <vertAlign val="superscript"/>
        <sz val="11"/>
        <color indexed="8"/>
        <rFont val="ＭＳ Ｐ明朝"/>
        <family val="1"/>
        <charset val="128"/>
      </rPr>
      <t>2</t>
    </r>
    <rPh sb="0" eb="1">
      <t>ニン</t>
    </rPh>
    <phoneticPr fontId="2"/>
  </si>
  <si>
    <r>
      <t>m</t>
    </r>
    <r>
      <rPr>
        <vertAlign val="superscript"/>
        <sz val="11"/>
        <color indexed="8"/>
        <rFont val="ＭＳ Ｐ明朝"/>
        <family val="1"/>
        <charset val="128"/>
      </rPr>
      <t>2</t>
    </r>
    <phoneticPr fontId="2"/>
  </si>
  <si>
    <r>
      <t>人/m</t>
    </r>
    <r>
      <rPr>
        <vertAlign val="superscript"/>
        <sz val="11"/>
        <color indexed="8"/>
        <rFont val="ＭＳ Ｐ明朝"/>
        <family val="1"/>
        <charset val="128"/>
      </rPr>
      <t>2</t>
    </r>
    <rPh sb="0" eb="1">
      <t>ニン</t>
    </rPh>
    <phoneticPr fontId="2"/>
  </si>
  <si>
    <t>発電効率　（HHV基準）</t>
    <rPh sb="0" eb="2">
      <t>ハツデン</t>
    </rPh>
    <rPh sb="2" eb="4">
      <t>コウリツ</t>
    </rPh>
    <rPh sb="9" eb="11">
      <t>キジュン</t>
    </rPh>
    <phoneticPr fontId="6"/>
  </si>
  <si>
    <t>排熱利用率　（HHV基準）</t>
    <rPh sb="0" eb="2">
      <t>ハイネツ</t>
    </rPh>
    <rPh sb="2" eb="4">
      <t>リヨウ</t>
    </rPh>
    <rPh sb="4" eb="5">
      <t>リツ</t>
    </rPh>
    <phoneticPr fontId="6"/>
  </si>
  <si>
    <t>総合効率　（HHV基準）</t>
    <rPh sb="0" eb="2">
      <t>ソウゴウ</t>
    </rPh>
    <rPh sb="2" eb="4">
      <t>コウリツ</t>
    </rPh>
    <phoneticPr fontId="6"/>
  </si>
  <si>
    <t>第19号様式　その5</t>
    <phoneticPr fontId="6"/>
  </si>
  <si>
    <r>
      <t xml:space="preserve">5. </t>
    </r>
    <r>
      <rPr>
        <sz val="11"/>
        <color indexed="8"/>
        <rFont val="ＭＳ Ｐ明朝"/>
        <family val="1"/>
        <charset val="128"/>
      </rPr>
      <t>詳細工程及び資金調達計画</t>
    </r>
    <phoneticPr fontId="6"/>
  </si>
  <si>
    <r>
      <rPr>
        <sz val="9"/>
        <color indexed="8"/>
        <rFont val="ＭＳ Ｐ明朝"/>
        <family val="1"/>
        <charset val="128"/>
      </rPr>
      <t>注）交付決定日を想定して以下の予定日等を計画すること。</t>
    </r>
  </si>
  <si>
    <r>
      <t>5.1</t>
    </r>
    <r>
      <rPr>
        <sz val="11"/>
        <color indexed="8"/>
        <rFont val="ＭＳ Ｐ明朝"/>
        <family val="1"/>
        <charset val="128"/>
      </rPr>
      <t xml:space="preserve">　助成金事業の事業開始日 （工事契約予定日） </t>
    </r>
    <rPh sb="19" eb="21">
      <t>ケイヤク</t>
    </rPh>
    <phoneticPr fontId="6"/>
  </si>
  <si>
    <r>
      <t>5.2</t>
    </r>
    <r>
      <rPr>
        <sz val="11"/>
        <color indexed="8"/>
        <rFont val="ＭＳ Ｐ明朝"/>
        <family val="1"/>
        <charset val="128"/>
      </rPr>
      <t>　助成金事業の完了予定日</t>
    </r>
  </si>
  <si>
    <r>
      <t>5.3</t>
    </r>
    <r>
      <rPr>
        <sz val="11"/>
        <color indexed="8"/>
        <rFont val="ＭＳ Ｐ明朝"/>
        <family val="1"/>
        <charset val="128"/>
      </rPr>
      <t>　助成金事業の工事日数（土日祝日を含む）</t>
    </r>
    <rPh sb="15" eb="17">
      <t>ドニチ</t>
    </rPh>
    <rPh sb="17" eb="19">
      <t>シュクジツ</t>
    </rPh>
    <rPh sb="20" eb="21">
      <t>フク</t>
    </rPh>
    <phoneticPr fontId="6"/>
  </si>
  <si>
    <r>
      <t>5.4</t>
    </r>
    <r>
      <rPr>
        <sz val="11"/>
        <color indexed="8"/>
        <rFont val="ＭＳ Ｐ明朝"/>
        <family val="1"/>
        <charset val="128"/>
      </rPr>
      <t>　助成金事業工程表（詳細は別紙3参照）</t>
    </r>
    <phoneticPr fontId="2"/>
  </si>
  <si>
    <r>
      <t>5.5</t>
    </r>
    <r>
      <rPr>
        <sz val="11"/>
        <color indexed="8"/>
        <rFont val="ＭＳ Ｐ明朝"/>
        <family val="1"/>
        <charset val="128"/>
      </rPr>
      <t>　資金調達計画</t>
    </r>
  </si>
  <si>
    <t>調 達 先</t>
    <phoneticPr fontId="6"/>
  </si>
  <si>
    <t>調達金額（千円）</t>
    <rPh sb="5" eb="7">
      <t>センエン</t>
    </rPh>
    <phoneticPr fontId="6"/>
  </si>
  <si>
    <t>備 考</t>
    <phoneticPr fontId="6"/>
  </si>
  <si>
    <t>自己資金</t>
  </si>
  <si>
    <t>借入金</t>
  </si>
  <si>
    <t>ESCO事業者（シェアード契約の場合は記載）</t>
    <phoneticPr fontId="6"/>
  </si>
  <si>
    <t>リース事業者（リース・割賦の場合は記載）</t>
    <rPh sb="11" eb="13">
      <t>カップ</t>
    </rPh>
    <phoneticPr fontId="6"/>
  </si>
  <si>
    <t>合　　　　計</t>
  </si>
  <si>
    <t>注）上記調達金額合計は、第1号様式の (1)助成事業に要する経費の金額と合致させること。</t>
  </si>
  <si>
    <t>実施上問題となる事項があれば、その内容と解決の見通しを記載すること。</t>
  </si>
  <si>
    <t xml:space="preserve">注） </t>
    <phoneticPr fontId="6"/>
  </si>
  <si>
    <t>注）回答が1の場合は、以下に記入すること。</t>
    <phoneticPr fontId="2"/>
  </si>
  <si>
    <t>事業実施に当たって許認可（届出）、権利使用（又は取得）の必要なものについて、その取得状況及び見通しを記載すること。</t>
    <phoneticPr fontId="6"/>
  </si>
  <si>
    <t>第19号様式　その6</t>
    <phoneticPr fontId="6"/>
  </si>
  <si>
    <r>
      <t xml:space="preserve">6.1 </t>
    </r>
    <r>
      <rPr>
        <sz val="11"/>
        <color indexed="8"/>
        <rFont val="ＭＳ Ｐ明朝"/>
        <family val="1"/>
        <charset val="128"/>
      </rPr>
      <t>その他の補助金・助成金等との関係</t>
    </r>
  </si>
  <si>
    <r>
      <rPr>
        <sz val="11"/>
        <color indexed="8"/>
        <rFont val="ＭＳ Ｐ明朝"/>
        <family val="1"/>
        <charset val="128"/>
      </rPr>
      <t>本助成金以外に、他の機関から補助金等を受け、事業を実施する予定がありますか。</t>
    </r>
  </si>
  <si>
    <r>
      <t>1.</t>
    </r>
    <r>
      <rPr>
        <sz val="11"/>
        <color indexed="8"/>
        <rFont val="ＭＳ Ｐ明朝"/>
        <family val="1"/>
        <charset val="128"/>
      </rPr>
      <t>実施する予定がある。</t>
    </r>
  </si>
  <si>
    <r>
      <t>2.</t>
    </r>
    <r>
      <rPr>
        <sz val="11"/>
        <color indexed="8"/>
        <rFont val="ＭＳ Ｐ明朝"/>
        <family val="1"/>
        <charset val="128"/>
      </rPr>
      <t>実施する予定はない。</t>
    </r>
  </si>
  <si>
    <r>
      <t xml:space="preserve">6.2 </t>
    </r>
    <r>
      <rPr>
        <sz val="11"/>
        <color indexed="8"/>
        <rFont val="ＭＳ Ｐ明朝"/>
        <family val="1"/>
        <charset val="128"/>
      </rPr>
      <t>許認可・権利関係等事業実施の前提となる事項</t>
    </r>
  </si>
  <si>
    <r>
      <t xml:space="preserve">6.3 </t>
    </r>
    <r>
      <rPr>
        <sz val="11"/>
        <color indexed="8"/>
        <rFont val="ＭＳ Ｐ明朝"/>
        <family val="1"/>
        <charset val="128"/>
      </rPr>
      <t>その他実施上問題となる事項</t>
    </r>
  </si>
  <si>
    <r>
      <t xml:space="preserve">6. </t>
    </r>
    <r>
      <rPr>
        <sz val="11"/>
        <color indexed="8"/>
        <rFont val="ＭＳ Ｐ明朝"/>
        <family val="1"/>
        <charset val="128"/>
      </rPr>
      <t>実施事業に関する事項</t>
    </r>
    <phoneticPr fontId="6"/>
  </si>
  <si>
    <r>
      <rPr>
        <sz val="9"/>
        <color indexed="8"/>
        <rFont val="ＭＳ Ｐ明朝"/>
        <family val="1"/>
        <charset val="128"/>
      </rPr>
      <t xml:space="preserve">注） </t>
    </r>
    <phoneticPr fontId="6"/>
  </si>
  <si>
    <r>
      <rPr>
        <sz val="9"/>
        <color indexed="8"/>
        <rFont val="ＭＳ Ｐ明朝"/>
        <family val="1"/>
        <charset val="128"/>
      </rPr>
      <t>当該事業に直接あるいは間接に関係するものについて、必ず記入すること。（誤記載等が後に判明した場合、交付決定を取り消す場合もあります。）</t>
    </r>
    <phoneticPr fontId="6"/>
  </si>
  <si>
    <r>
      <t>現在、補助金又は助成金を受けることが決まっている場合に加え、</t>
    </r>
    <r>
      <rPr>
        <u/>
        <sz val="9"/>
        <color indexed="8"/>
        <rFont val="ＭＳ Ｐ明朝"/>
        <family val="1"/>
        <charset val="128"/>
      </rPr>
      <t>申請中及び申請予定のものについても必ず記入すること。</t>
    </r>
    <phoneticPr fontId="6"/>
  </si>
  <si>
    <r>
      <rPr>
        <sz val="11"/>
        <color indexed="8"/>
        <rFont val="ＭＳ Ｐ明朝"/>
        <family val="1"/>
        <charset val="128"/>
      </rPr>
      <t>（該当する番号を記入：　　</t>
    </r>
    <phoneticPr fontId="6"/>
  </si>
  <si>
    <t>百万円</t>
    <phoneticPr fontId="2"/>
  </si>
  <si>
    <t>百万円</t>
    <phoneticPr fontId="2"/>
  </si>
  <si>
    <t>第19号様式：別紙1その1-1</t>
    <phoneticPr fontId="6"/>
  </si>
  <si>
    <t>助成対象事業者について</t>
    <phoneticPr fontId="6"/>
  </si>
  <si>
    <r>
      <t>1.</t>
    </r>
    <r>
      <rPr>
        <sz val="7"/>
        <color indexed="8"/>
        <rFont val="ＭＳ Ｐ明朝"/>
        <family val="1"/>
        <charset val="128"/>
      </rPr>
      <t xml:space="preserve">    </t>
    </r>
    <r>
      <rPr>
        <sz val="10.5"/>
        <color indexed="8"/>
        <rFont val="ＭＳ Ｐ明朝"/>
        <family val="1"/>
        <charset val="128"/>
      </rPr>
      <t>助成対象事業者に関する情報</t>
    </r>
  </si>
  <si>
    <t xml:space="preserve"> ふりがな</t>
    <phoneticPr fontId="6"/>
  </si>
  <si>
    <r>
      <rPr>
        <b/>
        <u/>
        <sz val="11"/>
        <color indexed="8"/>
        <rFont val="ＭＳ Ｐ明朝"/>
        <family val="1"/>
        <charset val="128"/>
      </rPr>
      <t>←ここに入力</t>
    </r>
    <rPh sb="4" eb="6">
      <t>ニュウリョク</t>
    </rPh>
    <phoneticPr fontId="6"/>
  </si>
  <si>
    <t xml:space="preserve"> 企業名</t>
    <phoneticPr fontId="6"/>
  </si>
  <si>
    <r>
      <rPr>
        <sz val="11"/>
        <color indexed="8"/>
        <rFont val="ＭＳ Ｐ明朝"/>
        <family val="1"/>
        <charset val="128"/>
      </rPr>
      <t>自動表示</t>
    </r>
    <rPh sb="0" eb="2">
      <t>ジドウ</t>
    </rPh>
    <rPh sb="2" eb="4">
      <t>ヒョウジ</t>
    </rPh>
    <phoneticPr fontId="6"/>
  </si>
  <si>
    <t xml:space="preserve"> （屋号）</t>
    <phoneticPr fontId="6"/>
  </si>
  <si>
    <t xml:space="preserve"> 代表者名</t>
    <phoneticPr fontId="6"/>
  </si>
  <si>
    <t xml:space="preserve"> 開業・設立日</t>
    <phoneticPr fontId="6"/>
  </si>
  <si>
    <r>
      <t>日本標準産業分類</t>
    </r>
    <r>
      <rPr>
        <vertAlign val="superscript"/>
        <sz val="10.5"/>
        <color indexed="8"/>
        <rFont val="ＭＳ Ｐ明朝"/>
        <family val="1"/>
        <charset val="128"/>
      </rPr>
      <t xml:space="preserve">※1
</t>
    </r>
    <r>
      <rPr>
        <sz val="10.5"/>
        <color indexed="8"/>
        <rFont val="ＭＳ Ｐ明朝"/>
        <family val="1"/>
        <charset val="128"/>
      </rPr>
      <t>による業種</t>
    </r>
    <r>
      <rPr>
        <vertAlign val="superscript"/>
        <sz val="10.5"/>
        <color indexed="8"/>
        <rFont val="ＭＳ Ｐ明朝"/>
        <family val="1"/>
        <charset val="128"/>
      </rPr>
      <t>※2</t>
    </r>
    <rPh sb="0" eb="2">
      <t>ニホン</t>
    </rPh>
    <rPh sb="2" eb="4">
      <t>ヒョウジュン</t>
    </rPh>
    <rPh sb="4" eb="6">
      <t>サンギョウ</t>
    </rPh>
    <rPh sb="6" eb="8">
      <t>ブンルイ</t>
    </rPh>
    <phoneticPr fontId="6"/>
  </si>
  <si>
    <t xml:space="preserve"> 資本金（出資金）</t>
    <phoneticPr fontId="6"/>
  </si>
  <si>
    <t xml:space="preserve"> 株主数（出資者数）</t>
    <phoneticPr fontId="6"/>
  </si>
  <si>
    <t xml:space="preserve"> 発行済株式総数（出資総額）</t>
    <phoneticPr fontId="6"/>
  </si>
  <si>
    <t xml:space="preserve"> 役員数</t>
    <phoneticPr fontId="6"/>
  </si>
  <si>
    <t xml:space="preserve"> 従業員数</t>
    <phoneticPr fontId="6"/>
  </si>
  <si>
    <r>
      <t xml:space="preserve"> 企業の沿革</t>
    </r>
    <r>
      <rPr>
        <vertAlign val="superscript"/>
        <sz val="10.5"/>
        <color indexed="8"/>
        <rFont val="ＭＳ Ｐ明朝"/>
        <family val="1"/>
        <charset val="128"/>
      </rPr>
      <t>※3</t>
    </r>
    <phoneticPr fontId="6"/>
  </si>
  <si>
    <r>
      <t xml:space="preserve"> 代表者の略歴</t>
    </r>
    <r>
      <rPr>
        <vertAlign val="superscript"/>
        <sz val="10.5"/>
        <color indexed="8"/>
        <rFont val="ＭＳ Ｐ明朝"/>
        <family val="1"/>
        <charset val="128"/>
      </rPr>
      <t>※3</t>
    </r>
    <phoneticPr fontId="6"/>
  </si>
  <si>
    <t xml:space="preserve"> ホームページアドレス</t>
    <phoneticPr fontId="6"/>
  </si>
  <si>
    <t>※1 統計法（平成19年法律第53号）第28条第1項及び附則第3条の規定に基づき、法第2条第9項に規定する統計基準のこと。</t>
    <rPh sb="3" eb="6">
      <t>トウケイホウ</t>
    </rPh>
    <rPh sb="7" eb="9">
      <t>ヘイセイ</t>
    </rPh>
    <rPh sb="11" eb="12">
      <t>ネン</t>
    </rPh>
    <rPh sb="12" eb="14">
      <t>ホウリツ</t>
    </rPh>
    <rPh sb="14" eb="15">
      <t>ダイ</t>
    </rPh>
    <rPh sb="17" eb="18">
      <t>ゴウ</t>
    </rPh>
    <rPh sb="19" eb="20">
      <t>ダイ</t>
    </rPh>
    <rPh sb="22" eb="23">
      <t>ジョウ</t>
    </rPh>
    <rPh sb="23" eb="24">
      <t>ダイ</t>
    </rPh>
    <rPh sb="25" eb="26">
      <t>コウ</t>
    </rPh>
    <rPh sb="26" eb="27">
      <t>オヨ</t>
    </rPh>
    <rPh sb="28" eb="30">
      <t>フソク</t>
    </rPh>
    <rPh sb="30" eb="31">
      <t>ダイ</t>
    </rPh>
    <rPh sb="32" eb="33">
      <t>ジョウ</t>
    </rPh>
    <rPh sb="34" eb="36">
      <t>キテイ</t>
    </rPh>
    <rPh sb="37" eb="38">
      <t>モト</t>
    </rPh>
    <rPh sb="41" eb="42">
      <t>ホウ</t>
    </rPh>
    <rPh sb="42" eb="43">
      <t>ダイ</t>
    </rPh>
    <rPh sb="44" eb="45">
      <t>ジョウ</t>
    </rPh>
    <rPh sb="45" eb="46">
      <t>ダイ</t>
    </rPh>
    <rPh sb="47" eb="48">
      <t>コウ</t>
    </rPh>
    <rPh sb="49" eb="51">
      <t>キテイ</t>
    </rPh>
    <rPh sb="53" eb="55">
      <t>トウケイ</t>
    </rPh>
    <rPh sb="55" eb="57">
      <t>キジュン</t>
    </rPh>
    <phoneticPr fontId="2"/>
  </si>
  <si>
    <t>※2 業種は、売上高が最も大きな業種を記載すること。</t>
    <phoneticPr fontId="2"/>
  </si>
  <si>
    <t>※3 企業及び代表者の刑事上の処分などがある場合は、沿革又は略歴に記載すること。</t>
  </si>
  <si>
    <t>第19号様式：別紙1その1-2</t>
    <phoneticPr fontId="6"/>
  </si>
  <si>
    <t>助成対象事業者について</t>
    <phoneticPr fontId="6"/>
  </si>
  <si>
    <t xml:space="preserve"> ふりがな</t>
    <phoneticPr fontId="6"/>
  </si>
  <si>
    <t xml:space="preserve"> 企業名</t>
    <phoneticPr fontId="6"/>
  </si>
  <si>
    <t xml:space="preserve"> （屋号）</t>
    <phoneticPr fontId="6"/>
  </si>
  <si>
    <t xml:space="preserve"> 代表者名</t>
    <phoneticPr fontId="6"/>
  </si>
  <si>
    <t>第19号様式：別紙1その1-3</t>
    <phoneticPr fontId="6"/>
  </si>
  <si>
    <t>第19号様式：別紙1その2-1</t>
    <phoneticPr fontId="6"/>
  </si>
  <si>
    <t>2. 助成対象事業者の現況等</t>
    <phoneticPr fontId="6"/>
  </si>
  <si>
    <r>
      <rPr>
        <sz val="11"/>
        <color indexed="8"/>
        <rFont val="ＭＳ Ｐ明朝"/>
        <family val="1"/>
        <charset val="128"/>
      </rPr>
      <t>　(1) 株主（出資者）構成</t>
    </r>
    <phoneticPr fontId="6"/>
  </si>
  <si>
    <t>株主（出資者）名</t>
    <phoneticPr fontId="6"/>
  </si>
  <si>
    <t>資本金</t>
    <phoneticPr fontId="6"/>
  </si>
  <si>
    <t>主たる事業</t>
    <phoneticPr fontId="6"/>
  </si>
  <si>
    <t>従業員数</t>
    <phoneticPr fontId="6"/>
  </si>
  <si>
    <t>所有株式数</t>
    <phoneticPr fontId="6"/>
  </si>
  <si>
    <t>出資</t>
    <phoneticPr fontId="6"/>
  </si>
  <si>
    <t>（業種）</t>
    <phoneticPr fontId="6"/>
  </si>
  <si>
    <t>（出資額）</t>
    <phoneticPr fontId="6"/>
  </si>
  <si>
    <t>比率</t>
  </si>
  <si>
    <t>人</t>
  </si>
  <si>
    <t>株</t>
  </si>
  <si>
    <t>千円）</t>
    <phoneticPr fontId="6"/>
  </si>
  <si>
    <t>千円）</t>
    <phoneticPr fontId="6"/>
  </si>
  <si>
    <t>注）個人が株主である場合は、以下の表にも記載すること。</t>
  </si>
  <si>
    <t>注）出資比率は、小数点2桁目を切り捨てた数値を記載すること。</t>
  </si>
  <si>
    <t>注）出資額が多い順に10位までの株主を記載すること。</t>
  </si>
  <si>
    <t>　(2) 直近の決算期に製品・商品・サービス等別売上高（主たるもの）</t>
    <phoneticPr fontId="2"/>
  </si>
  <si>
    <t>主な製品・商品・サービス等の売上高</t>
    <phoneticPr fontId="6"/>
  </si>
  <si>
    <t>金額</t>
    <phoneticPr fontId="6"/>
  </si>
  <si>
    <t>割合</t>
    <phoneticPr fontId="6"/>
  </si>
  <si>
    <t>第19号様式：別紙1その2-2</t>
    <phoneticPr fontId="6"/>
  </si>
  <si>
    <t>2. 助成対象事業者の現況等</t>
    <phoneticPr fontId="6"/>
  </si>
  <si>
    <r>
      <rPr>
        <sz val="11"/>
        <color indexed="8"/>
        <rFont val="ＭＳ Ｐ明朝"/>
        <family val="1"/>
        <charset val="128"/>
      </rPr>
      <t>　(1) 株主（出資者）構成</t>
    </r>
    <phoneticPr fontId="6"/>
  </si>
  <si>
    <t>株主（出資者）名</t>
    <phoneticPr fontId="6"/>
  </si>
  <si>
    <t>資本金</t>
    <phoneticPr fontId="6"/>
  </si>
  <si>
    <t>主たる事業</t>
    <phoneticPr fontId="6"/>
  </si>
  <si>
    <t>従業員数</t>
    <phoneticPr fontId="6"/>
  </si>
  <si>
    <t>所有株式数</t>
    <phoneticPr fontId="6"/>
  </si>
  <si>
    <t>出資</t>
    <phoneticPr fontId="6"/>
  </si>
  <si>
    <t>（業種）</t>
    <phoneticPr fontId="6"/>
  </si>
  <si>
    <t>（出資額）</t>
    <phoneticPr fontId="6"/>
  </si>
  <si>
    <t>第19号様式：別紙1その2-3</t>
    <phoneticPr fontId="6"/>
  </si>
  <si>
    <t>(3) 助成対象事業者が計画する助成事業の実施体制</t>
  </si>
  <si>
    <t>第19号様式：別紙1その3</t>
    <phoneticPr fontId="6"/>
  </si>
  <si>
    <r>
      <t xml:space="preserve">(4) </t>
    </r>
    <r>
      <rPr>
        <sz val="11"/>
        <color indexed="8"/>
        <rFont val="ＭＳ Ｐ明朝"/>
        <family val="1"/>
        <charset val="128"/>
      </rPr>
      <t>助成対象事業者の今後のエネルギー使用計画について</t>
    </r>
    <rPh sb="20" eb="22">
      <t>シヨウ</t>
    </rPh>
    <phoneticPr fontId="2"/>
  </si>
  <si>
    <t>今後のエネルギー使用計画等について記入すること。</t>
    <phoneticPr fontId="2"/>
  </si>
  <si>
    <t>第19号様式：別紙1その4</t>
    <phoneticPr fontId="6"/>
  </si>
  <si>
    <r>
      <t xml:space="preserve">(5) </t>
    </r>
    <r>
      <rPr>
        <sz val="11"/>
        <color indexed="8"/>
        <rFont val="ＭＳ Ｐ明朝"/>
        <family val="1"/>
        <charset val="128"/>
      </rPr>
      <t>区分又は共同所有者の情報　事業範囲の区分所有者全員分</t>
    </r>
    <rPh sb="6" eb="7">
      <t>マタ</t>
    </rPh>
    <rPh sb="8" eb="10">
      <t>キョウドウ</t>
    </rPh>
    <rPh sb="10" eb="13">
      <t>ショユウシャ</t>
    </rPh>
    <phoneticPr fontId="2"/>
  </si>
  <si>
    <t>区分所有者の会社名（個人名）</t>
    <phoneticPr fontId="6"/>
  </si>
  <si>
    <t>業種</t>
    <phoneticPr fontId="6"/>
  </si>
  <si>
    <t>資本金</t>
    <phoneticPr fontId="6"/>
  </si>
  <si>
    <t>従業員数</t>
    <phoneticPr fontId="6"/>
  </si>
  <si>
    <t>区分割合</t>
    <phoneticPr fontId="6"/>
  </si>
  <si>
    <t>（千円）</t>
  </si>
  <si>
    <t>（人）</t>
    <phoneticPr fontId="6"/>
  </si>
  <si>
    <t>（%）</t>
  </si>
  <si>
    <r>
      <t>（申請代表者）</t>
    </r>
    <r>
      <rPr>
        <vertAlign val="superscript"/>
        <sz val="9"/>
        <color indexed="8"/>
        <rFont val="ＭＳ Ｐ明朝"/>
        <family val="1"/>
        <charset val="128"/>
      </rPr>
      <t>※</t>
    </r>
    <phoneticPr fontId="6"/>
  </si>
  <si>
    <t>注）区分所有者がいる場合のみ記載すること。</t>
  </si>
  <si>
    <t>注）区分所有者全員の申請代表者への承諾書を添付すること。</t>
  </si>
  <si>
    <r>
      <rPr>
        <sz val="9"/>
        <color indexed="8"/>
        <rFont val="ＭＳ Ｐ明朝"/>
        <family val="1"/>
        <charset val="128"/>
      </rPr>
      <t>添付書類：</t>
    </r>
    <phoneticPr fontId="6"/>
  </si>
  <si>
    <t>①商業登記簿謄本（個人事業主の場合は、開業届の写し等、業種、設立年月日が証明される書類）、②建物登記簿謄本、③決算報告書・確定申告書（直近3か年分）、④納税証明書（直近3か年分）、⑤会社概要書（パンフレット等）⑥申請同意書</t>
    <rPh sb="61" eb="63">
      <t>カクテイ</t>
    </rPh>
    <rPh sb="63" eb="65">
      <t>シンコク</t>
    </rPh>
    <rPh sb="65" eb="66">
      <t>ショ</t>
    </rPh>
    <rPh sb="82" eb="83">
      <t>チョク</t>
    </rPh>
    <rPh sb="83" eb="84">
      <t>チカ</t>
    </rPh>
    <rPh sb="86" eb="87">
      <t>ネン</t>
    </rPh>
    <rPh sb="87" eb="88">
      <t>ブン</t>
    </rPh>
    <rPh sb="106" eb="108">
      <t>シンセイ</t>
    </rPh>
    <rPh sb="108" eb="111">
      <t>ドウイショ</t>
    </rPh>
    <phoneticPr fontId="6"/>
  </si>
  <si>
    <t>第19号様式　別紙2-1</t>
    <rPh sb="0" eb="1">
      <t>ダイ</t>
    </rPh>
    <rPh sb="3" eb="4">
      <t>ゴウ</t>
    </rPh>
    <rPh sb="4" eb="6">
      <t>ヨウシキ</t>
    </rPh>
    <rPh sb="7" eb="9">
      <t>ベッシ</t>
    </rPh>
    <phoneticPr fontId="2"/>
  </si>
  <si>
    <r>
      <rPr>
        <sz val="11"/>
        <color indexed="8"/>
        <rFont val="ＭＳ Ｐ明朝"/>
        <family val="1"/>
        <charset val="128"/>
      </rPr>
      <t>千m</t>
    </r>
    <r>
      <rPr>
        <vertAlign val="superscript"/>
        <sz val="11"/>
        <color indexed="8"/>
        <rFont val="ＭＳ Ｐ明朝"/>
        <family val="1"/>
        <charset val="128"/>
      </rPr>
      <t>3</t>
    </r>
    <r>
      <rPr>
        <vertAlign val="subscript"/>
        <sz val="11"/>
        <color indexed="8"/>
        <rFont val="ＭＳ Ｐ明朝"/>
        <family val="1"/>
        <charset val="128"/>
      </rPr>
      <t>N</t>
    </r>
    <rPh sb="0" eb="1">
      <t>セン</t>
    </rPh>
    <phoneticPr fontId="2"/>
  </si>
  <si>
    <r>
      <rPr>
        <sz val="11"/>
        <color indexed="8"/>
        <rFont val="ＭＳ Ｐ明朝"/>
        <family val="1"/>
        <charset val="128"/>
      </rPr>
      <t>－</t>
    </r>
    <phoneticPr fontId="2"/>
  </si>
  <si>
    <r>
      <rPr>
        <sz val="9"/>
        <color indexed="8"/>
        <rFont val="ＭＳ Ｐ明朝"/>
        <family val="1"/>
        <charset val="128"/>
      </rPr>
      <t>注）　工事完了予定年月の属する年度の翌年度から起算して2年間のエネルギー使用量の計画を記載すること。</t>
    </r>
    <rPh sb="0" eb="1">
      <t>チュウ</t>
    </rPh>
    <rPh sb="3" eb="5">
      <t>コウジ</t>
    </rPh>
    <rPh sb="5" eb="7">
      <t>カンリョウ</t>
    </rPh>
    <rPh sb="7" eb="9">
      <t>ヨテイ</t>
    </rPh>
    <rPh sb="9" eb="11">
      <t>ネンゲツ</t>
    </rPh>
    <rPh sb="12" eb="13">
      <t>ゾク</t>
    </rPh>
    <rPh sb="15" eb="17">
      <t>ネンド</t>
    </rPh>
    <rPh sb="18" eb="21">
      <t>ヨクネンド</t>
    </rPh>
    <rPh sb="23" eb="25">
      <t>キサン</t>
    </rPh>
    <rPh sb="28" eb="30">
      <t>ネンカン</t>
    </rPh>
    <rPh sb="36" eb="38">
      <t>シヨウ</t>
    </rPh>
    <rPh sb="38" eb="39">
      <t>リョウ</t>
    </rPh>
    <rPh sb="40" eb="42">
      <t>ケイカク</t>
    </rPh>
    <rPh sb="43" eb="45">
      <t>キサイ</t>
    </rPh>
    <phoneticPr fontId="2"/>
  </si>
  <si>
    <t>第19号様式　別紙2-2</t>
    <rPh sb="0" eb="1">
      <t>ダイ</t>
    </rPh>
    <rPh sb="3" eb="4">
      <t>ゴウ</t>
    </rPh>
    <rPh sb="4" eb="6">
      <t>ヨウシキ</t>
    </rPh>
    <rPh sb="7" eb="9">
      <t>ベッシ</t>
    </rPh>
    <phoneticPr fontId="2"/>
  </si>
  <si>
    <t>CGSを設置する建築物及び供給対象建築物等の電力需要計算書</t>
    <rPh sb="4" eb="6">
      <t>セッチ</t>
    </rPh>
    <rPh sb="8" eb="11">
      <t>ケンチクブツ</t>
    </rPh>
    <rPh sb="11" eb="12">
      <t>オヨ</t>
    </rPh>
    <rPh sb="22" eb="24">
      <t>デンリョク</t>
    </rPh>
    <rPh sb="24" eb="26">
      <t>ジュヨウ</t>
    </rPh>
    <rPh sb="26" eb="29">
      <t>ケイサンショ</t>
    </rPh>
    <phoneticPr fontId="2"/>
  </si>
  <si>
    <t>・契約電力に対する自立・分散型電源の出力の割合が10%以上である場合、又は供給対象建築物等の電力需要の実績値を有する場合は、本計算書の作成は不要である。ただし、証拠書類（電力請求書等）のコピーを添付すること。</t>
    <rPh sb="1" eb="3">
      <t>ケイヤク</t>
    </rPh>
    <rPh sb="3" eb="5">
      <t>デンリョク</t>
    </rPh>
    <rPh sb="6" eb="7">
      <t>タイ</t>
    </rPh>
    <rPh sb="9" eb="11">
      <t>ジリツ</t>
    </rPh>
    <rPh sb="12" eb="15">
      <t>ブンサンガタ</t>
    </rPh>
    <rPh sb="15" eb="17">
      <t>デンゲン</t>
    </rPh>
    <rPh sb="18" eb="20">
      <t>シュツリョク</t>
    </rPh>
    <rPh sb="21" eb="23">
      <t>ワリアイ</t>
    </rPh>
    <rPh sb="27" eb="29">
      <t>イジョウ</t>
    </rPh>
    <rPh sb="32" eb="34">
      <t>バアイ</t>
    </rPh>
    <rPh sb="35" eb="36">
      <t>マタ</t>
    </rPh>
    <rPh sb="46" eb="48">
      <t>デンリョク</t>
    </rPh>
    <rPh sb="48" eb="50">
      <t>ジュヨウ</t>
    </rPh>
    <rPh sb="51" eb="54">
      <t>ジッセキチ</t>
    </rPh>
    <rPh sb="55" eb="56">
      <t>ユウ</t>
    </rPh>
    <rPh sb="58" eb="60">
      <t>バアイ</t>
    </rPh>
    <rPh sb="62" eb="63">
      <t>ホン</t>
    </rPh>
    <rPh sb="63" eb="66">
      <t>ケイサンショ</t>
    </rPh>
    <rPh sb="67" eb="69">
      <t>サクセイ</t>
    </rPh>
    <rPh sb="70" eb="72">
      <t>フヨウ</t>
    </rPh>
    <rPh sb="80" eb="82">
      <t>ショウコ</t>
    </rPh>
    <rPh sb="82" eb="84">
      <t>ショルイ</t>
    </rPh>
    <rPh sb="85" eb="87">
      <t>デンリョク</t>
    </rPh>
    <rPh sb="87" eb="89">
      <t>セイキュウ</t>
    </rPh>
    <rPh sb="89" eb="90">
      <t>ショ</t>
    </rPh>
    <rPh sb="90" eb="91">
      <t>トウ</t>
    </rPh>
    <rPh sb="97" eb="99">
      <t>テンプ</t>
    </rPh>
    <phoneticPr fontId="2"/>
  </si>
  <si>
    <t>・供給対象建築物等の電力需要の実績値を有する場合は、申請日から過去1年以内における最大電力（実績値）を供給対象施建築物の電力需要とする。</t>
    <rPh sb="10" eb="12">
      <t>デンリョク</t>
    </rPh>
    <rPh sb="12" eb="14">
      <t>ジュヨウ</t>
    </rPh>
    <rPh sb="15" eb="18">
      <t>ジッセキチ</t>
    </rPh>
    <rPh sb="19" eb="20">
      <t>ユウ</t>
    </rPh>
    <rPh sb="22" eb="24">
      <t>バアイ</t>
    </rPh>
    <rPh sb="26" eb="28">
      <t>シンセイ</t>
    </rPh>
    <rPh sb="28" eb="29">
      <t>ビ</t>
    </rPh>
    <rPh sb="31" eb="33">
      <t>カコ</t>
    </rPh>
    <rPh sb="34" eb="35">
      <t>ネン</t>
    </rPh>
    <rPh sb="35" eb="37">
      <t>イナイ</t>
    </rPh>
    <rPh sb="41" eb="43">
      <t>サイダイ</t>
    </rPh>
    <rPh sb="43" eb="45">
      <t>デンリョク</t>
    </rPh>
    <rPh sb="46" eb="49">
      <t>ジッセキチ</t>
    </rPh>
    <rPh sb="51" eb="53">
      <t>キョウキュウ</t>
    </rPh>
    <rPh sb="53" eb="55">
      <t>タイショウ</t>
    </rPh>
    <rPh sb="55" eb="56">
      <t>セ</t>
    </rPh>
    <rPh sb="56" eb="59">
      <t>ケンチクブツ</t>
    </rPh>
    <rPh sb="60" eb="62">
      <t>デンリョク</t>
    </rPh>
    <rPh sb="62" eb="64">
      <t>ジュヨウ</t>
    </rPh>
    <phoneticPr fontId="2"/>
  </si>
  <si>
    <r>
      <rPr>
        <sz val="11"/>
        <color indexed="8"/>
        <rFont val="ＭＳ Ｐ明朝"/>
        <family val="1"/>
        <charset val="128"/>
      </rPr>
      <t>（A）</t>
    </r>
    <phoneticPr fontId="2"/>
  </si>
  <si>
    <r>
      <rPr>
        <sz val="11"/>
        <color indexed="8"/>
        <rFont val="ＭＳ Ｐ明朝"/>
        <family val="1"/>
        <charset val="128"/>
      </rPr>
      <t>（B）</t>
    </r>
    <phoneticPr fontId="2"/>
  </si>
  <si>
    <r>
      <rPr>
        <sz val="11"/>
        <color indexed="8"/>
        <rFont val="ＭＳ Ｐ明朝"/>
        <family val="1"/>
        <charset val="128"/>
      </rPr>
      <t>（A）×（B）</t>
    </r>
    <phoneticPr fontId="2"/>
  </si>
  <si>
    <r>
      <rPr>
        <sz val="11"/>
        <color indexed="8"/>
        <rFont val="ＭＳ Ｐ明朝"/>
        <family val="1"/>
        <charset val="128"/>
      </rPr>
      <t>照明</t>
    </r>
    <rPh sb="0" eb="2">
      <t>ショウメイ</t>
    </rPh>
    <phoneticPr fontId="2"/>
  </si>
  <si>
    <r>
      <t>OA</t>
    </r>
    <r>
      <rPr>
        <sz val="11"/>
        <color indexed="8"/>
        <rFont val="ＭＳ Ｐ明朝"/>
        <family val="1"/>
        <charset val="128"/>
      </rPr>
      <t>機器</t>
    </r>
    <rPh sb="2" eb="4">
      <t>キキ</t>
    </rPh>
    <phoneticPr fontId="2"/>
  </si>
  <si>
    <r>
      <rPr>
        <sz val="11"/>
        <color indexed="8"/>
        <rFont val="ＭＳ Ｐ明朝"/>
        <family val="1"/>
        <charset val="128"/>
      </rPr>
      <t>空調及び換気関係（単相200V等）</t>
    </r>
    <rPh sb="0" eb="2">
      <t>クウチョウ</t>
    </rPh>
    <rPh sb="2" eb="3">
      <t>オヨ</t>
    </rPh>
    <rPh sb="4" eb="6">
      <t>カンキ</t>
    </rPh>
    <rPh sb="6" eb="8">
      <t>カンケイ</t>
    </rPh>
    <rPh sb="9" eb="11">
      <t>タンソウ</t>
    </rPh>
    <rPh sb="15" eb="16">
      <t>トウ</t>
    </rPh>
    <phoneticPr fontId="2"/>
  </si>
  <si>
    <r>
      <rPr>
        <sz val="11"/>
        <color indexed="8"/>
        <rFont val="ＭＳ Ｐ明朝"/>
        <family val="1"/>
        <charset val="128"/>
      </rPr>
      <t>給湯器等</t>
    </r>
    <rPh sb="0" eb="3">
      <t>キュウトウキ</t>
    </rPh>
    <rPh sb="3" eb="4">
      <t>トウ</t>
    </rPh>
    <phoneticPr fontId="2"/>
  </si>
  <si>
    <r>
      <rPr>
        <sz val="11"/>
        <color indexed="8"/>
        <rFont val="ＭＳ Ｐ明朝"/>
        <family val="1"/>
        <charset val="128"/>
      </rPr>
      <t>空調及び換気関係（3相200V）</t>
    </r>
    <rPh sb="0" eb="2">
      <t>クウチョウ</t>
    </rPh>
    <rPh sb="2" eb="3">
      <t>オヨ</t>
    </rPh>
    <rPh sb="4" eb="6">
      <t>カンキ</t>
    </rPh>
    <rPh sb="6" eb="8">
      <t>カンケイ</t>
    </rPh>
    <rPh sb="10" eb="11">
      <t>ソウ</t>
    </rPh>
    <phoneticPr fontId="2"/>
  </si>
  <si>
    <r>
      <rPr>
        <sz val="11"/>
        <color indexed="8"/>
        <rFont val="ＭＳ Ｐ明朝"/>
        <family val="1"/>
        <charset val="128"/>
      </rPr>
      <t>合　　　　計</t>
    </r>
    <rPh sb="0" eb="1">
      <t>ゴウ</t>
    </rPh>
    <rPh sb="5" eb="6">
      <t>ケイ</t>
    </rPh>
    <phoneticPr fontId="2"/>
  </si>
  <si>
    <r>
      <rPr>
        <sz val="11"/>
        <color indexed="8"/>
        <rFont val="ＭＳ Ｐ明朝"/>
        <family val="1"/>
        <charset val="128"/>
      </rPr>
      <t>コンセント</t>
    </r>
    <phoneticPr fontId="2"/>
  </si>
  <si>
    <r>
      <rPr>
        <sz val="11"/>
        <color indexed="8"/>
        <rFont val="ＭＳ Ｐ明朝"/>
        <family val="1"/>
        <charset val="128"/>
      </rPr>
      <t>ファンコイル</t>
    </r>
    <phoneticPr fontId="2"/>
  </si>
  <si>
    <r>
      <t>m</t>
    </r>
    <r>
      <rPr>
        <vertAlign val="superscript"/>
        <sz val="11"/>
        <color indexed="8"/>
        <rFont val="ＭＳ Ｐ明朝"/>
        <family val="1"/>
        <charset val="128"/>
      </rPr>
      <t>3</t>
    </r>
    <r>
      <rPr>
        <vertAlign val="subscript"/>
        <sz val="11"/>
        <color indexed="8"/>
        <rFont val="ＭＳ Ｐ明朝"/>
        <family val="1"/>
        <charset val="128"/>
      </rPr>
      <t>N</t>
    </r>
    <r>
      <rPr>
        <sz val="11"/>
        <color theme="1"/>
        <rFont val="ＭＳ Ｐ明朝"/>
        <family val="1"/>
        <charset val="128"/>
      </rPr>
      <t>/h</t>
    </r>
    <phoneticPr fontId="23"/>
  </si>
  <si>
    <r>
      <t>千m</t>
    </r>
    <r>
      <rPr>
        <vertAlign val="superscript"/>
        <sz val="11"/>
        <color indexed="8"/>
        <rFont val="ＭＳ Ｐ明朝"/>
        <family val="1"/>
        <charset val="128"/>
      </rPr>
      <t>3</t>
    </r>
    <r>
      <rPr>
        <vertAlign val="subscript"/>
        <sz val="11"/>
        <color indexed="8"/>
        <rFont val="ＭＳ Ｐ明朝"/>
        <family val="1"/>
        <charset val="128"/>
      </rPr>
      <t>N</t>
    </r>
    <r>
      <rPr>
        <sz val="11"/>
        <color theme="1"/>
        <rFont val="ＭＳ Ｐ明朝"/>
        <family val="1"/>
        <charset val="128"/>
      </rPr>
      <t>/月</t>
    </r>
    <rPh sb="0" eb="1">
      <t>セン</t>
    </rPh>
    <rPh sb="5" eb="6">
      <t>ゲツ</t>
    </rPh>
    <phoneticPr fontId="23"/>
  </si>
  <si>
    <r>
      <t>MJ/m</t>
    </r>
    <r>
      <rPr>
        <vertAlign val="superscript"/>
        <sz val="11"/>
        <color indexed="8"/>
        <rFont val="ＭＳ Ｐ明朝"/>
        <family val="1"/>
        <charset val="128"/>
      </rPr>
      <t>3</t>
    </r>
    <r>
      <rPr>
        <vertAlign val="subscript"/>
        <sz val="11"/>
        <color indexed="8"/>
        <rFont val="ＭＳ Ｐ明朝"/>
        <family val="1"/>
        <charset val="128"/>
      </rPr>
      <t>N</t>
    </r>
    <phoneticPr fontId="23"/>
  </si>
  <si>
    <r>
      <t>m</t>
    </r>
    <r>
      <rPr>
        <vertAlign val="superscript"/>
        <sz val="11"/>
        <color indexed="8"/>
        <rFont val="ＭＳ Ｐ明朝"/>
        <family val="1"/>
        <charset val="128"/>
      </rPr>
      <t>3</t>
    </r>
    <r>
      <rPr>
        <vertAlign val="subscript"/>
        <sz val="11"/>
        <color indexed="8"/>
        <rFont val="ＭＳ Ｐ明朝"/>
        <family val="1"/>
        <charset val="128"/>
      </rPr>
      <t>N</t>
    </r>
    <r>
      <rPr>
        <sz val="11"/>
        <color theme="1"/>
        <rFont val="ＭＳ Ｐ明朝"/>
        <family val="1"/>
        <charset val="128"/>
      </rPr>
      <t>/h</t>
    </r>
    <phoneticPr fontId="23"/>
  </si>
  <si>
    <r>
      <t>MJ/m</t>
    </r>
    <r>
      <rPr>
        <vertAlign val="superscript"/>
        <sz val="11"/>
        <color indexed="8"/>
        <rFont val="ＭＳ Ｐ明朝"/>
        <family val="1"/>
        <charset val="128"/>
      </rPr>
      <t>3</t>
    </r>
    <r>
      <rPr>
        <vertAlign val="subscript"/>
        <sz val="11"/>
        <color indexed="8"/>
        <rFont val="ＭＳ Ｐ明朝"/>
        <family val="1"/>
        <charset val="128"/>
      </rPr>
      <t>N</t>
    </r>
    <phoneticPr fontId="23"/>
  </si>
  <si>
    <r>
      <t>千m</t>
    </r>
    <r>
      <rPr>
        <vertAlign val="superscript"/>
        <sz val="11"/>
        <color indexed="8"/>
        <rFont val="ＭＳ Ｐ明朝"/>
        <family val="1"/>
        <charset val="128"/>
      </rPr>
      <t>3</t>
    </r>
    <r>
      <rPr>
        <vertAlign val="subscript"/>
        <sz val="11"/>
        <color indexed="8"/>
        <rFont val="ＭＳ Ｐ明朝"/>
        <family val="1"/>
        <charset val="128"/>
      </rPr>
      <t>N</t>
    </r>
    <r>
      <rPr>
        <sz val="11"/>
        <color theme="1"/>
        <rFont val="ＭＳ Ｐ明朝"/>
        <family val="1"/>
        <charset val="128"/>
      </rPr>
      <t>/年</t>
    </r>
    <rPh sb="0" eb="1">
      <t>セン</t>
    </rPh>
    <rPh sb="5" eb="6">
      <t>ネン</t>
    </rPh>
    <phoneticPr fontId="23"/>
  </si>
  <si>
    <t>No.4</t>
    <phoneticPr fontId="22"/>
  </si>
  <si>
    <t>第19号様式　別紙3</t>
    <rPh sb="0" eb="1">
      <t>ダイ</t>
    </rPh>
    <rPh sb="3" eb="4">
      <t>ゴウ</t>
    </rPh>
    <rPh sb="4" eb="6">
      <t>ヨウシキ</t>
    </rPh>
    <rPh sb="7" eb="9">
      <t>ベッシ</t>
    </rPh>
    <phoneticPr fontId="2"/>
  </si>
  <si>
    <t>スマートエネルギーエリア形成推進事業入力データ</t>
    <phoneticPr fontId="2"/>
  </si>
  <si>
    <r>
      <t>←</t>
    </r>
    <r>
      <rPr>
        <sz val="11"/>
        <color rgb="FFFFFF00"/>
        <rFont val="ＭＳ Ｐゴシック"/>
        <family val="3"/>
        <charset val="128"/>
        <scheme val="minor"/>
      </rPr>
      <t>東京都は除外して、市区町村から記入し始めてください。</t>
    </r>
    <rPh sb="1" eb="4">
      <t>トウキョウト</t>
    </rPh>
    <rPh sb="5" eb="7">
      <t>ジョガイ</t>
    </rPh>
    <rPh sb="10" eb="12">
      <t>シク</t>
    </rPh>
    <rPh sb="12" eb="14">
      <t>チョウソン</t>
    </rPh>
    <rPh sb="16" eb="18">
      <t>キニュウ</t>
    </rPh>
    <rPh sb="19" eb="20">
      <t>ハジ</t>
    </rPh>
    <phoneticPr fontId="2"/>
  </si>
  <si>
    <r>
      <t>←東京都以外に本社所在地があるケースもありますので、</t>
    </r>
    <r>
      <rPr>
        <sz val="11"/>
        <color rgb="FFFFFF00"/>
        <rFont val="ＭＳ Ｐゴシック"/>
        <family val="3"/>
        <charset val="128"/>
        <scheme val="minor"/>
      </rPr>
      <t>都道府県から</t>
    </r>
    <r>
      <rPr>
        <sz val="11"/>
        <color theme="1"/>
        <rFont val="ＭＳ Ｐゴシック"/>
        <family val="3"/>
        <charset val="128"/>
        <scheme val="minor"/>
      </rPr>
      <t>記載願います。</t>
    </r>
    <rPh sb="1" eb="4">
      <t>トウキョウト</t>
    </rPh>
    <rPh sb="4" eb="6">
      <t>イガイ</t>
    </rPh>
    <rPh sb="7" eb="9">
      <t>ホンシャ</t>
    </rPh>
    <rPh sb="9" eb="12">
      <t>ショザイチ</t>
    </rPh>
    <rPh sb="26" eb="30">
      <t>トドウフケン</t>
    </rPh>
    <rPh sb="32" eb="35">
      <t>キサイネガ</t>
    </rPh>
    <phoneticPr fontId="2"/>
  </si>
  <si>
    <t>一時滞在施設設置
建築物</t>
    <rPh sb="0" eb="2">
      <t>イチジ</t>
    </rPh>
    <rPh sb="2" eb="4">
      <t>タイザイ</t>
    </rPh>
    <rPh sb="4" eb="6">
      <t>シセツ</t>
    </rPh>
    <rPh sb="6" eb="8">
      <t>セッチ</t>
    </rPh>
    <rPh sb="9" eb="12">
      <t>ケンチクブツ</t>
    </rPh>
    <phoneticPr fontId="2"/>
  </si>
  <si>
    <t>ＥＳＣＯ事業者</t>
    <rPh sb="4" eb="7">
      <t>ジギョウシャ</t>
    </rPh>
    <phoneticPr fontId="2"/>
  </si>
  <si>
    <t>総事業経費</t>
    <rPh sb="0" eb="1">
      <t>ソウ</t>
    </rPh>
    <rPh sb="1" eb="3">
      <t>ジギョウ</t>
    </rPh>
    <rPh sb="3" eb="5">
      <t>ケイヒ</t>
    </rPh>
    <phoneticPr fontId="2"/>
  </si>
  <si>
    <t>円（税込）</t>
    <rPh sb="0" eb="1">
      <t>エン</t>
    </rPh>
    <rPh sb="2" eb="4">
      <t>ゼイコミ</t>
    </rPh>
    <phoneticPr fontId="2"/>
  </si>
  <si>
    <t>円（税抜）</t>
    <rPh sb="0" eb="1">
      <t>エン</t>
    </rPh>
    <rPh sb="2" eb="3">
      <t>ゼイ</t>
    </rPh>
    <rPh sb="3" eb="4">
      <t>ヌ</t>
    </rPh>
    <phoneticPr fontId="2"/>
  </si>
  <si>
    <r>
      <rPr>
        <sz val="11"/>
        <color rgb="FFFFFF00"/>
        <rFont val="ＭＳ Ｐゴシック"/>
        <family val="3"/>
        <charset val="128"/>
        <scheme val="minor"/>
      </rPr>
      <t>税抜き</t>
    </r>
    <r>
      <rPr>
        <sz val="11"/>
        <rFont val="ＭＳ Ｐゴシック"/>
        <family val="3"/>
        <charset val="128"/>
        <scheme val="minor"/>
      </rPr>
      <t>金額</t>
    </r>
    <r>
      <rPr>
        <sz val="11"/>
        <color rgb="FFFFFF00"/>
        <rFont val="ＭＳ Ｐゴシック"/>
        <family val="3"/>
        <charset val="128"/>
        <scheme val="minor"/>
      </rPr>
      <t>（千円以下切り捨て）</t>
    </r>
    <r>
      <rPr>
        <sz val="11"/>
        <color theme="1"/>
        <rFont val="ＭＳ Ｐゴシック"/>
        <family val="3"/>
        <charset val="128"/>
        <scheme val="minor"/>
      </rPr>
      <t>を記入してください</t>
    </r>
    <rPh sb="0" eb="1">
      <t>ゼイ</t>
    </rPh>
    <rPh sb="1" eb="2">
      <t>ヌ</t>
    </rPh>
    <rPh sb="3" eb="5">
      <t>キンガク</t>
    </rPh>
    <rPh sb="6" eb="8">
      <t>センエン</t>
    </rPh>
    <rPh sb="8" eb="10">
      <t>イカ</t>
    </rPh>
    <rPh sb="10" eb="11">
      <t>キ</t>
    </rPh>
    <rPh sb="12" eb="13">
      <t>ス</t>
    </rPh>
    <rPh sb="16" eb="18">
      <t>キニュウ</t>
    </rPh>
    <phoneticPr fontId="2"/>
  </si>
  <si>
    <t>←ＨＨＶ基準</t>
    <rPh sb="4" eb="6">
      <t>キジュン</t>
    </rPh>
    <phoneticPr fontId="2"/>
  </si>
  <si>
    <t>（日本産業規格A列4番）</t>
    <rPh sb="3" eb="5">
      <t>サンギョウ</t>
    </rPh>
    <phoneticPr fontId="2"/>
  </si>
  <si>
    <t>（日本産業規格A列4番）</t>
    <rPh sb="3" eb="5">
      <t>サンギョウ</t>
    </rPh>
    <phoneticPr fontId="27"/>
  </si>
  <si>
    <t>（日本産業規格A列4番）</t>
    <rPh sb="3" eb="5">
      <t>サンギョウ</t>
    </rPh>
    <phoneticPr fontId="31"/>
  </si>
  <si>
    <t>（日本産業規格A列4番）</t>
    <rPh sb="1" eb="3">
      <t>ニホン</t>
    </rPh>
    <rPh sb="3" eb="5">
      <t>サンギョウ</t>
    </rPh>
    <rPh sb="5" eb="7">
      <t>キカク</t>
    </rPh>
    <rPh sb="8" eb="9">
      <t>レツ</t>
    </rPh>
    <rPh sb="10" eb="11">
      <t>バン</t>
    </rPh>
    <phoneticPr fontId="2"/>
  </si>
  <si>
    <t>（日本産業規格A列4番）</t>
    <rPh sb="3" eb="5">
      <t>サンギョウ</t>
    </rPh>
    <phoneticPr fontId="2"/>
  </si>
  <si>
    <t>（日本産業規格A列3番）</t>
    <rPh sb="1" eb="3">
      <t>ニホン</t>
    </rPh>
    <rPh sb="3" eb="5">
      <t>サンギョウ</t>
    </rPh>
    <rPh sb="5" eb="7">
      <t>キカク</t>
    </rPh>
    <rPh sb="8" eb="9">
      <t>レツ</t>
    </rPh>
    <rPh sb="10" eb="11">
      <t>バン</t>
    </rPh>
    <phoneticPr fontId="2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</si>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</sst>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yyyy&quot;年&quot;m&quot;月&quot;d&quot;日&quot;;@"/>
    <numFmt numFmtId="177" formatCode="yyyy&quot;年&quot;m&quot;月&quot;;@"/>
    <numFmt numFmtId="178" formatCode="#,##0.0;[Red]\-#,##0.0"/>
    <numFmt numFmtId="179" formatCode="#,##0_);[Red]\(#,##0\)"/>
    <numFmt numFmtId="180" formatCode="#,##0.0_);[Red]\(#,##0.0\)"/>
    <numFmt numFmtId="181" formatCode="0.0"/>
  </numFmts>
  <fonts count="67"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1"/>
      <color indexed="8"/>
      <name val="ＭＳ 明朝"/>
      <family val="1"/>
      <charset val="128"/>
    </font>
    <font>
      <sz val="11"/>
      <color indexed="8"/>
      <name val="Century"/>
      <family val="1"/>
    </font>
    <font>
      <sz val="6"/>
      <name val="ＭＳ Ｐゴシック"/>
      <family val="3"/>
      <charset val="128"/>
    </font>
    <font>
      <sz val="11"/>
      <color indexed="8"/>
      <name val="ＭＳ Ｐ明朝"/>
      <family val="1"/>
      <charset val="128"/>
    </font>
    <font>
      <sz val="12"/>
      <color indexed="8"/>
      <name val="Century"/>
      <family val="1"/>
    </font>
    <font>
      <sz val="9"/>
      <color indexed="8"/>
      <name val="Century"/>
      <family val="1"/>
    </font>
    <font>
      <vertAlign val="superscript"/>
      <sz val="11"/>
      <color indexed="8"/>
      <name val="ＭＳ 明朝"/>
      <family val="1"/>
      <charset val="128"/>
    </font>
    <font>
      <sz val="9"/>
      <color indexed="8"/>
      <name val="ＭＳ Ｐ明朝"/>
      <family val="1"/>
      <charset val="128"/>
    </font>
    <font>
      <sz val="10.5"/>
      <color indexed="8"/>
      <name val="ＭＳ Ｐ明朝"/>
      <family val="1"/>
      <charset val="128"/>
    </font>
    <font>
      <sz val="10"/>
      <color indexed="8"/>
      <name val="ＭＳ Ｐ明朝"/>
      <family val="1"/>
      <charset val="128"/>
    </font>
    <font>
      <vertAlign val="superscript"/>
      <sz val="11"/>
      <color indexed="8"/>
      <name val="ＭＳ Ｐ明朝"/>
      <family val="1"/>
      <charset val="128"/>
    </font>
    <font>
      <sz val="14"/>
      <color indexed="8"/>
      <name val="ＭＳ Ｐゴシック"/>
      <family val="3"/>
      <charset val="128"/>
    </font>
    <font>
      <b/>
      <sz val="11"/>
      <color indexed="8"/>
      <name val="ＭＳ Ｐゴシック"/>
      <family val="3"/>
      <charset val="128"/>
    </font>
    <font>
      <b/>
      <sz val="12"/>
      <color indexed="8"/>
      <name val="ＭＳ Ｐゴシック"/>
      <family val="3"/>
      <charset val="128"/>
    </font>
    <font>
      <b/>
      <sz val="12"/>
      <color indexed="8"/>
      <name val="Century"/>
      <family val="1"/>
    </font>
    <font>
      <u/>
      <sz val="12"/>
      <color indexed="10"/>
      <name val="ＭＳ Ｐ明朝"/>
      <family val="1"/>
      <charset val="128"/>
    </font>
    <font>
      <sz val="12"/>
      <color indexed="8"/>
      <name val="ＭＳ Ｐ明朝"/>
      <family val="1"/>
      <charset val="128"/>
    </font>
    <font>
      <sz val="6"/>
      <name val="ＭＳ Ｐゴシック"/>
      <family val="3"/>
      <charset val="128"/>
    </font>
    <font>
      <sz val="6"/>
      <name val="ＭＳ Ｐゴシック"/>
      <family val="3"/>
      <charset val="128"/>
    </font>
    <font>
      <sz val="6"/>
      <name val="ＭＳ Ｐゴシック"/>
      <family val="3"/>
      <charset val="128"/>
    </font>
    <font>
      <vertAlign val="superscript"/>
      <sz val="11"/>
      <color indexed="8"/>
      <name val="ＭＳ Ｐゴシック"/>
      <family val="3"/>
      <charset val="128"/>
    </font>
    <font>
      <vertAlign val="subscript"/>
      <sz val="11"/>
      <color indexed="8"/>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8"/>
      <color indexed="8"/>
      <name val="ＭＳ Ｐ明朝"/>
      <family val="1"/>
      <charset val="128"/>
    </font>
    <font>
      <b/>
      <sz val="9"/>
      <color indexed="81"/>
      <name val="ＭＳ Ｐゴシック"/>
      <family val="3"/>
      <charset val="128"/>
    </font>
    <font>
      <sz val="6"/>
      <name val="ＭＳ Ｐゴシック"/>
      <family val="3"/>
      <charset val="128"/>
    </font>
    <font>
      <sz val="11"/>
      <color theme="1"/>
      <name val="ＭＳ Ｐゴシック"/>
      <family val="3"/>
      <charset val="128"/>
      <scheme val="minor"/>
    </font>
    <font>
      <u/>
      <sz val="12.65"/>
      <color theme="10"/>
      <name val="ＭＳ Ｐゴシック"/>
      <family val="3"/>
      <charset val="128"/>
    </font>
    <font>
      <sz val="11"/>
      <color theme="1"/>
      <name val="Century"/>
      <family val="1"/>
    </font>
    <font>
      <sz val="12"/>
      <color theme="1"/>
      <name val="Century"/>
      <family val="1"/>
    </font>
    <font>
      <sz val="11"/>
      <color theme="1"/>
      <name val="ＭＳ Ｐ明朝"/>
      <family val="1"/>
      <charset val="128"/>
    </font>
    <font>
      <sz val="11"/>
      <color theme="1"/>
      <name val="ＭＳ 明朝"/>
      <family val="1"/>
      <charset val="128"/>
    </font>
    <font>
      <sz val="10"/>
      <color theme="1"/>
      <name val="ＭＳ Ｐ明朝"/>
      <family val="1"/>
      <charset val="128"/>
    </font>
    <font>
      <sz val="9"/>
      <color theme="1"/>
      <name val="ＭＳ Ｐ明朝"/>
      <family val="1"/>
      <charset val="128"/>
    </font>
    <font>
      <sz val="14"/>
      <color theme="1"/>
      <name val="Century"/>
      <family val="1"/>
    </font>
    <font>
      <b/>
      <sz val="11"/>
      <color theme="1"/>
      <name val="Century"/>
      <family val="1"/>
    </font>
    <font>
      <sz val="12"/>
      <color theme="1"/>
      <name val="ＭＳ Ｐ明朝"/>
      <family val="1"/>
      <charset val="128"/>
    </font>
    <font>
      <u/>
      <sz val="12"/>
      <color theme="10"/>
      <name val="ＭＳ Ｐゴシック"/>
      <family val="3"/>
      <charset val="128"/>
    </font>
    <font>
      <b/>
      <sz val="12"/>
      <color theme="1"/>
      <name val="Century"/>
      <family val="1"/>
    </font>
    <font>
      <b/>
      <u/>
      <sz val="11"/>
      <color theme="1"/>
      <name val="ＭＳ Ｐ明朝"/>
      <family val="1"/>
      <charset val="128"/>
    </font>
    <font>
      <sz val="13"/>
      <color theme="1"/>
      <name val="ＭＳ Ｐ明朝"/>
      <family val="1"/>
      <charset val="128"/>
    </font>
    <font>
      <sz val="8"/>
      <color theme="1"/>
      <name val="ＭＳ Ｐ明朝"/>
      <family val="1"/>
      <charset val="128"/>
    </font>
    <font>
      <sz val="18"/>
      <color theme="1"/>
      <name val="ＭＳ Ｐ明朝"/>
      <family val="1"/>
      <charset val="128"/>
    </font>
    <font>
      <sz val="11"/>
      <color theme="0" tint="-0.34998626667073579"/>
      <name val="ＭＳ Ｐゴシック"/>
      <family val="3"/>
      <charset val="128"/>
      <scheme val="minor"/>
    </font>
    <font>
      <sz val="11"/>
      <color indexed="8"/>
      <name val="ＭＳ ゴシック"/>
      <family val="3"/>
      <charset val="128"/>
    </font>
    <font>
      <sz val="11"/>
      <name val="ＭＳ Ｐゴシック"/>
      <family val="3"/>
      <charset val="128"/>
      <scheme val="minor"/>
    </font>
    <font>
      <sz val="9"/>
      <color theme="1"/>
      <name val="ＭＳ Ｐゴシック"/>
      <family val="3"/>
      <charset val="128"/>
      <scheme val="minor"/>
    </font>
    <font>
      <sz val="11"/>
      <color rgb="FFFFFF00"/>
      <name val="ＭＳ Ｐゴシック"/>
      <family val="3"/>
      <charset val="128"/>
      <scheme val="minor"/>
    </font>
    <font>
      <sz val="14"/>
      <color theme="1"/>
      <name val="ＭＳ Ｐゴシック"/>
      <family val="3"/>
      <charset val="128"/>
      <scheme val="minor"/>
    </font>
    <font>
      <sz val="22"/>
      <color indexed="8"/>
      <name val="ＭＳ Ｐ明朝"/>
      <family val="1"/>
      <charset val="128"/>
    </font>
    <font>
      <sz val="11"/>
      <color theme="0" tint="-0.499984740745262"/>
      <name val="ＭＳ Ｐゴシック"/>
      <family val="3"/>
      <charset val="128"/>
      <scheme val="minor"/>
    </font>
    <font>
      <sz val="9"/>
      <color rgb="FF000000"/>
      <name val="MS UI Gothic"/>
      <family val="3"/>
      <charset val="128"/>
    </font>
    <font>
      <sz val="16"/>
      <color indexed="8"/>
      <name val="ＭＳ Ｐ明朝"/>
      <family val="1"/>
      <charset val="128"/>
    </font>
    <font>
      <vertAlign val="superscript"/>
      <sz val="10.5"/>
      <color indexed="8"/>
      <name val="ＭＳ Ｐ明朝"/>
      <family val="1"/>
      <charset val="128"/>
    </font>
    <font>
      <b/>
      <u/>
      <sz val="11"/>
      <color indexed="8"/>
      <name val="ＭＳ Ｐ明朝"/>
      <family val="1"/>
      <charset val="128"/>
    </font>
    <font>
      <vertAlign val="subscript"/>
      <sz val="11"/>
      <color indexed="8"/>
      <name val="ＭＳ Ｐ明朝"/>
      <family val="1"/>
      <charset val="128"/>
    </font>
    <font>
      <u/>
      <sz val="9"/>
      <color indexed="8"/>
      <name val="ＭＳ Ｐ明朝"/>
      <family val="1"/>
      <charset val="128"/>
    </font>
    <font>
      <sz val="7"/>
      <color indexed="8"/>
      <name val="ＭＳ Ｐ明朝"/>
      <family val="1"/>
      <charset val="128"/>
    </font>
    <font>
      <u/>
      <sz val="12.65"/>
      <color theme="10"/>
      <name val="ＭＳ Ｐ明朝"/>
      <family val="1"/>
      <charset val="128"/>
    </font>
    <font>
      <vertAlign val="superscript"/>
      <sz val="9"/>
      <color indexed="8"/>
      <name val="ＭＳ Ｐ明朝"/>
      <family val="1"/>
      <charset val="128"/>
    </font>
    <font>
      <sz val="11"/>
      <color theme="0" tint="-0.34998626667073579"/>
      <name val="ＭＳ Ｐ明朝"/>
      <family val="1"/>
      <charset val="128"/>
    </font>
  </fonts>
  <fills count="12">
    <fill>
      <patternFill patternType="none"/>
    </fill>
    <fill>
      <patternFill patternType="gray125"/>
    </fill>
    <fill>
      <patternFill patternType="lightGray"/>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9"/>
      </patternFill>
    </fill>
    <fill>
      <patternFill patternType="solid">
        <fgColor rgb="FFFFFF00"/>
      </patternFill>
    </fill>
    <fill>
      <patternFill patternType="solid">
        <fgColor theme="5"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3">
    <xf numFmtId="0" fontId="0" fillId="0" borderId="0">
      <alignment vertical="center"/>
    </xf>
    <xf numFmtId="0" fontId="33" fillId="0" borderId="0" applyNumberFormat="0" applyFill="0" applyBorder="0" applyAlignment="0" applyProtection="0">
      <alignment vertical="top"/>
      <protection locked="0"/>
    </xf>
    <xf numFmtId="38" fontId="32" fillId="0" borderId="0" applyFont="0" applyFill="0" applyBorder="0" applyAlignment="0" applyProtection="0">
      <alignment vertical="center"/>
    </xf>
  </cellStyleXfs>
  <cellXfs count="1156">
    <xf numFmtId="0" fontId="0" fillId="0" borderId="0" xfId="0">
      <alignment vertical="center"/>
    </xf>
    <xf numFmtId="0" fontId="34" fillId="0" borderId="0" xfId="0" applyFont="1">
      <alignment vertical="center"/>
    </xf>
    <xf numFmtId="0" fontId="34" fillId="0" borderId="0" xfId="0" applyFont="1" applyBorder="1">
      <alignment vertical="center"/>
    </xf>
    <xf numFmtId="0" fontId="35" fillId="0" borderId="0" xfId="0" applyFont="1" applyAlignment="1">
      <alignment horizontal="center" vertical="center"/>
    </xf>
    <xf numFmtId="0" fontId="36" fillId="0" borderId="0" xfId="0" applyFont="1" applyBorder="1">
      <alignment vertical="center"/>
    </xf>
    <xf numFmtId="0" fontId="37" fillId="0" borderId="0" xfId="0" applyFont="1" applyProtection="1">
      <alignment vertical="center"/>
    </xf>
    <xf numFmtId="0" fontId="12" fillId="0" borderId="2" xfId="0" applyFont="1" applyFill="1" applyBorder="1" applyAlignment="1" applyProtection="1">
      <alignment horizontal="center" vertical="center"/>
    </xf>
    <xf numFmtId="0" fontId="36" fillId="0" borderId="0" xfId="0" applyFont="1">
      <alignment vertical="center"/>
    </xf>
    <xf numFmtId="0" fontId="12" fillId="0" borderId="8" xfId="0" applyFont="1" applyFill="1" applyBorder="1" applyAlignment="1" applyProtection="1">
      <alignment vertical="center" wrapText="1"/>
    </xf>
    <xf numFmtId="0" fontId="12" fillId="0" borderId="8" xfId="0" applyFont="1" applyBorder="1" applyAlignment="1">
      <alignment horizontal="center" vertical="center"/>
    </xf>
    <xf numFmtId="0" fontId="36" fillId="0" borderId="2" xfId="0" applyFont="1" applyBorder="1" applyAlignment="1">
      <alignment vertical="center"/>
    </xf>
    <xf numFmtId="0" fontId="38" fillId="0" borderId="0" xfId="0" applyFont="1">
      <alignment vertical="center"/>
    </xf>
    <xf numFmtId="0" fontId="12" fillId="0" borderId="11" xfId="0" applyFont="1" applyBorder="1">
      <alignment vertical="center"/>
    </xf>
    <xf numFmtId="0" fontId="12" fillId="0" borderId="0" xfId="0" applyFont="1">
      <alignment vertical="center"/>
    </xf>
    <xf numFmtId="0" fontId="39" fillId="0" borderId="0" xfId="0" applyFont="1">
      <alignment vertical="center"/>
    </xf>
    <xf numFmtId="0" fontId="36" fillId="0" borderId="0" xfId="0" quotePrefix="1" applyFont="1">
      <alignment vertical="center"/>
    </xf>
    <xf numFmtId="0" fontId="36" fillId="4" borderId="16" xfId="0" applyFont="1" applyFill="1" applyBorder="1" applyProtection="1">
      <alignment vertical="center"/>
      <protection locked="0"/>
    </xf>
    <xf numFmtId="0" fontId="36" fillId="4" borderId="17" xfId="0" applyFont="1" applyFill="1" applyBorder="1" applyProtection="1">
      <alignment vertical="center"/>
      <protection locked="0"/>
    </xf>
    <xf numFmtId="0" fontId="36" fillId="4" borderId="18" xfId="0" applyFont="1" applyFill="1" applyBorder="1" applyProtection="1">
      <alignment vertical="center"/>
      <protection locked="0"/>
    </xf>
    <xf numFmtId="0" fontId="34" fillId="0" borderId="0" xfId="0" quotePrefix="1" applyFont="1">
      <alignment vertical="center"/>
    </xf>
    <xf numFmtId="0" fontId="40" fillId="0" borderId="0" xfId="0" applyFont="1" applyAlignment="1">
      <alignment horizontal="center" vertical="center"/>
    </xf>
    <xf numFmtId="0" fontId="41" fillId="0" borderId="0" xfId="0" applyFont="1">
      <alignment vertical="center"/>
    </xf>
    <xf numFmtId="0" fontId="36" fillId="0" borderId="0" xfId="0" applyFont="1" applyFill="1" applyAlignment="1" applyProtection="1">
      <alignment vertical="center"/>
    </xf>
    <xf numFmtId="0" fontId="39" fillId="0" borderId="0" xfId="0" applyFont="1" applyBorder="1" applyAlignment="1">
      <alignment horizontal="left" vertical="center"/>
    </xf>
    <xf numFmtId="0" fontId="36" fillId="0" borderId="0" xfId="0" applyFont="1" applyFill="1" applyAlignment="1" applyProtection="1">
      <alignment horizontal="left" vertical="top" wrapText="1"/>
      <protection locked="0"/>
    </xf>
    <xf numFmtId="0" fontId="35" fillId="0" borderId="0" xfId="0" applyFont="1">
      <alignment vertical="center"/>
    </xf>
    <xf numFmtId="0" fontId="35" fillId="0" borderId="0" xfId="0" applyFont="1" applyAlignment="1">
      <alignment horizontal="left" vertical="center"/>
    </xf>
    <xf numFmtId="0" fontId="42" fillId="0" borderId="0" xfId="0" applyFont="1">
      <alignment vertical="center"/>
    </xf>
    <xf numFmtId="0" fontId="43" fillId="0" borderId="0" xfId="1" applyFont="1" applyAlignment="1" applyProtection="1">
      <alignment vertical="center"/>
    </xf>
    <xf numFmtId="0" fontId="35" fillId="0" borderId="0" xfId="0" quotePrefix="1" applyFont="1">
      <alignment vertical="center"/>
    </xf>
    <xf numFmtId="0" fontId="44" fillId="0" borderId="0" xfId="0" applyFont="1" applyAlignment="1">
      <alignment horizontal="left" vertical="center"/>
    </xf>
    <xf numFmtId="0" fontId="44" fillId="0" borderId="0" xfId="0" applyFont="1">
      <alignment vertical="center"/>
    </xf>
    <xf numFmtId="0" fontId="35" fillId="0" borderId="0" xfId="0" quotePrefix="1" applyFont="1" applyAlignment="1">
      <alignment horizontal="center" vertical="center"/>
    </xf>
    <xf numFmtId="0" fontId="35" fillId="4" borderId="1" xfId="0" applyFont="1" applyFill="1" applyBorder="1">
      <alignment vertical="center"/>
    </xf>
    <xf numFmtId="0" fontId="35" fillId="5" borderId="1" xfId="0" applyFont="1" applyFill="1" applyBorder="1">
      <alignment vertical="center"/>
    </xf>
    <xf numFmtId="0" fontId="35" fillId="6" borderId="1" xfId="0" applyFont="1" applyFill="1" applyBorder="1">
      <alignment vertical="center"/>
    </xf>
    <xf numFmtId="0" fontId="35" fillId="3" borderId="1" xfId="0" applyFont="1" applyFill="1" applyBorder="1">
      <alignment vertical="center"/>
    </xf>
    <xf numFmtId="0" fontId="35" fillId="0" borderId="1" xfId="0" applyFont="1" applyFill="1" applyBorder="1">
      <alignment vertical="center"/>
    </xf>
    <xf numFmtId="0" fontId="18" fillId="0" borderId="0" xfId="0" applyFont="1">
      <alignment vertical="center"/>
    </xf>
    <xf numFmtId="0" fontId="8" fillId="0" borderId="0" xfId="0" applyFont="1">
      <alignment vertical="center"/>
    </xf>
    <xf numFmtId="0" fontId="17" fillId="0" borderId="0" xfId="0" applyFont="1">
      <alignment vertical="center"/>
    </xf>
    <xf numFmtId="0" fontId="45" fillId="0" borderId="0" xfId="0" applyFont="1">
      <alignment vertical="center"/>
    </xf>
    <xf numFmtId="0" fontId="36" fillId="0" borderId="0" xfId="0" applyFont="1" applyAlignment="1">
      <alignment horizontal="right" vertical="center"/>
    </xf>
    <xf numFmtId="38" fontId="36" fillId="0" borderId="0" xfId="2" applyFont="1" applyAlignment="1">
      <alignment horizontal="center" vertical="center"/>
    </xf>
    <xf numFmtId="0" fontId="36" fillId="4" borderId="0" xfId="0" applyFont="1" applyFill="1" applyProtection="1">
      <alignment vertical="center"/>
      <protection locked="0"/>
    </xf>
    <xf numFmtId="0" fontId="42" fillId="4" borderId="0" xfId="0" applyFont="1" applyFill="1" applyProtection="1">
      <alignment vertical="center"/>
      <protection locked="0"/>
    </xf>
    <xf numFmtId="0" fontId="46" fillId="0" borderId="0" xfId="0" applyFont="1" applyAlignment="1">
      <alignment vertical="center" shrinkToFit="1"/>
    </xf>
    <xf numFmtId="0" fontId="36" fillId="0" borderId="1" xfId="0" applyFont="1" applyFill="1" applyBorder="1" applyAlignment="1" applyProtection="1">
      <alignment horizontal="center" vertical="center" shrinkToFit="1"/>
    </xf>
    <xf numFmtId="0" fontId="36" fillId="0" borderId="0" xfId="0" applyFont="1" applyAlignment="1">
      <alignment horizontal="left" vertical="center"/>
    </xf>
    <xf numFmtId="0" fontId="7" fillId="0" borderId="8" xfId="0" applyFont="1" applyBorder="1" applyAlignment="1" applyProtection="1">
      <alignment horizontal="center" vertical="center" wrapText="1"/>
    </xf>
    <xf numFmtId="0" fontId="7" fillId="0" borderId="0" xfId="0" applyFont="1" applyBorder="1" applyAlignment="1" applyProtection="1">
      <alignment vertical="center"/>
    </xf>
    <xf numFmtId="0" fontId="36" fillId="4" borderId="0" xfId="0" applyFont="1" applyFill="1" applyAlignment="1" applyProtection="1">
      <alignment horizontal="left" vertical="center"/>
      <protection locked="0"/>
    </xf>
    <xf numFmtId="0" fontId="36" fillId="0" borderId="0" xfId="0" applyFont="1" applyAlignment="1">
      <alignment vertical="top"/>
    </xf>
    <xf numFmtId="0" fontId="7" fillId="0" borderId="0" xfId="0" applyFont="1" applyBorder="1" applyAlignment="1">
      <alignment vertical="center"/>
    </xf>
    <xf numFmtId="0" fontId="11" fillId="0" borderId="0" xfId="0" applyFont="1" applyBorder="1" applyAlignment="1">
      <alignment vertical="center"/>
    </xf>
    <xf numFmtId="0" fontId="36" fillId="4" borderId="0" xfId="0" applyFont="1" applyFill="1" applyAlignment="1" applyProtection="1">
      <alignment vertical="center"/>
      <protection locked="0"/>
    </xf>
    <xf numFmtId="0" fontId="36" fillId="0" borderId="1" xfId="0" applyFont="1" applyBorder="1" applyAlignment="1">
      <alignment vertical="center" shrinkToFit="1"/>
    </xf>
    <xf numFmtId="0" fontId="36" fillId="0" borderId="0" xfId="0" applyFont="1" applyFill="1" applyAlignment="1" applyProtection="1">
      <alignment vertical="center" shrinkToFit="1"/>
    </xf>
    <xf numFmtId="0" fontId="42" fillId="0" borderId="0" xfId="0" applyFont="1" applyFill="1" applyAlignment="1" applyProtection="1">
      <alignment vertical="center" shrinkToFit="1"/>
    </xf>
    <xf numFmtId="0" fontId="36" fillId="0" borderId="0" xfId="0" applyFont="1" applyFill="1" applyBorder="1">
      <alignment vertical="center"/>
    </xf>
    <xf numFmtId="0" fontId="36" fillId="0" borderId="0" xfId="0" applyFont="1" applyFill="1" applyBorder="1" applyAlignment="1">
      <alignment vertical="center" shrinkToFit="1"/>
    </xf>
    <xf numFmtId="0" fontId="34" fillId="0" borderId="0" xfId="0" applyFont="1" applyAlignment="1">
      <alignment horizontal="center" vertical="center"/>
    </xf>
    <xf numFmtId="0" fontId="3" fillId="0" borderId="0" xfId="0" applyFont="1">
      <alignment vertical="center"/>
    </xf>
    <xf numFmtId="0" fontId="13" fillId="0" borderId="0" xfId="0" applyFont="1" applyBorder="1" applyAlignment="1">
      <alignment vertical="center"/>
    </xf>
    <xf numFmtId="0" fontId="36" fillId="4" borderId="3" xfId="0" applyFont="1" applyFill="1" applyBorder="1" applyAlignment="1" applyProtection="1">
      <alignment horizontal="center" vertical="center" wrapText="1"/>
      <protection locked="0"/>
    </xf>
    <xf numFmtId="0" fontId="36" fillId="4" borderId="0" xfId="0" applyFont="1" applyFill="1" applyBorder="1" applyAlignment="1" applyProtection="1">
      <alignment horizontal="center" vertical="center" wrapText="1"/>
      <protection locked="0"/>
    </xf>
    <xf numFmtId="0" fontId="36" fillId="4" borderId="6" xfId="0" applyFont="1" applyFill="1" applyBorder="1" applyAlignment="1" applyProtection="1">
      <alignment horizontal="center" vertical="center" wrapText="1"/>
      <protection locked="0"/>
    </xf>
    <xf numFmtId="0" fontId="36" fillId="4" borderId="10" xfId="0" applyFont="1" applyFill="1" applyBorder="1" applyAlignment="1" applyProtection="1">
      <alignment horizontal="center" vertical="center" wrapText="1"/>
      <protection locked="0"/>
    </xf>
    <xf numFmtId="0" fontId="36" fillId="4" borderId="11" xfId="0" applyFont="1" applyFill="1" applyBorder="1" applyAlignment="1" applyProtection="1">
      <alignment horizontal="center" vertical="center" wrapText="1"/>
      <protection locked="0"/>
    </xf>
    <xf numFmtId="0" fontId="36" fillId="4" borderId="12" xfId="0" applyFont="1" applyFill="1" applyBorder="1" applyAlignment="1" applyProtection="1">
      <alignment horizontal="center" vertical="center" wrapText="1"/>
      <protection locked="0"/>
    </xf>
    <xf numFmtId="0" fontId="36" fillId="0" borderId="3" xfId="0" applyFont="1" applyBorder="1" applyAlignment="1">
      <alignment vertical="center" wrapText="1"/>
    </xf>
    <xf numFmtId="0" fontId="36" fillId="0" borderId="19" xfId="0" applyFont="1" applyBorder="1" applyAlignment="1">
      <alignment vertical="center" shrinkToFit="1"/>
    </xf>
    <xf numFmtId="0" fontId="11" fillId="0" borderId="0" xfId="0" applyFont="1" applyBorder="1" applyAlignment="1">
      <alignment vertical="top"/>
    </xf>
    <xf numFmtId="0" fontId="47" fillId="0" borderId="0" xfId="0" applyFont="1" applyBorder="1">
      <alignment vertical="center"/>
    </xf>
    <xf numFmtId="0" fontId="36" fillId="0" borderId="0" xfId="0" applyFont="1" applyBorder="1" applyAlignment="1" applyProtection="1">
      <alignment horizontal="center" vertical="center"/>
    </xf>
    <xf numFmtId="0" fontId="36" fillId="0" borderId="0" xfId="0" applyFont="1" applyFill="1" applyAlignment="1" applyProtection="1">
      <alignment horizontal="left" vertical="center"/>
    </xf>
    <xf numFmtId="0" fontId="36" fillId="0" borderId="0" xfId="0" applyFont="1" applyFill="1" applyAlignment="1" applyProtection="1">
      <alignment horizontal="right"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36" fillId="7" borderId="0" xfId="0" applyFont="1" applyFill="1" applyBorder="1" applyAlignment="1">
      <alignment horizontal="left" vertical="center"/>
    </xf>
    <xf numFmtId="0" fontId="42" fillId="0" borderId="0" xfId="0" applyFont="1" applyAlignment="1">
      <alignment horizontal="center" vertical="center"/>
    </xf>
    <xf numFmtId="0" fontId="36" fillId="0" borderId="4" xfId="0" applyFont="1" applyFill="1" applyBorder="1" applyAlignment="1" applyProtection="1">
      <alignment vertical="center"/>
    </xf>
    <xf numFmtId="0" fontId="36" fillId="0" borderId="0" xfId="0" applyFont="1" applyBorder="1" applyAlignment="1">
      <alignment vertical="center"/>
    </xf>
    <xf numFmtId="0" fontId="36" fillId="0" borderId="10" xfId="0" applyFont="1" applyBorder="1" applyAlignment="1">
      <alignment vertical="center"/>
    </xf>
    <xf numFmtId="0" fontId="36" fillId="0" borderId="5" xfId="0" applyFont="1" applyBorder="1" applyAlignment="1">
      <alignment horizontal="center" vertical="center"/>
    </xf>
    <xf numFmtId="0" fontId="36" fillId="0" borderId="12" xfId="0" applyFont="1" applyBorder="1" applyAlignment="1">
      <alignment horizontal="center" vertical="center"/>
    </xf>
    <xf numFmtId="0" fontId="36" fillId="0" borderId="11" xfId="0" applyFont="1" applyBorder="1" applyAlignment="1">
      <alignment horizontal="center"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36" fillId="0" borderId="9" xfId="0" applyFont="1" applyBorder="1" applyAlignment="1">
      <alignment vertical="center"/>
    </xf>
    <xf numFmtId="0" fontId="36" fillId="0" borderId="13" xfId="0" quotePrefix="1" applyFont="1" applyBorder="1" applyAlignment="1">
      <alignment horizontal="center" vertical="center"/>
    </xf>
    <xf numFmtId="0" fontId="36" fillId="0" borderId="14" xfId="0" quotePrefix="1" applyFont="1" applyBorder="1" applyAlignment="1">
      <alignment horizontal="center" vertical="center"/>
    </xf>
    <xf numFmtId="0" fontId="39" fillId="0" borderId="0" xfId="0" applyFont="1" applyBorder="1" applyAlignment="1">
      <alignment vertical="center" wrapText="1"/>
    </xf>
    <xf numFmtId="0" fontId="36"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36" fillId="0" borderId="1" xfId="0" applyFont="1" applyBorder="1" applyAlignment="1">
      <alignment horizontal="center" vertical="center"/>
    </xf>
    <xf numFmtId="0" fontId="36" fillId="0" borderId="11" xfId="0" applyFont="1" applyBorder="1" applyAlignment="1">
      <alignment horizontal="center" vertical="center"/>
    </xf>
    <xf numFmtId="0" fontId="36" fillId="0" borderId="8" xfId="0" applyFont="1" applyBorder="1" applyAlignment="1">
      <alignment horizontal="center" vertical="center"/>
    </xf>
    <xf numFmtId="0" fontId="36" fillId="0" borderId="2" xfId="0" applyFont="1" applyBorder="1" applyAlignment="1">
      <alignment horizontal="center" vertical="center"/>
    </xf>
    <xf numFmtId="0" fontId="36" fillId="3" borderId="9" xfId="0" applyFont="1" applyFill="1" applyBorder="1" applyAlignment="1">
      <alignment horizontal="center" vertical="center"/>
    </xf>
    <xf numFmtId="0" fontId="7" fillId="0" borderId="9" xfId="0" applyFont="1" applyBorder="1" applyAlignment="1">
      <alignment vertical="center"/>
    </xf>
    <xf numFmtId="0" fontId="36" fillId="0" borderId="9" xfId="0" applyFont="1" applyBorder="1" applyAlignment="1">
      <alignment horizontal="center" vertical="center"/>
    </xf>
    <xf numFmtId="0" fontId="11" fillId="0" borderId="0" xfId="0" applyFont="1" applyBorder="1" applyAlignment="1">
      <alignment vertical="center" wrapText="1"/>
    </xf>
    <xf numFmtId="0" fontId="36" fillId="0" borderId="5" xfId="0" applyFont="1" applyBorder="1" applyAlignment="1">
      <alignment horizontal="center" vertical="center"/>
    </xf>
    <xf numFmtId="0" fontId="36" fillId="0" borderId="0" xfId="0" applyFont="1" applyBorder="1" applyAlignment="1">
      <alignment vertical="center"/>
    </xf>
    <xf numFmtId="0" fontId="36" fillId="0" borderId="11" xfId="0" applyFont="1" applyBorder="1" applyAlignment="1">
      <alignment vertical="center"/>
    </xf>
    <xf numFmtId="0" fontId="12" fillId="0" borderId="8" xfId="0" applyFont="1" applyBorder="1" applyAlignment="1">
      <alignment vertical="center" wrapText="1"/>
    </xf>
    <xf numFmtId="0" fontId="12" fillId="0" borderId="8" xfId="0" applyFont="1" applyFill="1" applyBorder="1" applyAlignment="1">
      <alignment vertical="center" wrapText="1"/>
    </xf>
    <xf numFmtId="0" fontId="36" fillId="0" borderId="9" xfId="0" applyFont="1" applyBorder="1" applyAlignment="1">
      <alignment vertical="center" wrapText="1"/>
    </xf>
    <xf numFmtId="0" fontId="7" fillId="0" borderId="1" xfId="0" applyFont="1" applyBorder="1" applyAlignment="1">
      <alignment vertical="center"/>
    </xf>
    <xf numFmtId="0" fontId="36" fillId="4" borderId="1" xfId="0" applyFont="1" applyFill="1" applyBorder="1" applyAlignment="1" applyProtection="1">
      <alignment horizontal="center" vertical="center"/>
      <protection locked="0"/>
    </xf>
    <xf numFmtId="0" fontId="0" fillId="0" borderId="0" xfId="0" applyFont="1" applyProtection="1">
      <alignment vertical="center"/>
    </xf>
    <xf numFmtId="0" fontId="49" fillId="0" borderId="0" xfId="0" applyFont="1" applyProtection="1">
      <alignment vertical="center"/>
    </xf>
    <xf numFmtId="0" fontId="0" fillId="0" borderId="0" xfId="0" applyFont="1" applyProtection="1">
      <alignment vertical="center"/>
      <protection hidden="1"/>
    </xf>
    <xf numFmtId="0" fontId="0" fillId="0" borderId="0" xfId="0" applyFont="1">
      <alignment vertical="center"/>
    </xf>
    <xf numFmtId="0" fontId="0" fillId="0" borderId="1" xfId="0" applyFont="1" applyFill="1" applyBorder="1" applyAlignment="1" applyProtection="1">
      <alignment horizontal="center" vertical="center"/>
    </xf>
    <xf numFmtId="0" fontId="0" fillId="8" borderId="1" xfId="0" applyFont="1" applyFill="1" applyBorder="1" applyAlignment="1" applyProtection="1">
      <alignment horizontal="center" vertical="center"/>
      <protection locked="0"/>
    </xf>
    <xf numFmtId="0" fontId="0" fillId="4" borderId="1" xfId="0" quotePrefix="1" applyFont="1" applyFill="1" applyBorder="1" applyAlignment="1" applyProtection="1">
      <alignment horizontal="center" vertical="center"/>
      <protection locked="0"/>
    </xf>
    <xf numFmtId="0" fontId="0" fillId="0" borderId="1" xfId="0" quotePrefix="1" applyFont="1" applyBorder="1" applyAlignment="1">
      <alignment horizontal="center" vertical="center"/>
    </xf>
    <xf numFmtId="49" fontId="0" fillId="4" borderId="1" xfId="0" quotePrefix="1" applyNumberFormat="1" applyFont="1" applyFill="1" applyBorder="1" applyAlignment="1" applyProtection="1">
      <alignment horizontal="center" vertical="center"/>
      <protection locked="0"/>
    </xf>
    <xf numFmtId="0" fontId="0" fillId="0" borderId="1" xfId="0" applyFont="1" applyFill="1" applyBorder="1" applyAlignment="1" applyProtection="1">
      <alignment vertical="center"/>
    </xf>
    <xf numFmtId="0" fontId="0" fillId="0" borderId="1" xfId="0" applyFont="1" applyBorder="1" applyAlignment="1">
      <alignment vertical="center" shrinkToFit="1"/>
    </xf>
    <xf numFmtId="0" fontId="0" fillId="0" borderId="0" xfId="0" applyFont="1" applyAlignment="1" applyProtection="1">
      <alignment vertical="top"/>
    </xf>
    <xf numFmtId="0" fontId="0" fillId="0" borderId="0" xfId="0" applyFont="1" applyAlignment="1" applyProtection="1">
      <alignment vertical="center"/>
    </xf>
    <xf numFmtId="0" fontId="0" fillId="0" borderId="0" xfId="0" applyFont="1" applyAlignment="1">
      <alignment horizontal="center" vertical="center"/>
    </xf>
    <xf numFmtId="0" fontId="0" fillId="0" borderId="1" xfId="0" applyFont="1" applyBorder="1" applyAlignment="1">
      <alignment horizontal="center" vertical="center" shrinkToFit="1"/>
    </xf>
    <xf numFmtId="0" fontId="0" fillId="0" borderId="1"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Font="1" applyBorder="1" applyAlignment="1">
      <alignment vertical="center" wrapText="1"/>
    </xf>
    <xf numFmtId="0" fontId="0" fillId="0" borderId="1" xfId="0" quotePrefix="1" applyFont="1" applyBorder="1">
      <alignment vertical="center"/>
    </xf>
    <xf numFmtId="0" fontId="0" fillId="0" borderId="1" xfId="0" applyFont="1" applyBorder="1">
      <alignment vertical="center"/>
    </xf>
    <xf numFmtId="0" fontId="0" fillId="2" borderId="1" xfId="0" applyFont="1" applyFill="1" applyBorder="1" applyAlignment="1">
      <alignment vertical="center" shrinkToFit="1"/>
    </xf>
    <xf numFmtId="0" fontId="0" fillId="2" borderId="1" xfId="0" applyFont="1" applyFill="1" applyBorder="1" applyAlignment="1">
      <alignment horizontal="center" vertical="center"/>
    </xf>
    <xf numFmtId="0" fontId="0" fillId="0" borderId="13" xfId="0" applyFont="1" applyBorder="1" applyAlignment="1">
      <alignment vertical="center" wrapText="1" shrinkToFit="1"/>
    </xf>
    <xf numFmtId="0" fontId="36" fillId="0" borderId="1" xfId="0" applyFont="1" applyBorder="1" applyAlignment="1">
      <alignment horizontal="center" vertical="center" shrinkToFit="1"/>
    </xf>
    <xf numFmtId="180" fontId="0" fillId="7" borderId="1" xfId="2" applyNumberFormat="1" applyFont="1" applyFill="1" applyBorder="1" applyAlignment="1" applyProtection="1">
      <alignment horizontal="center" vertical="center" shrinkToFit="1"/>
    </xf>
    <xf numFmtId="178" fontId="0" fillId="7" borderId="1" xfId="2" applyNumberFormat="1" applyFont="1" applyFill="1" applyBorder="1" applyAlignment="1" applyProtection="1">
      <alignment horizontal="center" vertical="center" shrinkToFit="1"/>
    </xf>
    <xf numFmtId="0" fontId="0" fillId="0" borderId="2" xfId="0" applyFont="1" applyBorder="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0"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1" xfId="0" applyFont="1" applyBorder="1" applyAlignment="1">
      <alignment vertical="center" wrapText="1" shrinkToFit="1"/>
    </xf>
    <xf numFmtId="0" fontId="36" fillId="0" borderId="1" xfId="0" applyFont="1" applyBorder="1" applyAlignment="1">
      <alignment horizontal="center" vertical="center" shrinkToFit="1"/>
    </xf>
    <xf numFmtId="178" fontId="0" fillId="7" borderId="1" xfId="2" applyNumberFormat="1" applyFont="1" applyFill="1" applyBorder="1" applyAlignment="1" applyProtection="1">
      <alignment horizontal="center" vertical="center"/>
    </xf>
    <xf numFmtId="0" fontId="0" fillId="0" borderId="9" xfId="0" applyFont="1" applyBorder="1" applyAlignment="1">
      <alignment vertical="center"/>
    </xf>
    <xf numFmtId="0" fontId="0" fillId="4" borderId="2" xfId="0" applyFont="1" applyFill="1" applyBorder="1" applyAlignment="1" applyProtection="1">
      <alignment horizontal="center" vertical="center"/>
      <protection locked="0"/>
    </xf>
    <xf numFmtId="0" fontId="0" fillId="0" borderId="9" xfId="0" applyFont="1" applyFill="1" applyBorder="1" applyAlignment="1" applyProtection="1">
      <alignment vertical="center" shrinkToFit="1"/>
      <protection locked="0"/>
    </xf>
    <xf numFmtId="0" fontId="0" fillId="0" borderId="2" xfId="0" applyFont="1" applyBorder="1" applyAlignment="1">
      <alignment horizontal="center" vertical="center"/>
    </xf>
    <xf numFmtId="0" fontId="0" fillId="4" borderId="1" xfId="0" applyFont="1" applyFill="1" applyBorder="1" applyAlignment="1" applyProtection="1">
      <alignment vertical="center" shrinkToFit="1"/>
      <protection locked="0"/>
    </xf>
    <xf numFmtId="0" fontId="0" fillId="0" borderId="2" xfId="0" applyFont="1" applyBorder="1">
      <alignment vertical="center"/>
    </xf>
    <xf numFmtId="0" fontId="9" fillId="0" borderId="1" xfId="0" applyFont="1" applyFill="1" applyBorder="1" applyAlignment="1" applyProtection="1">
      <alignment horizontal="center" vertical="center" wrapText="1" shrinkToFit="1"/>
    </xf>
    <xf numFmtId="0" fontId="52" fillId="3" borderId="1" xfId="0" applyFont="1" applyFill="1" applyBorder="1" applyAlignment="1" applyProtection="1">
      <alignment horizontal="center" vertical="center" wrapText="1"/>
    </xf>
    <xf numFmtId="0" fontId="7" fillId="0" borderId="11" xfId="0" applyFont="1" applyBorder="1" applyAlignment="1">
      <alignment vertical="top"/>
    </xf>
    <xf numFmtId="0" fontId="36" fillId="0" borderId="3" xfId="0" applyFont="1" applyBorder="1">
      <alignment vertical="center"/>
    </xf>
    <xf numFmtId="0" fontId="36" fillId="0" borderId="4" xfId="0" applyFont="1" applyBorder="1">
      <alignment vertical="center"/>
    </xf>
    <xf numFmtId="0" fontId="36" fillId="0" borderId="4" xfId="0" applyFont="1" applyBorder="1" applyAlignment="1">
      <alignment horizontal="left" vertical="center"/>
    </xf>
    <xf numFmtId="176" fontId="36" fillId="0" borderId="4" xfId="0" applyNumberFormat="1" applyFont="1" applyBorder="1" applyAlignment="1">
      <alignment vertical="center"/>
    </xf>
    <xf numFmtId="0" fontId="36" fillId="0" borderId="0" xfId="0" applyFont="1" applyProtection="1">
      <alignment vertical="center"/>
    </xf>
    <xf numFmtId="176" fontId="36" fillId="0" borderId="0" xfId="0" applyNumberFormat="1" applyFont="1" applyBorder="1" applyAlignment="1">
      <alignment vertical="center"/>
    </xf>
    <xf numFmtId="0" fontId="36" fillId="0" borderId="6" xfId="0" applyFont="1" applyBorder="1" applyAlignment="1">
      <alignment horizontal="center" vertical="center"/>
    </xf>
    <xf numFmtId="0" fontId="7" fillId="0" borderId="0" xfId="0" applyFont="1" applyBorder="1">
      <alignment vertical="center"/>
    </xf>
    <xf numFmtId="0" fontId="36" fillId="0" borderId="0" xfId="0" applyFont="1" applyBorder="1" applyAlignment="1">
      <alignment vertical="center" wrapText="1"/>
    </xf>
    <xf numFmtId="0" fontId="36" fillId="0" borderId="7" xfId="0" applyFont="1" applyBorder="1">
      <alignment vertical="center"/>
    </xf>
    <xf numFmtId="0" fontId="36" fillId="0" borderId="8" xfId="0" applyFont="1" applyBorder="1">
      <alignment vertical="center"/>
    </xf>
    <xf numFmtId="0" fontId="36" fillId="0" borderId="2" xfId="0" applyFont="1" applyBorder="1">
      <alignment vertical="center"/>
    </xf>
    <xf numFmtId="0" fontId="36" fillId="0" borderId="9" xfId="0" applyFont="1" applyBorder="1">
      <alignment vertical="center"/>
    </xf>
    <xf numFmtId="0" fontId="36" fillId="0" borderId="10" xfId="0" applyFont="1" applyBorder="1">
      <alignment vertical="center"/>
    </xf>
    <xf numFmtId="0" fontId="36" fillId="0" borderId="0" xfId="0" applyFont="1" applyAlignment="1">
      <alignment vertical="center" shrinkToFit="1"/>
    </xf>
    <xf numFmtId="0" fontId="36" fillId="0" borderId="6" xfId="0" applyFont="1" applyBorder="1">
      <alignment vertical="center"/>
    </xf>
    <xf numFmtId="38" fontId="7" fillId="0" borderId="4" xfId="2" applyFont="1" applyFill="1" applyBorder="1" applyAlignment="1">
      <alignment horizontal="center" vertical="center"/>
    </xf>
    <xf numFmtId="0" fontId="47" fillId="0" borderId="5" xfId="0" applyFont="1" applyBorder="1" applyAlignment="1">
      <alignment horizontal="left" vertical="center"/>
    </xf>
    <xf numFmtId="38" fontId="7" fillId="0" borderId="0" xfId="2" applyFont="1" applyFill="1" applyBorder="1" applyAlignment="1">
      <alignment horizontal="center" vertical="center"/>
    </xf>
    <xf numFmtId="0" fontId="47" fillId="0" borderId="6" xfId="0" applyFont="1" applyBorder="1" applyAlignment="1">
      <alignment horizontal="left" vertical="center"/>
    </xf>
    <xf numFmtId="0" fontId="36" fillId="0" borderId="11" xfId="0" applyFont="1" applyBorder="1">
      <alignment vertical="center"/>
    </xf>
    <xf numFmtId="0" fontId="36" fillId="0" borderId="12" xfId="0" applyFont="1" applyBorder="1">
      <alignment vertical="center"/>
    </xf>
    <xf numFmtId="38" fontId="7" fillId="0" borderId="11" xfId="2" applyFont="1" applyFill="1" applyBorder="1" applyAlignment="1">
      <alignment horizontal="center" vertical="center"/>
    </xf>
    <xf numFmtId="0" fontId="47" fillId="0" borderId="12" xfId="0" applyFont="1" applyBorder="1" applyAlignment="1">
      <alignment horizontal="left" vertical="center"/>
    </xf>
    <xf numFmtId="0" fontId="36" fillId="0" borderId="9" xfId="0" applyFont="1" applyFill="1" applyBorder="1" applyAlignment="1">
      <alignment vertical="center"/>
    </xf>
    <xf numFmtId="0" fontId="36" fillId="0" borderId="0" xfId="0" applyFont="1" applyFill="1" applyProtection="1">
      <alignment vertical="center"/>
    </xf>
    <xf numFmtId="0" fontId="36" fillId="0" borderId="0" xfId="0" applyFont="1" applyBorder="1" applyProtection="1">
      <alignment vertical="center"/>
    </xf>
    <xf numFmtId="0" fontId="7" fillId="0" borderId="11" xfId="0" applyFont="1" applyBorder="1" applyProtection="1">
      <alignment vertical="center"/>
    </xf>
    <xf numFmtId="0" fontId="36" fillId="0" borderId="4" xfId="0" applyFont="1" applyBorder="1" applyAlignment="1">
      <alignment horizontal="center" vertical="center"/>
    </xf>
    <xf numFmtId="0" fontId="39" fillId="0" borderId="0" xfId="0" applyFont="1" applyAlignment="1">
      <alignment horizontal="right" vertical="center"/>
    </xf>
    <xf numFmtId="0" fontId="56" fillId="0" borderId="0" xfId="0" applyFont="1" applyBorder="1">
      <alignment vertical="center"/>
    </xf>
    <xf numFmtId="0" fontId="56" fillId="0" borderId="0" xfId="0" applyFont="1">
      <alignment vertical="center"/>
    </xf>
    <xf numFmtId="0" fontId="56" fillId="0" borderId="0" xfId="0" applyFont="1" applyBorder="1" applyAlignment="1" applyProtection="1">
      <alignment horizontal="center" vertical="center"/>
    </xf>
    <xf numFmtId="0" fontId="36" fillId="7" borderId="0" xfId="0" applyFont="1" applyFill="1" applyBorder="1">
      <alignment vertical="center"/>
    </xf>
    <xf numFmtId="0" fontId="36" fillId="7" borderId="0" xfId="0" applyFont="1" applyFill="1" applyAlignment="1" applyProtection="1">
      <alignment vertical="center" shrinkToFit="1"/>
    </xf>
    <xf numFmtId="0" fontId="36" fillId="0" borderId="0" xfId="0" applyFont="1" applyFill="1" applyBorder="1" applyAlignment="1" applyProtection="1">
      <alignment horizontal="center" vertical="center"/>
    </xf>
    <xf numFmtId="0" fontId="36" fillId="4" borderId="0" xfId="0" applyFont="1" applyFill="1" applyAlignment="1" applyProtection="1">
      <alignment horizontal="center" vertical="center"/>
      <protection locked="0"/>
    </xf>
    <xf numFmtId="0" fontId="36" fillId="4" borderId="0" xfId="0" applyFont="1" applyFill="1" applyAlignment="1" applyProtection="1">
      <alignment vertical="center"/>
      <protection locked="0"/>
    </xf>
    <xf numFmtId="0" fontId="36" fillId="0" borderId="0" xfId="0" applyFont="1" applyFill="1" applyBorder="1" applyAlignment="1">
      <alignment horizontal="left" vertical="center"/>
    </xf>
    <xf numFmtId="38" fontId="7" fillId="0" borderId="0" xfId="2" applyFont="1" applyFill="1" applyBorder="1" applyAlignment="1">
      <alignment horizontal="center" vertical="center"/>
    </xf>
    <xf numFmtId="0" fontId="11" fillId="0" borderId="0" xfId="0" applyFont="1">
      <alignment vertical="center"/>
    </xf>
    <xf numFmtId="0" fontId="12" fillId="0" borderId="0" xfId="0" applyFont="1" applyAlignment="1">
      <alignment horizontal="justify" vertical="center"/>
    </xf>
    <xf numFmtId="0" fontId="36" fillId="0" borderId="0" xfId="0" applyFont="1" applyBorder="1" applyAlignment="1">
      <alignment horizontal="left" vertical="center"/>
    </xf>
    <xf numFmtId="0" fontId="12" fillId="0" borderId="0" xfId="0" applyFont="1" applyBorder="1">
      <alignment vertical="center"/>
    </xf>
    <xf numFmtId="0" fontId="36" fillId="0" borderId="0" xfId="0" applyFont="1" applyBorder="1" applyAlignment="1">
      <alignment horizontal="right" vertical="center"/>
    </xf>
    <xf numFmtId="0" fontId="36" fillId="0" borderId="5" xfId="0" applyFont="1" applyBorder="1">
      <alignment vertical="center"/>
    </xf>
    <xf numFmtId="0" fontId="36" fillId="0" borderId="0" xfId="0" applyFont="1" applyFill="1" applyAlignment="1">
      <alignment horizontal="center" vertical="center"/>
    </xf>
    <xf numFmtId="0" fontId="36" fillId="3" borderId="0" xfId="0" applyFont="1" applyFill="1" applyBorder="1" applyProtection="1">
      <alignment vertical="center"/>
    </xf>
    <xf numFmtId="0" fontId="36" fillId="0" borderId="0" xfId="0" applyFont="1" applyFill="1" applyBorder="1" applyProtection="1">
      <alignment vertical="center"/>
    </xf>
    <xf numFmtId="0" fontId="60" fillId="0" borderId="0" xfId="0" applyFont="1">
      <alignment vertical="center"/>
    </xf>
    <xf numFmtId="0" fontId="36" fillId="0" borderId="11" xfId="0" applyFont="1" applyFill="1" applyBorder="1" applyProtection="1">
      <alignment vertical="center"/>
    </xf>
    <xf numFmtId="0" fontId="39" fillId="0" borderId="0" xfId="0" applyFont="1" applyBorder="1" applyAlignment="1">
      <alignment horizontal="right" vertical="center" wrapText="1"/>
    </xf>
    <xf numFmtId="0" fontId="36" fillId="0" borderId="0" xfId="0" quotePrefix="1" applyFont="1" applyBorder="1">
      <alignment vertical="center"/>
    </xf>
    <xf numFmtId="0" fontId="36" fillId="0" borderId="8" xfId="0" applyFont="1" applyFill="1" applyBorder="1" applyAlignment="1" applyProtection="1">
      <alignment vertical="center" wrapText="1"/>
    </xf>
    <xf numFmtId="0" fontId="36" fillId="0" borderId="8" xfId="0" applyFont="1" applyFill="1" applyBorder="1" applyAlignment="1" applyProtection="1">
      <alignment vertical="center" shrinkToFit="1"/>
    </xf>
    <xf numFmtId="0" fontId="12" fillId="0" borderId="2" xfId="0" applyFont="1" applyFill="1" applyBorder="1" applyAlignment="1" applyProtection="1">
      <alignment vertical="center"/>
    </xf>
    <xf numFmtId="0" fontId="36" fillId="0" borderId="12" xfId="0" applyFont="1" applyFill="1" applyBorder="1" applyAlignment="1" applyProtection="1">
      <alignment vertical="center"/>
    </xf>
    <xf numFmtId="0" fontId="36" fillId="0" borderId="2" xfId="0" applyFont="1" applyFill="1" applyBorder="1" applyAlignment="1" applyProtection="1">
      <alignment vertical="center" wrapText="1"/>
    </xf>
    <xf numFmtId="0" fontId="12" fillId="0" borderId="0" xfId="0" applyFont="1" applyBorder="1" applyAlignment="1">
      <alignment vertical="center"/>
    </xf>
    <xf numFmtId="0" fontId="36" fillId="0" borderId="1" xfId="0" quotePrefix="1" applyFont="1" applyBorder="1" applyAlignment="1">
      <alignment horizontal="center" vertical="center"/>
    </xf>
    <xf numFmtId="0" fontId="11" fillId="0" borderId="0" xfId="0" applyFont="1" applyBorder="1" applyAlignment="1">
      <alignment horizontal="right" vertical="top" wrapText="1"/>
    </xf>
    <xf numFmtId="0" fontId="11" fillId="0" borderId="0" xfId="0" applyFont="1" applyBorder="1" applyAlignment="1">
      <alignment vertical="top" wrapText="1"/>
    </xf>
    <xf numFmtId="0" fontId="11" fillId="0" borderId="0" xfId="0" applyFont="1" applyBorder="1">
      <alignment vertical="center"/>
    </xf>
    <xf numFmtId="0" fontId="36" fillId="0" borderId="0" xfId="0" applyFont="1" applyFill="1">
      <alignment vertical="center"/>
    </xf>
    <xf numFmtId="0" fontId="12" fillId="0" borderId="1" xfId="0" applyFont="1" applyFill="1" applyBorder="1" applyAlignment="1" applyProtection="1">
      <alignment horizontal="center" vertical="center"/>
    </xf>
    <xf numFmtId="0" fontId="11" fillId="0" borderId="0" xfId="0" applyFont="1" applyAlignment="1"/>
    <xf numFmtId="0" fontId="11" fillId="0" borderId="0" xfId="0" applyFont="1" applyBorder="1" applyAlignment="1">
      <alignment horizontal="right" vertical="center"/>
    </xf>
    <xf numFmtId="0" fontId="13" fillId="0" borderId="0" xfId="0" applyFont="1" applyBorder="1" applyAlignment="1">
      <alignment horizontal="left" vertical="center" wrapText="1"/>
    </xf>
    <xf numFmtId="0" fontId="39" fillId="0" borderId="0" xfId="0" applyFont="1" applyBorder="1">
      <alignment vertical="center"/>
    </xf>
    <xf numFmtId="0" fontId="39" fillId="0" borderId="0" xfId="0" applyFont="1" applyBorder="1" applyAlignment="1">
      <alignment horizontal="center" vertical="center"/>
    </xf>
    <xf numFmtId="0" fontId="39" fillId="0" borderId="0" xfId="0" applyFont="1" applyAlignment="1">
      <alignment horizontal="center" vertical="center"/>
    </xf>
    <xf numFmtId="0" fontId="39" fillId="0" borderId="0" xfId="0" applyFont="1" applyBorder="1" applyAlignment="1">
      <alignment horizontal="right" vertical="center"/>
    </xf>
    <xf numFmtId="0" fontId="7" fillId="0" borderId="0" xfId="0" quotePrefix="1" applyFont="1" applyBorder="1">
      <alignment vertical="center"/>
    </xf>
    <xf numFmtId="0" fontId="11" fillId="0" borderId="0" xfId="0" applyFont="1" applyAlignment="1">
      <alignment vertical="center"/>
    </xf>
    <xf numFmtId="0" fontId="11" fillId="0" borderId="0" xfId="0" applyFont="1" applyBorder="1" applyAlignment="1">
      <alignment horizontal="left" vertical="center" wrapText="1"/>
    </xf>
    <xf numFmtId="0" fontId="7" fillId="0" borderId="0" xfId="0" applyFont="1" applyBorder="1" applyAlignment="1">
      <alignment vertical="center" wrapText="1"/>
    </xf>
    <xf numFmtId="0" fontId="36" fillId="0" borderId="7" xfId="0" applyFont="1" applyBorder="1" applyAlignment="1">
      <alignment vertical="center" wrapText="1"/>
    </xf>
    <xf numFmtId="0" fontId="11" fillId="0" borderId="7" xfId="0" applyFont="1" applyBorder="1" applyAlignment="1">
      <alignment vertical="center"/>
    </xf>
    <xf numFmtId="0" fontId="12" fillId="0" borderId="4" xfId="0" applyFont="1" applyBorder="1" applyAlignment="1">
      <alignment vertical="center"/>
    </xf>
    <xf numFmtId="0" fontId="12" fillId="0" borderId="5" xfId="0" applyFont="1" applyBorder="1" applyAlignment="1">
      <alignment vertical="center"/>
    </xf>
    <xf numFmtId="0" fontId="12" fillId="0" borderId="7" xfId="0" applyFont="1" applyBorder="1" applyAlignment="1">
      <alignment vertical="center" wrapText="1"/>
    </xf>
    <xf numFmtId="0" fontId="12" fillId="0" borderId="10" xfId="0" applyFont="1" applyBorder="1" applyAlignment="1" applyProtection="1">
      <alignment vertical="center"/>
    </xf>
    <xf numFmtId="0" fontId="12" fillId="0" borderId="11" xfId="0" applyFont="1" applyBorder="1" applyAlignment="1" applyProtection="1">
      <alignment vertical="center"/>
    </xf>
    <xf numFmtId="0" fontId="12" fillId="0" borderId="12" xfId="0" applyFont="1" applyBorder="1" applyAlignment="1" applyProtection="1">
      <alignment vertical="center"/>
    </xf>
    <xf numFmtId="0" fontId="12" fillId="0" borderId="10" xfId="0" applyFont="1" applyBorder="1" applyAlignment="1" applyProtection="1">
      <alignment vertical="center" wrapText="1"/>
    </xf>
    <xf numFmtId="0" fontId="12" fillId="0" borderId="7" xfId="0" applyFont="1" applyBorder="1" applyAlignment="1" applyProtection="1">
      <alignment vertical="center" wrapText="1"/>
    </xf>
    <xf numFmtId="38" fontId="12" fillId="3" borderId="1" xfId="2" applyFont="1" applyFill="1" applyBorder="1" applyAlignment="1" applyProtection="1">
      <alignment horizontal="center" vertical="center" wrapText="1"/>
    </xf>
    <xf numFmtId="0" fontId="12" fillId="0" borderId="9" xfId="0" applyFont="1" applyBorder="1" applyAlignment="1" applyProtection="1">
      <alignment vertical="center" wrapText="1"/>
    </xf>
    <xf numFmtId="0" fontId="12" fillId="0" borderId="0" xfId="0" applyFont="1" applyFill="1" applyProtection="1">
      <alignment vertical="center"/>
    </xf>
    <xf numFmtId="0" fontId="12" fillId="0" borderId="2" xfId="0" applyFont="1" applyBorder="1" applyAlignment="1" applyProtection="1">
      <alignment vertical="center" wrapText="1"/>
    </xf>
    <xf numFmtId="0" fontId="12" fillId="0" borderId="15" xfId="0" applyFont="1" applyBorder="1" applyAlignment="1" applyProtection="1">
      <alignment vertical="center" wrapText="1"/>
    </xf>
    <xf numFmtId="0" fontId="12" fillId="0" borderId="0" xfId="0" applyFont="1" applyBorder="1" applyAlignment="1" applyProtection="1">
      <alignment horizontal="left" vertical="center" indent="1"/>
    </xf>
    <xf numFmtId="0" fontId="11" fillId="0" borderId="0" xfId="0" applyFont="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vertical="center" wrapText="1"/>
    </xf>
    <xf numFmtId="38" fontId="12" fillId="0" borderId="0" xfId="2" applyFont="1" applyFill="1" applyBorder="1" applyAlignment="1" applyProtection="1">
      <alignment vertical="center" wrapText="1"/>
    </xf>
    <xf numFmtId="0" fontId="12" fillId="0" borderId="0" xfId="0" applyFont="1" applyFill="1" applyBorder="1" applyAlignment="1" applyProtection="1">
      <alignment horizontal="center" vertical="center" wrapText="1"/>
    </xf>
    <xf numFmtId="178" fontId="12" fillId="0" borderId="0" xfId="2" applyNumberFormat="1" applyFont="1" applyFill="1" applyBorder="1" applyAlignment="1" applyProtection="1">
      <alignment horizontal="center" vertical="center" wrapText="1"/>
    </xf>
    <xf numFmtId="38" fontId="36" fillId="0" borderId="0" xfId="0" applyNumberFormat="1" applyFont="1" applyAlignment="1">
      <alignment horizontal="center" vertical="center"/>
    </xf>
    <xf numFmtId="0" fontId="11" fillId="0" borderId="0" xfId="0" applyFont="1" applyAlignment="1" applyProtection="1"/>
    <xf numFmtId="0" fontId="7" fillId="0" borderId="0" xfId="0" applyFont="1" applyBorder="1" applyAlignment="1" applyProtection="1">
      <alignment vertical="center" wrapText="1"/>
    </xf>
    <xf numFmtId="0" fontId="7" fillId="0" borderId="0" xfId="0" applyFont="1" applyAlignment="1" applyProtection="1"/>
    <xf numFmtId="20" fontId="7" fillId="0" borderId="9" xfId="0" applyNumberFormat="1" applyFont="1" applyBorder="1" applyAlignment="1" applyProtection="1">
      <alignment horizontal="center" vertical="center" wrapText="1"/>
    </xf>
    <xf numFmtId="20" fontId="7" fillId="0" borderId="2" xfId="0" applyNumberFormat="1" applyFont="1" applyBorder="1" applyAlignment="1" applyProtection="1">
      <alignment horizontal="center" vertical="center" wrapText="1"/>
    </xf>
    <xf numFmtId="20" fontId="7" fillId="0" borderId="9" xfId="0" applyNumberFormat="1" applyFont="1" applyBorder="1" applyAlignment="1" applyProtection="1">
      <alignment vertical="center" wrapText="1"/>
    </xf>
    <xf numFmtId="0" fontId="36" fillId="0" borderId="0" xfId="0" applyFont="1" applyAlignment="1" applyProtection="1">
      <alignment horizontal="center" vertical="center"/>
    </xf>
    <xf numFmtId="0" fontId="12" fillId="0" borderId="8" xfId="0" applyFont="1" applyFill="1" applyBorder="1" applyAlignment="1" applyProtection="1">
      <alignment horizontal="center" vertical="center" wrapText="1"/>
    </xf>
    <xf numFmtId="0" fontId="7" fillId="0" borderId="0" xfId="0" applyFont="1" applyAlignment="1">
      <alignment horizontal="justify"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7" fillId="0" borderId="7" xfId="0" applyFont="1" applyBorder="1" applyAlignment="1">
      <alignment vertical="center"/>
    </xf>
    <xf numFmtId="0" fontId="7" fillId="0" borderId="4" xfId="0" applyFont="1" applyBorder="1" applyAlignment="1">
      <alignment vertical="center"/>
    </xf>
    <xf numFmtId="0" fontId="7" fillId="0" borderId="5" xfId="0" applyFont="1" applyFill="1" applyBorder="1" applyAlignment="1">
      <alignment horizontal="center" vertical="center"/>
    </xf>
    <xf numFmtId="0" fontId="7" fillId="0" borderId="5" xfId="0" applyFont="1" applyFill="1" applyBorder="1">
      <alignment vertical="center"/>
    </xf>
    <xf numFmtId="0" fontId="7" fillId="0" borderId="8" xfId="0" applyFont="1" applyBorder="1" applyAlignment="1">
      <alignment vertical="center"/>
    </xf>
    <xf numFmtId="0" fontId="7" fillId="0" borderId="2" xfId="0" applyFont="1" applyFill="1" applyBorder="1" applyAlignment="1">
      <alignment horizontal="center" vertical="center"/>
    </xf>
    <xf numFmtId="0" fontId="7" fillId="0" borderId="2" xfId="0" applyFont="1" applyFill="1" applyBorder="1">
      <alignment vertical="center"/>
    </xf>
    <xf numFmtId="0" fontId="7" fillId="0" borderId="10" xfId="0" applyFont="1" applyBorder="1" applyAlignment="1">
      <alignment vertical="center"/>
    </xf>
    <xf numFmtId="0" fontId="7" fillId="0" borderId="12" xfId="0" applyFont="1" applyFill="1" applyBorder="1" applyAlignment="1">
      <alignment horizontal="center" vertical="center"/>
    </xf>
    <xf numFmtId="0" fontId="7" fillId="0" borderId="11" xfId="0" applyFont="1" applyBorder="1" applyAlignment="1">
      <alignment vertical="center"/>
    </xf>
    <xf numFmtId="0" fontId="7" fillId="0" borderId="12" xfId="0" applyFont="1" applyBorder="1" applyAlignment="1">
      <alignment horizontal="center" vertical="center"/>
    </xf>
    <xf numFmtId="0" fontId="36" fillId="0" borderId="2" xfId="0" quotePrefix="1" applyFont="1" applyBorder="1">
      <alignment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0" xfId="0" applyFont="1" applyBorder="1" applyAlignment="1">
      <alignment horizontal="left" vertical="center" indent="1"/>
    </xf>
    <xf numFmtId="38" fontId="7" fillId="0" borderId="0" xfId="2" applyFont="1" applyBorder="1" applyAlignment="1">
      <alignment vertical="center" wrapText="1"/>
    </xf>
    <xf numFmtId="0" fontId="7" fillId="0" borderId="0" xfId="0" applyFont="1" applyBorder="1" applyAlignment="1">
      <alignment horizontal="center" vertical="center" shrinkToFit="1"/>
    </xf>
    <xf numFmtId="0" fontId="7" fillId="0" borderId="0" xfId="0" applyFont="1" applyFill="1" applyBorder="1" applyAlignment="1">
      <alignment horizontal="center" vertical="center" wrapText="1"/>
    </xf>
    <xf numFmtId="0" fontId="7" fillId="0" borderId="0" xfId="0" applyFont="1" applyBorder="1" applyAlignment="1">
      <alignment vertical="center" shrinkToFit="1"/>
    </xf>
    <xf numFmtId="0" fontId="7" fillId="0" borderId="0" xfId="0" applyFont="1" applyFill="1" applyBorder="1" applyAlignment="1">
      <alignment vertical="center" wrapText="1"/>
    </xf>
    <xf numFmtId="38" fontId="7" fillId="0" borderId="0" xfId="2" applyFont="1" applyFill="1" applyBorder="1" applyAlignment="1" applyProtection="1">
      <alignment vertical="center"/>
    </xf>
    <xf numFmtId="0" fontId="7" fillId="0" borderId="0" xfId="0" applyFont="1" applyFill="1" applyBorder="1" applyAlignment="1">
      <alignment vertical="center"/>
    </xf>
    <xf numFmtId="0" fontId="36" fillId="4" borderId="3" xfId="0" applyFont="1" applyFill="1" applyBorder="1" applyAlignment="1" applyProtection="1">
      <alignment vertical="top" wrapText="1"/>
      <protection locked="0"/>
    </xf>
    <xf numFmtId="0" fontId="36" fillId="4" borderId="0" xfId="0" applyFont="1" applyFill="1" applyBorder="1" applyAlignment="1" applyProtection="1">
      <alignment vertical="top" wrapText="1"/>
      <protection locked="0"/>
    </xf>
    <xf numFmtId="0" fontId="36" fillId="4" borderId="6" xfId="0" applyFont="1" applyFill="1" applyBorder="1" applyAlignment="1" applyProtection="1">
      <alignment vertical="top" wrapText="1"/>
      <protection locked="0"/>
    </xf>
    <xf numFmtId="0" fontId="36" fillId="4" borderId="10" xfId="0" applyFont="1" applyFill="1" applyBorder="1" applyAlignment="1" applyProtection="1">
      <alignment vertical="top" wrapText="1"/>
      <protection locked="0"/>
    </xf>
    <xf numFmtId="0" fontId="36" fillId="4" borderId="11" xfId="0" applyFont="1" applyFill="1" applyBorder="1" applyAlignment="1" applyProtection="1">
      <alignment vertical="top" wrapText="1"/>
      <protection locked="0"/>
    </xf>
    <xf numFmtId="0" fontId="36" fillId="4" borderId="12" xfId="0" applyFont="1" applyFill="1" applyBorder="1" applyAlignment="1" applyProtection="1">
      <alignment vertical="top" wrapText="1"/>
      <protection locked="0"/>
    </xf>
    <xf numFmtId="0" fontId="36" fillId="0" borderId="8"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7" fillId="0" borderId="0" xfId="0" applyFont="1" applyAlignment="1">
      <alignment horizontal="left" vertical="center"/>
    </xf>
    <xf numFmtId="0" fontId="39" fillId="0" borderId="0" xfId="0" applyFont="1" applyAlignment="1">
      <alignment horizontal="left" vertical="center"/>
    </xf>
    <xf numFmtId="0" fontId="13" fillId="0" borderId="0" xfId="0" applyFont="1" applyBorder="1" applyAlignment="1">
      <alignment vertical="center" wrapText="1"/>
    </xf>
    <xf numFmtId="0" fontId="11" fillId="0" borderId="0" xfId="0" applyFont="1" applyBorder="1" applyAlignment="1">
      <alignment horizontal="right" vertical="center" wrapText="1"/>
    </xf>
    <xf numFmtId="176" fontId="7" fillId="3" borderId="0" xfId="0" applyNumberFormat="1" applyFont="1" applyFill="1" applyBorder="1" applyAlignment="1">
      <alignment vertical="center" wrapText="1"/>
    </xf>
    <xf numFmtId="176" fontId="7" fillId="0" borderId="0" xfId="0" applyNumberFormat="1" applyFont="1" applyFill="1" applyBorder="1" applyAlignment="1">
      <alignment vertical="center" wrapText="1"/>
    </xf>
    <xf numFmtId="0" fontId="13" fillId="0" borderId="0" xfId="0" applyFont="1" applyFill="1" applyBorder="1" applyAlignment="1">
      <alignment horizontal="right" vertical="center"/>
    </xf>
    <xf numFmtId="0" fontId="13"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3" fillId="0" borderId="0" xfId="0" applyFont="1" applyBorder="1" applyAlignment="1">
      <alignment horizontal="right" vertical="center"/>
    </xf>
    <xf numFmtId="176" fontId="13" fillId="0" borderId="0" xfId="0" applyNumberFormat="1" applyFont="1" applyFill="1" applyBorder="1" applyAlignment="1">
      <alignment horizontal="center" vertical="center" wrapText="1"/>
    </xf>
    <xf numFmtId="14" fontId="36" fillId="0" borderId="0" xfId="0" applyNumberFormat="1" applyFont="1">
      <alignment vertical="center"/>
    </xf>
    <xf numFmtId="0" fontId="7" fillId="0" borderId="0" xfId="0" applyFont="1">
      <alignment vertical="center"/>
    </xf>
    <xf numFmtId="0" fontId="12" fillId="0" borderId="7" xfId="0" applyFont="1" applyBorder="1" applyAlignment="1">
      <alignment horizontal="left" vertical="center"/>
    </xf>
    <xf numFmtId="0" fontId="12" fillId="0" borderId="4" xfId="0" applyFont="1" applyBorder="1" applyAlignment="1">
      <alignment horizontal="left" vertical="center"/>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3" xfId="0" applyFont="1" applyBorder="1" applyAlignment="1">
      <alignment horizontal="center" vertical="center"/>
    </xf>
    <xf numFmtId="38" fontId="7" fillId="0" borderId="3" xfId="2" applyFont="1" applyFill="1" applyBorder="1" applyAlignment="1">
      <alignment horizontal="center" vertical="center"/>
    </xf>
    <xf numFmtId="38" fontId="7" fillId="0" borderId="6" xfId="2" applyFont="1" applyFill="1" applyBorder="1" applyAlignment="1">
      <alignment horizontal="center" vertical="center"/>
    </xf>
    <xf numFmtId="0" fontId="12" fillId="0" borderId="6" xfId="0" applyFont="1" applyBorder="1" applyAlignment="1">
      <alignment vertical="center"/>
    </xf>
    <xf numFmtId="0" fontId="12" fillId="0" borderId="3" xfId="0" applyFont="1" applyBorder="1" applyAlignment="1">
      <alignment vertical="center"/>
    </xf>
    <xf numFmtId="0" fontId="12" fillId="0" borderId="3" xfId="0" applyFont="1" applyFill="1" applyBorder="1" applyAlignment="1">
      <alignment vertical="center"/>
    </xf>
    <xf numFmtId="0" fontId="36" fillId="0" borderId="3" xfId="0" applyFont="1" applyBorder="1" applyAlignment="1">
      <alignment horizontal="center" vertical="center"/>
    </xf>
    <xf numFmtId="0" fontId="12" fillId="0" borderId="6" xfId="0" applyFont="1" applyBorder="1" applyAlignment="1">
      <alignment vertical="center" wrapText="1"/>
    </xf>
    <xf numFmtId="0" fontId="36" fillId="0" borderId="3" xfId="0" applyFont="1" applyBorder="1" applyAlignment="1">
      <alignment horizontal="left" vertical="center"/>
    </xf>
    <xf numFmtId="0" fontId="13" fillId="0" borderId="3" xfId="0" applyFont="1" applyBorder="1" applyAlignment="1">
      <alignment vertical="center" wrapText="1"/>
    </xf>
    <xf numFmtId="0" fontId="13" fillId="0" borderId="9" xfId="0" applyFont="1" applyBorder="1" applyAlignment="1">
      <alignment horizontal="left" vertical="center"/>
    </xf>
    <xf numFmtId="0" fontId="12" fillId="0" borderId="8" xfId="0" applyFont="1" applyBorder="1" applyAlignment="1">
      <alignment horizontal="left" vertical="center" indent="1"/>
    </xf>
    <xf numFmtId="0" fontId="12" fillId="0" borderId="8" xfId="0" applyFont="1" applyBorder="1" applyAlignment="1">
      <alignment vertical="center"/>
    </xf>
    <xf numFmtId="38" fontId="12" fillId="0" borderId="9" xfId="2" applyFont="1" applyBorder="1" applyAlignment="1">
      <alignment vertical="center" wrapText="1"/>
    </xf>
    <xf numFmtId="38" fontId="12" fillId="0" borderId="8" xfId="2" applyFont="1" applyBorder="1" applyAlignment="1">
      <alignment vertical="center" wrapText="1"/>
    </xf>
    <xf numFmtId="0" fontId="12" fillId="0" borderId="2" xfId="0" applyFont="1" applyBorder="1" applyAlignment="1">
      <alignment vertical="center" wrapText="1"/>
    </xf>
    <xf numFmtId="0" fontId="11" fillId="0" borderId="0" xfId="0" applyFont="1" applyAlignment="1">
      <alignment horizontal="left" vertical="center"/>
    </xf>
    <xf numFmtId="0" fontId="13" fillId="0" borderId="0" xfId="0" applyFont="1" applyBorder="1" applyAlignment="1">
      <alignment horizontal="left" vertical="center"/>
    </xf>
    <xf numFmtId="0" fontId="12" fillId="0" borderId="0" xfId="0" applyFont="1" applyBorder="1" applyAlignment="1">
      <alignment horizontal="left" vertical="center" indent="1"/>
    </xf>
    <xf numFmtId="0" fontId="12" fillId="0" borderId="0" xfId="0" applyFont="1" applyBorder="1" applyAlignment="1">
      <alignment vertical="center" wrapText="1"/>
    </xf>
    <xf numFmtId="38" fontId="12" fillId="0" borderId="0" xfId="2" applyFont="1" applyBorder="1" applyAlignment="1">
      <alignment vertical="center" wrapText="1"/>
    </xf>
    <xf numFmtId="0" fontId="11" fillId="0" borderId="0" xfId="0" applyFont="1" applyBorder="1" applyAlignment="1">
      <alignment horizontal="left" vertical="center"/>
    </xf>
    <xf numFmtId="0" fontId="11" fillId="0" borderId="0" xfId="0" applyFont="1" applyBorder="1" applyAlignment="1">
      <alignment horizontal="left" vertical="center" indent="1"/>
    </xf>
    <xf numFmtId="38" fontId="11" fillId="0" borderId="0" xfId="2" applyFont="1" applyBorder="1" applyAlignment="1">
      <alignment vertical="center" wrapText="1"/>
    </xf>
    <xf numFmtId="0" fontId="11" fillId="0" borderId="0" xfId="0" applyFont="1" applyAlignment="1">
      <alignment horizontal="right" vertical="center"/>
    </xf>
    <xf numFmtId="0" fontId="36" fillId="0" borderId="0" xfId="0" applyFont="1" applyAlignment="1">
      <alignment horizontal="left" vertical="center" wrapText="1"/>
    </xf>
    <xf numFmtId="0" fontId="36" fillId="0" borderId="0" xfId="0" applyFont="1" applyFill="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Alignment="1">
      <alignment horizontal="left" vertical="center" wrapText="1"/>
    </xf>
    <xf numFmtId="0" fontId="36" fillId="0" borderId="0" xfId="0" applyFont="1" applyFill="1" applyAlignment="1">
      <alignment vertical="center"/>
    </xf>
    <xf numFmtId="0" fontId="7" fillId="0" borderId="9" xfId="0" applyFont="1" applyFill="1" applyBorder="1" applyAlignment="1">
      <alignment horizontal="center" vertical="center"/>
    </xf>
    <xf numFmtId="0" fontId="42" fillId="0" borderId="0" xfId="0" applyFont="1" applyProtection="1">
      <alignment vertical="center"/>
    </xf>
    <xf numFmtId="0" fontId="11" fillId="0" borderId="0" xfId="0" applyFont="1" applyAlignment="1">
      <alignment vertical="top"/>
    </xf>
    <xf numFmtId="0" fontId="12" fillId="0" borderId="0" xfId="0" applyFont="1" applyAlignment="1">
      <alignment horizontal="left" vertical="center"/>
    </xf>
    <xf numFmtId="0" fontId="12" fillId="0" borderId="7" xfId="0" applyFont="1" applyBorder="1" applyAlignment="1">
      <alignment horizontal="left" vertical="center" indent="1"/>
    </xf>
    <xf numFmtId="0" fontId="12" fillId="0" borderId="3" xfId="0" applyFont="1" applyBorder="1" applyAlignment="1">
      <alignment horizontal="left" vertical="center" indent="1"/>
    </xf>
    <xf numFmtId="0" fontId="12" fillId="0" borderId="3" xfId="0" applyFont="1" applyBorder="1" applyAlignment="1">
      <alignment vertical="center" wrapText="1"/>
    </xf>
    <xf numFmtId="0" fontId="12" fillId="0" borderId="10" xfId="0" applyFont="1" applyBorder="1" applyAlignment="1">
      <alignment horizontal="left" vertical="center" indent="1"/>
    </xf>
    <xf numFmtId="0" fontId="12" fillId="0" borderId="11" xfId="0" applyFont="1" applyBorder="1" applyAlignment="1">
      <alignment vertical="center"/>
    </xf>
    <xf numFmtId="0" fontId="12" fillId="0" borderId="12" xfId="0" applyFont="1" applyBorder="1" applyAlignment="1">
      <alignment vertical="center"/>
    </xf>
    <xf numFmtId="0" fontId="12" fillId="0" borderId="10" xfId="0" applyFont="1" applyBorder="1" applyAlignment="1">
      <alignment vertical="center" wrapText="1"/>
    </xf>
    <xf numFmtId="0" fontId="12" fillId="0" borderId="4" xfId="0" applyFont="1" applyBorder="1" applyAlignment="1">
      <alignment vertical="center" wrapText="1"/>
    </xf>
    <xf numFmtId="0" fontId="12" fillId="0" borderId="4" xfId="0" applyFont="1" applyBorder="1" applyAlignment="1">
      <alignment horizontal="center" vertical="center" wrapText="1"/>
    </xf>
    <xf numFmtId="0" fontId="12" fillId="0" borderId="4" xfId="0" applyFont="1" applyFill="1" applyBorder="1" applyAlignment="1">
      <alignment vertical="center" wrapText="1"/>
    </xf>
    <xf numFmtId="0" fontId="12" fillId="0" borderId="5" xfId="0" applyFont="1" applyBorder="1" applyAlignment="1">
      <alignment vertical="center" wrapText="1"/>
    </xf>
    <xf numFmtId="0" fontId="7" fillId="0" borderId="0" xfId="0" applyFont="1" applyAlignment="1">
      <alignment horizontal="center" vertical="center"/>
    </xf>
    <xf numFmtId="0" fontId="12" fillId="3" borderId="9" xfId="0" applyFont="1" applyFill="1" applyBorder="1" applyAlignment="1">
      <alignment horizontal="center" vertical="center" wrapText="1"/>
    </xf>
    <xf numFmtId="0" fontId="12" fillId="0" borderId="9" xfId="0" applyFont="1" applyBorder="1" applyAlignment="1">
      <alignment horizontal="left" vertical="center" indent="1"/>
    </xf>
    <xf numFmtId="0" fontId="12" fillId="0" borderId="2" xfId="0" applyFont="1" applyBorder="1" applyAlignment="1">
      <alignment vertical="center"/>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9" xfId="0" applyFont="1" applyBorder="1" applyAlignment="1">
      <alignment vertical="center" wrapText="1"/>
    </xf>
    <xf numFmtId="0" fontId="12" fillId="0" borderId="2" xfId="0" applyFont="1" applyBorder="1">
      <alignment vertical="center"/>
    </xf>
    <xf numFmtId="0" fontId="12" fillId="0" borderId="7" xfId="0" applyFont="1" applyBorder="1" applyAlignment="1">
      <alignment vertical="center"/>
    </xf>
    <xf numFmtId="0" fontId="64" fillId="0" borderId="8" xfId="1" applyFont="1" applyBorder="1" applyAlignment="1" applyProtection="1">
      <alignment vertical="center" shrinkToFit="1"/>
    </xf>
    <xf numFmtId="0" fontId="12" fillId="0" borderId="0" xfId="0" applyFont="1" applyBorder="1" applyAlignment="1">
      <alignment horizontal="center" vertical="center" wrapText="1"/>
    </xf>
    <xf numFmtId="38" fontId="12" fillId="0" borderId="0" xfId="2" applyFont="1" applyBorder="1" applyAlignment="1">
      <alignment horizontal="center" vertical="center" wrapText="1"/>
    </xf>
    <xf numFmtId="0" fontId="11" fillId="0" borderId="0" xfId="0" applyFont="1" applyBorder="1" applyAlignment="1">
      <alignment horizontal="center" vertical="center" wrapText="1"/>
    </xf>
    <xf numFmtId="38" fontId="11" fillId="0" borderId="0" xfId="2" applyFont="1" applyBorder="1" applyAlignment="1">
      <alignment horizontal="center" vertical="center" wrapText="1"/>
    </xf>
    <xf numFmtId="38" fontId="12" fillId="0" borderId="4" xfId="2" applyFont="1" applyBorder="1" applyAlignment="1">
      <alignment vertical="center" wrapText="1"/>
    </xf>
    <xf numFmtId="38" fontId="12" fillId="0" borderId="4" xfId="2" applyFont="1" applyBorder="1" applyAlignment="1">
      <alignment horizontal="center" vertical="center" wrapText="1"/>
    </xf>
    <xf numFmtId="0" fontId="12" fillId="0" borderId="0" xfId="0" applyFont="1" applyAlignment="1">
      <alignment horizontal="center" vertical="center"/>
    </xf>
    <xf numFmtId="0" fontId="12" fillId="0" borderId="10" xfId="0" applyFont="1" applyBorder="1" applyAlignment="1">
      <alignment vertical="center"/>
    </xf>
    <xf numFmtId="0" fontId="12" fillId="0" borderId="12" xfId="0" applyFont="1" applyBorder="1" applyAlignment="1">
      <alignment horizontal="center" vertical="center"/>
    </xf>
    <xf numFmtId="0" fontId="12" fillId="0" borderId="7" xfId="0" quotePrefix="1" applyFont="1" applyBorder="1" applyAlignment="1">
      <alignment horizontal="center" vertical="center"/>
    </xf>
    <xf numFmtId="38" fontId="7" fillId="4" borderId="3" xfId="2" quotePrefix="1" applyFont="1" applyFill="1" applyBorder="1" applyAlignment="1" applyProtection="1">
      <alignment horizontal="right" vertical="center"/>
      <protection locked="0"/>
    </xf>
    <xf numFmtId="0" fontId="13" fillId="0" borderId="5" xfId="0" applyFont="1" applyBorder="1" applyAlignment="1">
      <alignment horizontal="center" vertical="center"/>
    </xf>
    <xf numFmtId="38" fontId="13" fillId="4" borderId="7" xfId="2" quotePrefix="1" applyFont="1" applyFill="1" applyBorder="1" applyAlignment="1" applyProtection="1">
      <alignment horizontal="right" vertical="center" wrapText="1"/>
      <protection locked="0"/>
    </xf>
    <xf numFmtId="0" fontId="12" fillId="0" borderId="7" xfId="0" applyFont="1" applyFill="1" applyBorder="1" applyAlignment="1">
      <alignment vertical="center" wrapText="1"/>
    </xf>
    <xf numFmtId="0" fontId="11" fillId="0" borderId="5" xfId="0" applyFont="1" applyFill="1" applyBorder="1" applyAlignment="1">
      <alignment horizontal="center" vertical="center"/>
    </xf>
    <xf numFmtId="178" fontId="13" fillId="3" borderId="7" xfId="2" applyNumberFormat="1" applyFont="1" applyFill="1" applyBorder="1" applyAlignment="1">
      <alignment horizontal="right" vertical="center" wrapText="1"/>
    </xf>
    <xf numFmtId="0" fontId="12" fillId="0" borderId="5" xfId="0" applyFont="1" applyFill="1" applyBorder="1" applyAlignment="1">
      <alignment horizontal="center" vertical="center"/>
    </xf>
    <xf numFmtId="0" fontId="12" fillId="0" borderId="10" xfId="0" applyFont="1" applyBorder="1" applyAlignment="1">
      <alignment horizontal="right" vertical="center"/>
    </xf>
    <xf numFmtId="0" fontId="13" fillId="0" borderId="12" xfId="0" applyFont="1" applyBorder="1" applyAlignment="1">
      <alignment horizontal="center" vertical="center"/>
    </xf>
    <xf numFmtId="0" fontId="13" fillId="0" borderId="10" xfId="0" applyFont="1" applyBorder="1" applyAlignment="1">
      <alignment vertical="center" wrapText="1"/>
    </xf>
    <xf numFmtId="0" fontId="12" fillId="0" borderId="11" xfId="0" applyFont="1" applyBorder="1" applyAlignment="1">
      <alignment horizontal="center" vertical="center"/>
    </xf>
    <xf numFmtId="0" fontId="11" fillId="0" borderId="10" xfId="0" applyFont="1" applyBorder="1" applyAlignment="1">
      <alignment horizontal="right" vertical="center"/>
    </xf>
    <xf numFmtId="0" fontId="11" fillId="0" borderId="12" xfId="0" applyFont="1" applyBorder="1" applyAlignment="1">
      <alignment horizontal="right" vertical="center"/>
    </xf>
    <xf numFmtId="0" fontId="13" fillId="0" borderId="10" xfId="0" applyFont="1" applyBorder="1" applyAlignment="1">
      <alignment horizontal="right" vertical="center" wrapText="1"/>
    </xf>
    <xf numFmtId="0" fontId="12" fillId="0" borderId="7"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Border="1" applyAlignment="1">
      <alignment horizontal="center" vertical="center"/>
    </xf>
    <xf numFmtId="0" fontId="11" fillId="0" borderId="0" xfId="0" applyFont="1" applyBorder="1" applyAlignment="1">
      <alignment horizontal="center" vertical="center"/>
    </xf>
    <xf numFmtId="178" fontId="36" fillId="0" borderId="0" xfId="0" applyNumberFormat="1" applyFont="1" applyBorder="1" applyAlignment="1">
      <alignment horizontal="center" vertical="center"/>
    </xf>
    <xf numFmtId="0" fontId="12" fillId="0" borderId="2" xfId="0" applyFont="1" applyBorder="1" applyAlignment="1">
      <alignment horizontal="center" vertical="center"/>
    </xf>
    <xf numFmtId="0" fontId="13" fillId="0" borderId="5" xfId="0" applyFont="1" applyFill="1" applyBorder="1" applyAlignment="1">
      <alignment horizontal="center" vertical="center"/>
    </xf>
    <xf numFmtId="0" fontId="13" fillId="0" borderId="12" xfId="0" applyFont="1" applyFill="1" applyBorder="1" applyAlignment="1">
      <alignment horizontal="center" vertical="center"/>
    </xf>
    <xf numFmtId="178" fontId="36" fillId="0" borderId="0" xfId="0" applyNumberFormat="1" applyFont="1">
      <alignment vertical="center"/>
    </xf>
    <xf numFmtId="0" fontId="36" fillId="4" borderId="0" xfId="0" applyFont="1" applyFill="1" applyBorder="1" applyAlignment="1" applyProtection="1">
      <alignment horizontal="left" vertical="center"/>
      <protection locked="0"/>
    </xf>
    <xf numFmtId="0" fontId="13" fillId="4" borderId="0" xfId="0" applyFont="1" applyFill="1" applyBorder="1" applyAlignment="1" applyProtection="1">
      <alignment horizontal="left" vertical="center" wrapText="1"/>
      <protection locked="0"/>
    </xf>
    <xf numFmtId="0" fontId="13" fillId="4" borderId="0" xfId="0" applyFont="1" applyFill="1" applyBorder="1" applyAlignment="1" applyProtection="1">
      <alignment horizontal="center" vertical="center" wrapText="1"/>
      <protection locked="0"/>
    </xf>
    <xf numFmtId="0" fontId="36" fillId="4" borderId="0" xfId="0" applyFont="1" applyFill="1">
      <alignment vertical="center"/>
    </xf>
    <xf numFmtId="0" fontId="36" fillId="0" borderId="0" xfId="0" applyFont="1" applyAlignment="1">
      <alignment horizontal="right" vertical="top"/>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9" xfId="0" applyFont="1" applyBorder="1" applyAlignment="1">
      <alignment horizontal="center" vertical="center"/>
    </xf>
    <xf numFmtId="0" fontId="12" fillId="0" borderId="10" xfId="0" applyFont="1" applyBorder="1" applyAlignment="1">
      <alignment horizontal="center" vertical="center" wrapText="1"/>
    </xf>
    <xf numFmtId="0" fontId="12" fillId="0" borderId="14" xfId="0" applyFont="1" applyBorder="1" applyAlignment="1">
      <alignment horizontal="center" vertical="center"/>
    </xf>
    <xf numFmtId="0" fontId="11" fillId="0" borderId="7" xfId="0" applyFont="1" applyBorder="1" applyAlignment="1">
      <alignment horizontal="left" vertical="top"/>
    </xf>
    <xf numFmtId="38" fontId="7" fillId="0" borderId="13" xfId="2" applyFont="1" applyBorder="1" applyAlignment="1">
      <alignment horizontal="center" vertical="center"/>
    </xf>
    <xf numFmtId="38" fontId="12" fillId="0" borderId="7" xfId="2" applyFont="1" applyBorder="1" applyAlignment="1">
      <alignment vertical="center" wrapText="1"/>
    </xf>
    <xf numFmtId="0" fontId="12" fillId="4" borderId="10" xfId="0" applyFont="1" applyFill="1" applyBorder="1" applyAlignment="1" applyProtection="1">
      <alignment horizontal="left" vertical="center"/>
      <protection locked="0"/>
    </xf>
    <xf numFmtId="38" fontId="7" fillId="4" borderId="10" xfId="2" applyFont="1" applyFill="1" applyBorder="1" applyAlignment="1" applyProtection="1">
      <alignment horizontal="center" vertical="center"/>
      <protection locked="0"/>
    </xf>
    <xf numFmtId="38" fontId="12" fillId="4" borderId="10" xfId="2" applyFont="1" applyFill="1" applyBorder="1" applyAlignment="1" applyProtection="1">
      <alignment horizontal="center" vertical="center" wrapText="1"/>
      <protection locked="0"/>
    </xf>
    <xf numFmtId="0" fontId="12" fillId="4" borderId="19" xfId="0" applyFont="1" applyFill="1" applyBorder="1" applyAlignment="1" applyProtection="1">
      <alignment horizontal="center" vertical="center" wrapText="1"/>
      <protection locked="0"/>
    </xf>
    <xf numFmtId="0" fontId="12" fillId="4" borderId="10" xfId="0" applyFont="1" applyFill="1" applyBorder="1" applyAlignment="1" applyProtection="1">
      <alignment vertical="center"/>
      <protection locked="0"/>
    </xf>
    <xf numFmtId="0" fontId="12" fillId="4" borderId="10" xfId="0" applyFont="1" applyFill="1" applyBorder="1" applyAlignment="1" applyProtection="1">
      <alignment horizontal="center" vertical="center"/>
      <protection locked="0"/>
    </xf>
    <xf numFmtId="0" fontId="12" fillId="4" borderId="1" xfId="0" applyFont="1" applyFill="1" applyBorder="1" applyAlignment="1" applyProtection="1">
      <alignment horizontal="center" vertical="center" wrapText="1"/>
      <protection locked="0"/>
    </xf>
    <xf numFmtId="0" fontId="12" fillId="4" borderId="9" xfId="0" quotePrefix="1" applyFont="1" applyFill="1" applyBorder="1" applyAlignment="1" applyProtection="1">
      <alignment vertical="center"/>
      <protection locked="0"/>
    </xf>
    <xf numFmtId="38" fontId="7" fillId="4" borderId="9" xfId="2" applyFont="1" applyFill="1" applyBorder="1" applyAlignment="1" applyProtection="1">
      <alignment horizontal="center" vertical="center"/>
      <protection locked="0"/>
    </xf>
    <xf numFmtId="38" fontId="12" fillId="4" borderId="9" xfId="2" applyFont="1" applyFill="1" applyBorder="1" applyAlignment="1" applyProtection="1">
      <alignment horizontal="center" vertical="center" wrapText="1"/>
      <protection locked="0"/>
    </xf>
    <xf numFmtId="0" fontId="12" fillId="4" borderId="10" xfId="0" applyFont="1" applyFill="1" applyBorder="1" applyAlignment="1" applyProtection="1">
      <alignment horizontal="left" vertical="center" indent="1"/>
      <protection locked="0"/>
    </xf>
    <xf numFmtId="0" fontId="12" fillId="0" borderId="6" xfId="0" applyFont="1" applyFill="1" applyBorder="1" applyAlignment="1" applyProtection="1">
      <alignment horizontal="left" vertical="center" indent="1"/>
      <protection locked="0"/>
    </xf>
    <xf numFmtId="0" fontId="12" fillId="4" borderId="11" xfId="0" applyFont="1" applyFill="1" applyBorder="1" applyAlignment="1" applyProtection="1">
      <alignment horizontal="left" vertical="center" indent="1"/>
      <protection locked="0"/>
    </xf>
    <xf numFmtId="0" fontId="12" fillId="4" borderId="9" xfId="0" quotePrefix="1" applyFont="1" applyFill="1" applyBorder="1" applyAlignment="1" applyProtection="1">
      <alignment horizontal="center" vertical="center"/>
      <protection locked="0"/>
    </xf>
    <xf numFmtId="0" fontId="39" fillId="0" borderId="0" xfId="0" applyFont="1" applyAlignment="1">
      <alignment vertical="top" wrapText="1"/>
    </xf>
    <xf numFmtId="38" fontId="36" fillId="3" borderId="1" xfId="2" applyFont="1" applyFill="1" applyBorder="1" applyAlignment="1">
      <alignment vertical="center" shrinkToFit="1"/>
    </xf>
    <xf numFmtId="38" fontId="36" fillId="3" borderId="1" xfId="2" applyFont="1" applyFill="1" applyBorder="1">
      <alignment vertical="center"/>
    </xf>
    <xf numFmtId="178" fontId="36" fillId="3" borderId="1" xfId="2" applyNumberFormat="1" applyFont="1" applyFill="1" applyBorder="1">
      <alignment vertical="center"/>
    </xf>
    <xf numFmtId="38" fontId="36" fillId="4" borderId="1" xfId="2" applyFont="1" applyFill="1" applyBorder="1" applyProtection="1">
      <alignment vertical="center"/>
      <protection locked="0"/>
    </xf>
    <xf numFmtId="0" fontId="36" fillId="0" borderId="1" xfId="0" applyFont="1" applyFill="1" applyBorder="1" applyAlignment="1">
      <alignment horizontal="center" vertical="center"/>
    </xf>
    <xf numFmtId="178" fontId="36" fillId="0" borderId="0" xfId="2" applyNumberFormat="1" applyFont="1">
      <alignment vertical="center"/>
    </xf>
    <xf numFmtId="0" fontId="66" fillId="0" borderId="0" xfId="0" applyFont="1">
      <alignment vertical="center"/>
    </xf>
    <xf numFmtId="38" fontId="36" fillId="4" borderId="1" xfId="2" applyFont="1" applyFill="1" applyBorder="1" applyAlignment="1" applyProtection="1">
      <alignment vertical="center"/>
      <protection locked="0"/>
    </xf>
    <xf numFmtId="0" fontId="36" fillId="4" borderId="1" xfId="0" applyFont="1" applyFill="1" applyBorder="1" applyAlignment="1" applyProtection="1">
      <alignment vertical="center"/>
      <protection locked="0"/>
    </xf>
    <xf numFmtId="38" fontId="36" fillId="3" borderId="1" xfId="2" applyFont="1" applyFill="1" applyBorder="1" applyAlignment="1" applyProtection="1">
      <alignment vertical="center"/>
      <protection locked="0"/>
    </xf>
    <xf numFmtId="0" fontId="36" fillId="4" borderId="1" xfId="0" applyFont="1" applyFill="1" applyBorder="1" applyProtection="1">
      <alignment vertical="center"/>
      <protection locked="0"/>
    </xf>
    <xf numFmtId="38" fontId="36" fillId="3" borderId="1" xfId="2" applyFont="1" applyFill="1" applyBorder="1" applyAlignment="1">
      <alignment vertical="center"/>
    </xf>
    <xf numFmtId="0" fontId="36" fillId="0" borderId="1" xfId="0" applyFont="1" applyBorder="1">
      <alignment vertical="center"/>
    </xf>
    <xf numFmtId="38" fontId="36" fillId="7" borderId="1" xfId="2" applyFont="1" applyFill="1" applyBorder="1">
      <alignment vertical="center"/>
    </xf>
    <xf numFmtId="178" fontId="36" fillId="7" borderId="1" xfId="2" applyNumberFormat="1" applyFont="1" applyFill="1" applyBorder="1">
      <alignment vertical="center"/>
    </xf>
    <xf numFmtId="0" fontId="36" fillId="7" borderId="1" xfId="0" applyFont="1" applyFill="1" applyBorder="1">
      <alignment vertical="center"/>
    </xf>
    <xf numFmtId="38" fontId="36" fillId="0" borderId="1" xfId="2" applyFont="1" applyBorder="1">
      <alignment vertical="center"/>
    </xf>
    <xf numFmtId="178" fontId="36" fillId="0" borderId="1" xfId="2" applyNumberFormat="1" applyFont="1" applyBorder="1">
      <alignment vertical="center"/>
    </xf>
    <xf numFmtId="38" fontId="36" fillId="0" borderId="1" xfId="0" applyNumberFormat="1" applyFont="1" applyBorder="1">
      <alignment vertical="center"/>
    </xf>
    <xf numFmtId="0" fontId="7" fillId="4" borderId="1" xfId="0" applyFont="1" applyFill="1" applyBorder="1" applyAlignment="1" applyProtection="1">
      <alignment horizontal="center" vertical="center" wrapText="1" shrinkToFit="1"/>
      <protection locked="0"/>
    </xf>
    <xf numFmtId="0" fontId="7" fillId="4" borderId="1" xfId="0" applyFont="1" applyFill="1" applyBorder="1" applyAlignment="1" applyProtection="1">
      <alignment horizontal="center" vertical="center" shrinkToFit="1"/>
      <protection locked="0"/>
    </xf>
    <xf numFmtId="0" fontId="5" fillId="4" borderId="1" xfId="0" applyFont="1" applyFill="1" applyBorder="1" applyAlignment="1" applyProtection="1">
      <alignment horizontal="center" vertical="center" shrinkToFit="1"/>
      <protection locked="0"/>
    </xf>
    <xf numFmtId="38" fontId="50" fillId="4" borderId="1" xfId="2" applyFont="1" applyFill="1" applyBorder="1" applyAlignment="1" applyProtection="1">
      <alignment horizontal="center" vertical="center" shrinkToFit="1"/>
      <protection locked="0"/>
    </xf>
    <xf numFmtId="0" fontId="50" fillId="4" borderId="1" xfId="0" applyFont="1" applyFill="1" applyBorder="1" applyAlignment="1" applyProtection="1">
      <alignment horizontal="center" vertical="center" shrinkToFit="1"/>
      <protection locked="0"/>
    </xf>
    <xf numFmtId="0" fontId="50" fillId="4" borderId="1" xfId="0" applyFont="1" applyFill="1" applyBorder="1" applyAlignment="1" applyProtection="1">
      <alignment vertical="center" shrinkToFit="1"/>
      <protection locked="0"/>
    </xf>
    <xf numFmtId="0" fontId="9" fillId="4" borderId="1" xfId="0" applyFont="1" applyFill="1" applyBorder="1" applyAlignment="1" applyProtection="1">
      <alignment horizontal="center" vertical="center" shrinkToFit="1"/>
      <protection locked="0"/>
    </xf>
    <xf numFmtId="0" fontId="9" fillId="4" borderId="1" xfId="0" applyFont="1" applyFill="1" applyBorder="1" applyAlignment="1" applyProtection="1">
      <alignment vertical="center" shrinkToFit="1"/>
      <protection locked="0"/>
    </xf>
    <xf numFmtId="179" fontId="0" fillId="4" borderId="1" xfId="0" applyNumberFormat="1" applyFont="1" applyFill="1" applyBorder="1" applyAlignment="1" applyProtection="1">
      <alignment horizontal="center" vertical="center" shrinkToFit="1"/>
      <protection locked="0"/>
    </xf>
    <xf numFmtId="38" fontId="0" fillId="4" borderId="1" xfId="2" applyFont="1" applyFill="1" applyBorder="1" applyAlignment="1" applyProtection="1">
      <alignment horizontal="center" vertical="center" shrinkToFit="1"/>
      <protection locked="0"/>
    </xf>
    <xf numFmtId="0" fontId="4" fillId="0" borderId="1" xfId="0" applyFont="1" applyFill="1" applyBorder="1" applyAlignment="1">
      <alignment horizontal="left" vertical="center" wrapText="1"/>
    </xf>
    <xf numFmtId="0" fontId="0" fillId="0" borderId="1" xfId="0" applyFont="1" applyBorder="1" applyAlignment="1">
      <alignment horizontal="left" vertical="center"/>
    </xf>
    <xf numFmtId="0" fontId="0" fillId="0" borderId="1" xfId="0" applyFont="1" applyBorder="1" applyAlignment="1">
      <alignment horizontal="left" vertical="center" shrinkToFit="1"/>
    </xf>
    <xf numFmtId="0" fontId="4" fillId="0" borderId="1" xfId="0" applyFont="1" applyFill="1" applyBorder="1" applyAlignment="1" applyProtection="1">
      <alignment horizontal="left" vertical="center" wrapText="1"/>
    </xf>
    <xf numFmtId="0" fontId="0" fillId="0" borderId="0" xfId="0" applyFont="1" applyAlignment="1">
      <alignment horizontal="left" vertical="center"/>
    </xf>
    <xf numFmtId="0" fontId="11" fillId="0" borderId="0" xfId="0" applyFont="1" applyAlignment="1" applyProtection="1">
      <alignment horizontal="right" vertical="center"/>
    </xf>
    <xf numFmtId="0" fontId="7" fillId="0" borderId="0" xfId="0" applyFont="1" applyAlignment="1">
      <alignment horizontal="right" vertical="center"/>
    </xf>
    <xf numFmtId="0" fontId="35" fillId="0" borderId="0" xfId="0" applyFont="1" applyAlignment="1">
      <alignment vertical="center" wrapText="1"/>
    </xf>
    <xf numFmtId="0" fontId="15" fillId="10" borderId="0" xfId="0" applyFont="1" applyFill="1" applyBorder="1" applyAlignment="1">
      <alignment horizontal="center" vertical="center" wrapText="1"/>
    </xf>
    <xf numFmtId="0" fontId="40" fillId="10" borderId="0" xfId="0" applyFont="1" applyFill="1" applyBorder="1" applyAlignment="1">
      <alignment horizontal="center" vertical="center"/>
    </xf>
    <xf numFmtId="0" fontId="3" fillId="0" borderId="0" xfId="0" applyFont="1" applyAlignment="1">
      <alignment vertical="center" wrapText="1"/>
    </xf>
    <xf numFmtId="0" fontId="8" fillId="0" borderId="0" xfId="0" applyFont="1" applyAlignment="1">
      <alignment vertical="center" wrapText="1"/>
    </xf>
    <xf numFmtId="0" fontId="35" fillId="0" borderId="0" xfId="0" applyFont="1" applyAlignment="1">
      <alignment vertical="top" wrapText="1"/>
    </xf>
    <xf numFmtId="0" fontId="35" fillId="0" borderId="3" xfId="0" applyFont="1" applyBorder="1" applyAlignment="1">
      <alignment vertical="center" wrapText="1"/>
    </xf>
    <xf numFmtId="0" fontId="42" fillId="0" borderId="0" xfId="0" applyFont="1" applyAlignment="1">
      <alignment vertical="center"/>
    </xf>
    <xf numFmtId="0" fontId="35" fillId="0" borderId="0" xfId="0" applyFont="1" applyAlignment="1">
      <alignment vertical="center"/>
    </xf>
    <xf numFmtId="0" fontId="42" fillId="0" borderId="0" xfId="0" applyFont="1" applyAlignment="1">
      <alignment vertical="center" wrapText="1"/>
    </xf>
    <xf numFmtId="0" fontId="3" fillId="0" borderId="3" xfId="0" applyFont="1" applyBorder="1" applyAlignment="1">
      <alignment vertical="center" wrapText="1"/>
    </xf>
    <xf numFmtId="0" fontId="15" fillId="9" borderId="0"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36" fillId="0" borderId="1" xfId="0" applyFont="1" applyBorder="1" applyAlignment="1">
      <alignment horizontal="center" vertical="center" shrinkToFit="1"/>
    </xf>
    <xf numFmtId="0" fontId="34" fillId="0" borderId="1" xfId="0" applyFont="1" applyBorder="1" applyAlignment="1">
      <alignment horizontal="center" vertical="center" shrinkToFit="1"/>
    </xf>
    <xf numFmtId="0" fontId="0" fillId="0" borderId="13" xfId="0" applyFont="1" applyBorder="1" applyAlignment="1">
      <alignment horizontal="center" vertical="center" textRotation="255" shrinkToFit="1"/>
    </xf>
    <xf numFmtId="0" fontId="0" fillId="0" borderId="14" xfId="0" applyFont="1" applyBorder="1" applyAlignment="1">
      <alignment horizontal="center" vertical="center" textRotation="255" shrinkToFit="1"/>
    </xf>
    <xf numFmtId="0" fontId="0" fillId="0" borderId="19" xfId="0" applyFont="1" applyBorder="1" applyAlignment="1">
      <alignment horizontal="center" vertical="center" textRotation="255" shrinkToFit="1"/>
    </xf>
    <xf numFmtId="0" fontId="0" fillId="0" borderId="9" xfId="0" applyFont="1" applyBorder="1" applyAlignment="1">
      <alignment vertical="center" shrinkToFit="1"/>
    </xf>
    <xf numFmtId="0" fontId="0" fillId="0" borderId="2" xfId="0" applyFont="1" applyBorder="1" applyAlignment="1">
      <alignment vertical="center" shrinkToFit="1"/>
    </xf>
    <xf numFmtId="0" fontId="0" fillId="0" borderId="1" xfId="0" applyFont="1" applyBorder="1" applyAlignment="1">
      <alignment vertical="center" wrapText="1" shrinkToFit="1"/>
    </xf>
    <xf numFmtId="0" fontId="0" fillId="0" borderId="1" xfId="0" applyFont="1" applyBorder="1" applyAlignment="1">
      <alignment vertical="center" shrinkToFit="1"/>
    </xf>
    <xf numFmtId="0" fontId="0" fillId="0" borderId="3" xfId="0" applyFont="1" applyBorder="1" applyAlignment="1">
      <alignment vertical="center" shrinkToFit="1"/>
    </xf>
    <xf numFmtId="0" fontId="0" fillId="0" borderId="6" xfId="0" applyFont="1" applyBorder="1" applyAlignment="1">
      <alignment vertical="center" shrinkToFit="1"/>
    </xf>
    <xf numFmtId="0" fontId="0" fillId="0" borderId="10" xfId="0" applyFont="1" applyBorder="1" applyAlignment="1">
      <alignment vertical="center" shrinkToFit="1"/>
    </xf>
    <xf numFmtId="0" fontId="0" fillId="0" borderId="12" xfId="0" applyFont="1" applyBorder="1" applyAlignment="1">
      <alignment vertical="center" shrinkToFit="1"/>
    </xf>
    <xf numFmtId="0" fontId="0" fillId="0" borderId="1" xfId="0" applyFont="1" applyBorder="1" applyAlignment="1">
      <alignment horizontal="center" vertical="center" wrapText="1" shrinkToFit="1"/>
    </xf>
    <xf numFmtId="0" fontId="0" fillId="0" borderId="1" xfId="0" applyFont="1" applyBorder="1" applyAlignment="1">
      <alignment horizontal="center" vertical="center" shrinkToFit="1"/>
    </xf>
    <xf numFmtId="0" fontId="0" fillId="0" borderId="19" xfId="0" applyFont="1" applyBorder="1" applyAlignment="1">
      <alignment horizontal="center" vertical="center" wrapText="1"/>
    </xf>
    <xf numFmtId="0" fontId="0" fillId="0" borderId="8" xfId="0" applyFont="1" applyBorder="1" applyAlignment="1">
      <alignment vertical="center" shrinkToFit="1"/>
    </xf>
    <xf numFmtId="0" fontId="0" fillId="0" borderId="0" xfId="0" applyFont="1" applyAlignment="1" applyProtection="1">
      <alignment vertical="center"/>
    </xf>
    <xf numFmtId="0" fontId="36" fillId="0" borderId="9" xfId="0" applyFont="1" applyBorder="1" applyAlignment="1">
      <alignment horizontal="center" vertical="center" shrinkToFit="1"/>
    </xf>
    <xf numFmtId="0" fontId="34" fillId="0" borderId="8" xfId="0" applyFont="1" applyBorder="1" applyAlignment="1">
      <alignment horizontal="center" vertical="center" shrinkToFit="1"/>
    </xf>
    <xf numFmtId="0" fontId="34" fillId="0" borderId="2" xfId="0" applyFont="1" applyBorder="1" applyAlignment="1">
      <alignment horizontal="center" vertical="center" shrinkToFit="1"/>
    </xf>
    <xf numFmtId="0" fontId="36" fillId="0" borderId="9" xfId="0" applyFont="1" applyBorder="1" applyAlignment="1">
      <alignment vertical="center" shrinkToFit="1"/>
    </xf>
    <xf numFmtId="0" fontId="36" fillId="0" borderId="2" xfId="0" applyFont="1" applyBorder="1" applyAlignment="1">
      <alignment vertical="center" shrinkToFit="1"/>
    </xf>
    <xf numFmtId="0" fontId="0" fillId="0" borderId="7" xfId="0" applyFont="1" applyBorder="1" applyAlignment="1">
      <alignment vertical="center" shrinkToFit="1"/>
    </xf>
    <xf numFmtId="0" fontId="0" fillId="0" borderId="4" xfId="0" applyFont="1" applyBorder="1" applyAlignment="1">
      <alignment vertical="center" shrinkToFit="1"/>
    </xf>
    <xf numFmtId="0" fontId="0" fillId="0" borderId="11" xfId="0" applyFont="1" applyBorder="1" applyAlignment="1">
      <alignment vertical="center" shrinkToFit="1"/>
    </xf>
    <xf numFmtId="177" fontId="0" fillId="7" borderId="1" xfId="0" applyNumberFormat="1" applyFont="1" applyFill="1" applyBorder="1" applyAlignment="1" applyProtection="1">
      <alignment horizontal="center" vertical="center"/>
    </xf>
    <xf numFmtId="0" fontId="0" fillId="0" borderId="1"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2" borderId="1" xfId="0" applyFont="1" applyFill="1" applyBorder="1" applyAlignment="1">
      <alignment horizontal="center" vertical="center"/>
    </xf>
    <xf numFmtId="0" fontId="0" fillId="4" borderId="9" xfId="0" applyFont="1" applyFill="1" applyBorder="1" applyAlignment="1" applyProtection="1">
      <alignment horizontal="center" vertical="center"/>
      <protection locked="0"/>
    </xf>
    <xf numFmtId="0" fontId="0" fillId="4" borderId="2" xfId="0"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protection locked="0"/>
    </xf>
    <xf numFmtId="0" fontId="0" fillId="0" borderId="1" xfId="0" applyFont="1" applyBorder="1" applyAlignment="1">
      <alignment horizontal="center" vertical="center" wrapText="1"/>
    </xf>
    <xf numFmtId="0" fontId="0" fillId="0" borderId="9" xfId="0" applyFont="1" applyBorder="1" applyAlignment="1">
      <alignment vertical="center"/>
    </xf>
    <xf numFmtId="0" fontId="0" fillId="0" borderId="2" xfId="0" applyFont="1" applyBorder="1" applyAlignment="1">
      <alignment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2" xfId="0" applyFont="1" applyBorder="1" applyAlignment="1">
      <alignment horizontal="center" vertical="center"/>
    </xf>
    <xf numFmtId="38" fontId="0" fillId="4" borderId="9" xfId="2" applyFont="1" applyFill="1" applyBorder="1" applyAlignment="1" applyProtection="1">
      <alignment horizontal="center" vertical="center"/>
      <protection locked="0"/>
    </xf>
    <xf numFmtId="38" fontId="0" fillId="4" borderId="8" xfId="2" applyFont="1" applyFill="1" applyBorder="1" applyAlignment="1" applyProtection="1">
      <alignment horizontal="center" vertical="center"/>
      <protection locked="0"/>
    </xf>
    <xf numFmtId="178" fontId="0" fillId="3" borderId="9" xfId="2" applyNumberFormat="1" applyFont="1" applyFill="1" applyBorder="1" applyAlignment="1" applyProtection="1">
      <alignment horizontal="center" vertical="center"/>
    </xf>
    <xf numFmtId="178" fontId="0" fillId="3" borderId="2" xfId="2" applyNumberFormat="1" applyFont="1" applyFill="1" applyBorder="1" applyAlignment="1" applyProtection="1">
      <alignment horizontal="center" vertical="center"/>
    </xf>
    <xf numFmtId="0" fontId="0" fillId="0" borderId="7" xfId="0" applyFont="1" applyBorder="1" applyAlignment="1">
      <alignment vertical="center" wrapText="1" shrinkToFit="1"/>
    </xf>
    <xf numFmtId="0" fontId="0" fillId="0" borderId="5" xfId="0" applyFont="1" applyBorder="1" applyAlignment="1">
      <alignment vertical="center" shrinkToFit="1"/>
    </xf>
    <xf numFmtId="0" fontId="0" fillId="0" borderId="9" xfId="0" applyFont="1" applyBorder="1" applyAlignment="1">
      <alignment horizontal="center" vertical="center" shrinkToFit="1"/>
    </xf>
    <xf numFmtId="0" fontId="0" fillId="0" borderId="2" xfId="0" applyFont="1" applyBorder="1" applyAlignment="1">
      <alignment horizontal="center" vertical="center" shrinkToFit="1"/>
    </xf>
    <xf numFmtId="176" fontId="0" fillId="4" borderId="1" xfId="0" applyNumberFormat="1" applyFont="1" applyFill="1" applyBorder="1" applyAlignment="1" applyProtection="1">
      <alignment horizontal="center" vertical="center"/>
      <protection locked="0"/>
    </xf>
    <xf numFmtId="38" fontId="0" fillId="4" borderId="2" xfId="2" applyFont="1" applyFill="1" applyBorder="1" applyAlignment="1" applyProtection="1">
      <alignment horizontal="center" vertical="center"/>
      <protection locked="0"/>
    </xf>
    <xf numFmtId="0" fontId="0" fillId="4" borderId="8" xfId="0" applyFont="1" applyFill="1" applyBorder="1" applyAlignment="1" applyProtection="1">
      <alignment horizontal="center" vertical="center" shrinkToFit="1"/>
      <protection locked="0"/>
    </xf>
    <xf numFmtId="0" fontId="0" fillId="4" borderId="2" xfId="0" applyFont="1" applyFill="1" applyBorder="1" applyAlignment="1" applyProtection="1">
      <alignment horizontal="center" vertical="center" shrinkToFit="1"/>
      <protection locked="0"/>
    </xf>
    <xf numFmtId="38" fontId="51" fillId="4" borderId="1" xfId="2"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xf>
    <xf numFmtId="177" fontId="0" fillId="4" borderId="1" xfId="0" applyNumberFormat="1" applyFont="1" applyFill="1" applyBorder="1" applyAlignment="1" applyProtection="1">
      <alignment horizontal="center" vertical="center"/>
      <protection locked="0"/>
    </xf>
    <xf numFmtId="0" fontId="4" fillId="0" borderId="9"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0" fillId="0" borderId="1" xfId="0" applyFont="1" applyFill="1" applyBorder="1" applyAlignment="1" applyProtection="1">
      <alignment horizontal="center" vertical="center" shrinkToFit="1"/>
    </xf>
    <xf numFmtId="0" fontId="0" fillId="0" borderId="7" xfId="0" applyFont="1" applyBorder="1" applyAlignment="1">
      <alignment horizontal="center" vertical="center"/>
    </xf>
    <xf numFmtId="0" fontId="0" fillId="0" borderId="5" xfId="0" applyFont="1" applyBorder="1" applyAlignment="1">
      <alignment horizontal="center" vertical="center"/>
    </xf>
    <xf numFmtId="20" fontId="0" fillId="4" borderId="1" xfId="0" applyNumberFormat="1" applyFont="1" applyFill="1" applyBorder="1" applyAlignment="1" applyProtection="1">
      <alignment horizontal="center" vertical="center"/>
      <protection locked="0"/>
    </xf>
    <xf numFmtId="20" fontId="0" fillId="7" borderId="1" xfId="0" applyNumberFormat="1" applyFont="1" applyFill="1" applyBorder="1" applyAlignment="1" applyProtection="1">
      <alignment horizontal="center" vertical="center"/>
    </xf>
    <xf numFmtId="0" fontId="0" fillId="3" borderId="9" xfId="0" applyFont="1" applyFill="1" applyBorder="1" applyAlignment="1" applyProtection="1">
      <alignment horizontal="center" vertical="center"/>
    </xf>
    <xf numFmtId="0" fontId="0" fillId="3" borderId="8" xfId="0" applyFont="1" applyFill="1" applyBorder="1" applyAlignment="1" applyProtection="1">
      <alignment horizontal="center" vertical="center"/>
    </xf>
    <xf numFmtId="0" fontId="0" fillId="3" borderId="2" xfId="0" applyFont="1" applyFill="1" applyBorder="1" applyAlignment="1" applyProtection="1">
      <alignment horizontal="center" vertical="center"/>
    </xf>
    <xf numFmtId="38" fontId="0" fillId="4" borderId="1" xfId="2" applyFont="1" applyFill="1" applyBorder="1" applyAlignment="1" applyProtection="1">
      <alignment horizontal="center" vertical="center"/>
      <protection locked="0"/>
    </xf>
    <xf numFmtId="0" fontId="0" fillId="4" borderId="1" xfId="0" applyFont="1" applyFill="1" applyBorder="1" applyAlignment="1" applyProtection="1">
      <alignment vertical="center" shrinkToFit="1"/>
      <protection locked="0"/>
    </xf>
    <xf numFmtId="0" fontId="0" fillId="0" borderId="1" xfId="0" quotePrefix="1" applyFont="1" applyFill="1" applyBorder="1" applyAlignment="1" applyProtection="1">
      <alignment horizontal="center" vertical="center"/>
      <protection locked="0"/>
    </xf>
    <xf numFmtId="178" fontId="0" fillId="4" borderId="9" xfId="2" applyNumberFormat="1" applyFont="1" applyFill="1" applyBorder="1" applyAlignment="1" applyProtection="1">
      <alignment horizontal="center" vertical="center"/>
      <protection locked="0"/>
    </xf>
    <xf numFmtId="178" fontId="0" fillId="4" borderId="8" xfId="2" applyNumberFormat="1" applyFont="1" applyFill="1" applyBorder="1" applyAlignment="1" applyProtection="1">
      <alignment horizontal="center" vertical="center"/>
      <protection locked="0"/>
    </xf>
    <xf numFmtId="178" fontId="0" fillId="4" borderId="2" xfId="2" applyNumberFormat="1" applyFont="1" applyFill="1" applyBorder="1" applyAlignment="1" applyProtection="1">
      <alignment horizontal="center" vertical="center"/>
      <protection locked="0"/>
    </xf>
    <xf numFmtId="0" fontId="0" fillId="3" borderId="1"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 xfId="0" applyFont="1" applyFill="1" applyBorder="1" applyAlignment="1" applyProtection="1">
      <alignment horizontal="center" vertical="center" shrinkToFit="1"/>
      <protection locked="0"/>
    </xf>
    <xf numFmtId="0" fontId="0" fillId="4" borderId="9" xfId="0" applyFont="1" applyFill="1" applyBorder="1" applyAlignment="1" applyProtection="1">
      <alignment horizontal="center" vertical="center" shrinkToFit="1"/>
      <protection locked="0"/>
    </xf>
    <xf numFmtId="0" fontId="0" fillId="0" borderId="0" xfId="0" applyFont="1" applyAlignment="1" applyProtection="1">
      <alignment horizontal="left" vertical="center" wrapText="1"/>
    </xf>
    <xf numFmtId="0" fontId="0" fillId="0" borderId="8" xfId="0" applyFont="1" applyBorder="1" applyAlignment="1">
      <alignment horizontal="center" vertical="center" shrinkToFit="1"/>
    </xf>
    <xf numFmtId="0" fontId="4" fillId="5" borderId="1" xfId="0" applyFont="1" applyFill="1" applyBorder="1" applyAlignment="1" applyProtection="1">
      <alignment horizontal="center" vertical="center" wrapText="1"/>
      <protection locked="0"/>
    </xf>
    <xf numFmtId="0" fontId="0" fillId="0" borderId="10" xfId="0" applyFont="1" applyBorder="1" applyAlignment="1" applyProtection="1">
      <alignment horizontal="center" vertical="center"/>
    </xf>
    <xf numFmtId="0" fontId="0" fillId="0" borderId="12" xfId="0" applyFont="1" applyBorder="1" applyAlignment="1" applyProtection="1">
      <alignment horizontal="center" vertical="center"/>
    </xf>
    <xf numFmtId="0" fontId="0" fillId="0" borderId="10"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wrapText="1" shrinkToFit="1"/>
    </xf>
    <xf numFmtId="0" fontId="0" fillId="0" borderId="14" xfId="0" applyFont="1" applyBorder="1" applyAlignment="1">
      <alignment horizontal="center" vertical="center" wrapText="1" shrinkToFit="1"/>
    </xf>
    <xf numFmtId="0" fontId="36" fillId="0" borderId="8" xfId="0" applyFont="1" applyBorder="1" applyAlignment="1">
      <alignment vertical="center" shrinkToFit="1"/>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9" xfId="0" applyFont="1" applyBorder="1" applyAlignment="1">
      <alignment horizontal="center" vertical="center"/>
    </xf>
    <xf numFmtId="0" fontId="0" fillId="4" borderId="7" xfId="0" applyFont="1" applyFill="1" applyBorder="1" applyAlignment="1" applyProtection="1">
      <alignment horizontal="left" vertical="center" shrinkToFit="1"/>
      <protection locked="0"/>
    </xf>
    <xf numFmtId="0" fontId="0" fillId="4" borderId="5" xfId="0" applyFont="1" applyFill="1" applyBorder="1" applyAlignment="1" applyProtection="1">
      <alignment horizontal="left" vertical="center" shrinkToFit="1"/>
      <protection locked="0"/>
    </xf>
    <xf numFmtId="0" fontId="0" fillId="4" borderId="3" xfId="0" applyFont="1" applyFill="1" applyBorder="1" applyAlignment="1" applyProtection="1">
      <alignment horizontal="left" vertical="center" shrinkToFit="1"/>
      <protection locked="0"/>
    </xf>
    <xf numFmtId="0" fontId="0" fillId="4" borderId="6" xfId="0" applyFont="1" applyFill="1" applyBorder="1" applyAlignment="1" applyProtection="1">
      <alignment horizontal="left" vertical="center" shrinkToFit="1"/>
      <protection locked="0"/>
    </xf>
    <xf numFmtId="0" fontId="0" fillId="4" borderId="10" xfId="0" applyFont="1" applyFill="1" applyBorder="1" applyAlignment="1" applyProtection="1">
      <alignment horizontal="left" vertical="center" shrinkToFit="1"/>
      <protection locked="0"/>
    </xf>
    <xf numFmtId="0" fontId="0" fillId="4" borderId="12" xfId="0" applyFont="1" applyFill="1" applyBorder="1" applyAlignment="1" applyProtection="1">
      <alignment horizontal="left" vertical="center" shrinkToFit="1"/>
      <protection locked="0"/>
    </xf>
    <xf numFmtId="0" fontId="0" fillId="0" borderId="7"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7"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6"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4"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 xfId="0" quotePrefix="1" applyFont="1" applyBorder="1" applyAlignment="1">
      <alignment horizontal="center" vertical="center" shrinkToFit="1"/>
    </xf>
    <xf numFmtId="0" fontId="0" fillId="0" borderId="7" xfId="0" applyFont="1" applyBorder="1" applyAlignment="1">
      <alignment horizontal="center" wrapText="1" shrinkToFit="1"/>
    </xf>
    <xf numFmtId="0" fontId="0" fillId="0" borderId="5" xfId="0" applyFont="1" applyBorder="1" applyAlignment="1">
      <alignment horizontal="center" wrapText="1" shrinkToFit="1"/>
    </xf>
    <xf numFmtId="0" fontId="0" fillId="0" borderId="3" xfId="0" applyFont="1" applyBorder="1" applyAlignment="1">
      <alignment horizontal="center" wrapText="1" shrinkToFit="1"/>
    </xf>
    <xf numFmtId="0" fontId="0" fillId="0" borderId="6" xfId="0" applyFont="1" applyBorder="1" applyAlignment="1">
      <alignment horizontal="center" wrapText="1" shrinkToFit="1"/>
    </xf>
    <xf numFmtId="0" fontId="0" fillId="0" borderId="3" xfId="0" applyFont="1" applyBorder="1" applyAlignment="1">
      <alignment horizontal="center" vertical="top" shrinkToFit="1"/>
    </xf>
    <xf numFmtId="0" fontId="0" fillId="0" borderId="6" xfId="0" applyFont="1" applyBorder="1" applyAlignment="1">
      <alignment horizontal="center" vertical="top" shrinkToFit="1"/>
    </xf>
    <xf numFmtId="0" fontId="0" fillId="0" borderId="10" xfId="0" applyFont="1" applyBorder="1" applyAlignment="1">
      <alignment horizontal="center" vertical="top" shrinkToFit="1"/>
    </xf>
    <xf numFmtId="0" fontId="0" fillId="0" borderId="12" xfId="0" applyFont="1" applyBorder="1" applyAlignment="1">
      <alignment horizontal="center" vertical="top" shrinkToFit="1"/>
    </xf>
    <xf numFmtId="0" fontId="0" fillId="0" borderId="1" xfId="0" applyFont="1" applyBorder="1" applyAlignment="1">
      <alignment horizontal="center" vertical="center" textRotation="255" shrinkToFit="1"/>
    </xf>
    <xf numFmtId="0" fontId="0" fillId="5" borderId="9" xfId="0" applyFont="1" applyFill="1" applyBorder="1" applyAlignment="1" applyProtection="1">
      <alignment horizontal="center" vertical="center"/>
      <protection locked="0"/>
    </xf>
    <xf numFmtId="0" fontId="0" fillId="5" borderId="2" xfId="0" applyFont="1" applyFill="1" applyBorder="1" applyAlignment="1" applyProtection="1">
      <alignment horizontal="center" vertical="center"/>
      <protection locked="0"/>
    </xf>
    <xf numFmtId="0" fontId="0" fillId="5" borderId="1" xfId="0" applyFont="1" applyFill="1" applyBorder="1" applyAlignment="1" applyProtection="1">
      <alignment horizontal="center" vertical="center"/>
      <protection locked="0"/>
    </xf>
    <xf numFmtId="0" fontId="0" fillId="0" borderId="9"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horizontal="left" vertical="center"/>
    </xf>
    <xf numFmtId="0" fontId="4" fillId="0" borderId="1" xfId="0" applyFont="1" applyFill="1" applyBorder="1" applyAlignment="1">
      <alignment horizontal="left" vertical="center" wrapText="1"/>
    </xf>
    <xf numFmtId="0" fontId="0" fillId="4" borderId="10" xfId="0" applyFont="1" applyFill="1" applyBorder="1" applyAlignment="1" applyProtection="1">
      <alignment horizontal="center" vertical="center"/>
      <protection locked="0"/>
    </xf>
    <xf numFmtId="0" fontId="0" fillId="4" borderId="11" xfId="0" applyFont="1" applyFill="1" applyBorder="1" applyAlignment="1" applyProtection="1">
      <alignment horizontal="center" vertical="center"/>
      <protection locked="0"/>
    </xf>
    <xf numFmtId="0" fontId="0" fillId="4" borderId="12" xfId="0" applyFont="1" applyFill="1" applyBorder="1" applyAlignment="1" applyProtection="1">
      <alignment horizontal="center" vertical="center"/>
      <protection locked="0"/>
    </xf>
    <xf numFmtId="20" fontId="0" fillId="3" borderId="1" xfId="0" applyNumberFormat="1" applyFont="1" applyFill="1" applyBorder="1" applyAlignment="1" applyProtection="1">
      <alignment horizontal="center" vertical="center"/>
    </xf>
    <xf numFmtId="0" fontId="0" fillId="4" borderId="1" xfId="0" applyNumberFormat="1" applyFont="1" applyFill="1" applyBorder="1" applyAlignment="1" applyProtection="1">
      <alignment horizontal="center" vertical="center"/>
      <protection locked="0"/>
    </xf>
    <xf numFmtId="0" fontId="0" fillId="7" borderId="1" xfId="0" applyFont="1" applyFill="1" applyBorder="1" applyAlignment="1">
      <alignment horizontal="center" vertical="center"/>
    </xf>
    <xf numFmtId="181" fontId="0" fillId="3" borderId="9" xfId="0" applyNumberFormat="1" applyFont="1" applyFill="1" applyBorder="1" applyAlignment="1" applyProtection="1">
      <alignment horizontal="center" vertical="center"/>
    </xf>
    <xf numFmtId="181" fontId="0" fillId="3" borderId="2" xfId="0" applyNumberFormat="1" applyFont="1" applyFill="1" applyBorder="1" applyAlignment="1" applyProtection="1">
      <alignment horizontal="center" vertical="center"/>
    </xf>
    <xf numFmtId="176" fontId="0" fillId="7" borderId="1" xfId="0" applyNumberFormat="1" applyFont="1" applyFill="1" applyBorder="1" applyAlignment="1" applyProtection="1">
      <alignment horizontal="center" vertical="center"/>
    </xf>
    <xf numFmtId="0" fontId="0" fillId="0" borderId="1" xfId="0" applyFont="1" applyFill="1" applyBorder="1" applyAlignment="1" applyProtection="1">
      <alignment horizontal="center" vertical="center"/>
      <protection locked="0"/>
    </xf>
    <xf numFmtId="0" fontId="54" fillId="0" borderId="0" xfId="0" applyFont="1" applyAlignment="1">
      <alignment horizontal="center" vertical="center"/>
    </xf>
    <xf numFmtId="0" fontId="36" fillId="0" borderId="0" xfId="0" applyFont="1" applyFill="1" applyAlignment="1" applyProtection="1">
      <alignment horizontal="left" vertical="center"/>
    </xf>
    <xf numFmtId="0" fontId="36" fillId="3" borderId="0" xfId="0" applyFont="1" applyFill="1" applyAlignment="1" applyProtection="1">
      <alignment horizontal="left" vertical="center" shrinkToFit="1"/>
    </xf>
    <xf numFmtId="0" fontId="36" fillId="0" borderId="0" xfId="0" applyFont="1" applyFill="1" applyAlignment="1" applyProtection="1">
      <alignment horizontal="right" vertical="center"/>
    </xf>
    <xf numFmtId="38" fontId="7" fillId="0" borderId="8" xfId="2" applyFont="1" applyFill="1" applyBorder="1" applyAlignment="1">
      <alignment horizontal="center" vertical="center"/>
    </xf>
    <xf numFmtId="38" fontId="7" fillId="0" borderId="2" xfId="2" applyFont="1" applyFill="1" applyBorder="1" applyAlignment="1">
      <alignment horizontal="center" vertical="center"/>
    </xf>
    <xf numFmtId="38" fontId="7" fillId="3" borderId="4" xfId="2" applyFont="1" applyFill="1" applyBorder="1" applyAlignment="1">
      <alignment horizontal="center" vertical="center"/>
    </xf>
    <xf numFmtId="38" fontId="7" fillId="3" borderId="0" xfId="2" applyFont="1" applyFill="1" applyBorder="1" applyAlignment="1">
      <alignment horizontal="center" vertical="center"/>
    </xf>
    <xf numFmtId="38" fontId="7" fillId="3" borderId="11" xfId="2" applyFont="1" applyFill="1" applyBorder="1" applyAlignment="1">
      <alignment horizontal="center" vertical="center"/>
    </xf>
    <xf numFmtId="0" fontId="36" fillId="0" borderId="0" xfId="0" applyFont="1" applyFill="1" applyAlignment="1" applyProtection="1">
      <alignment horizontal="center" vertical="center"/>
    </xf>
    <xf numFmtId="0" fontId="36" fillId="3" borderId="0" xfId="0" applyFont="1" applyFill="1" applyAlignment="1" applyProtection="1">
      <alignment vertical="center" shrinkToFit="1"/>
    </xf>
    <xf numFmtId="0" fontId="36" fillId="0" borderId="0" xfId="0" applyFont="1" applyFill="1" applyAlignment="1" applyProtection="1">
      <alignment horizontal="left" vertical="center" shrinkToFit="1"/>
    </xf>
    <xf numFmtId="0" fontId="36" fillId="3" borderId="8" xfId="0" applyFont="1" applyFill="1" applyBorder="1" applyAlignment="1">
      <alignment vertical="center" shrinkToFit="1"/>
    </xf>
    <xf numFmtId="0" fontId="36" fillId="3" borderId="2" xfId="0" applyFont="1" applyFill="1" applyBorder="1" applyAlignment="1">
      <alignment vertical="center" shrinkToFit="1"/>
    </xf>
    <xf numFmtId="0" fontId="42" fillId="3" borderId="0" xfId="0" applyFont="1" applyFill="1" applyAlignment="1" applyProtection="1">
      <alignment horizontal="center" vertical="center" shrinkToFit="1"/>
    </xf>
    <xf numFmtId="0" fontId="36" fillId="3" borderId="0" xfId="0" applyFont="1" applyFill="1" applyAlignment="1" applyProtection="1">
      <alignment horizontal="center" vertical="center" shrinkToFit="1"/>
    </xf>
    <xf numFmtId="0" fontId="55" fillId="0" borderId="0" xfId="0" applyFont="1" applyBorder="1" applyAlignment="1">
      <alignment horizontal="center" vertical="center"/>
    </xf>
    <xf numFmtId="0" fontId="36" fillId="3" borderId="8" xfId="0" applyFont="1" applyFill="1" applyBorder="1" applyAlignment="1">
      <alignment horizontal="left" vertical="center" shrinkToFit="1"/>
    </xf>
    <xf numFmtId="0" fontId="36" fillId="3" borderId="2" xfId="0" applyFont="1" applyFill="1" applyBorder="1" applyAlignment="1">
      <alignment horizontal="left" vertical="center" shrinkToFit="1"/>
    </xf>
    <xf numFmtId="0" fontId="36" fillId="0" borderId="6" xfId="0" applyFont="1" applyBorder="1" applyAlignment="1">
      <alignment vertical="center" wrapText="1"/>
    </xf>
    <xf numFmtId="0" fontId="36" fillId="0" borderId="12" xfId="0" applyFont="1" applyBorder="1" applyAlignment="1">
      <alignment vertical="center" wrapText="1"/>
    </xf>
    <xf numFmtId="0" fontId="36" fillId="0" borderId="8" xfId="0" applyFont="1" applyFill="1" applyBorder="1" applyAlignment="1">
      <alignment vertical="center" wrapText="1"/>
    </xf>
    <xf numFmtId="0" fontId="36" fillId="0" borderId="2" xfId="0" applyFont="1" applyFill="1" applyBorder="1" applyAlignment="1">
      <alignment vertical="center" wrapText="1"/>
    </xf>
    <xf numFmtId="0" fontId="36" fillId="0" borderId="2" xfId="0" applyFont="1" applyFill="1" applyBorder="1" applyAlignment="1">
      <alignment vertical="center"/>
    </xf>
    <xf numFmtId="38" fontId="7" fillId="3" borderId="8" xfId="2" applyFont="1" applyFill="1" applyBorder="1" applyAlignment="1">
      <alignment horizontal="center" vertical="center"/>
    </xf>
    <xf numFmtId="178" fontId="7" fillId="3" borderId="8" xfId="2" applyNumberFormat="1" applyFont="1" applyFill="1" applyBorder="1" applyAlignment="1">
      <alignment horizontal="center" vertical="center"/>
    </xf>
    <xf numFmtId="0" fontId="36" fillId="0" borderId="0" xfId="0" applyFont="1" applyBorder="1" applyAlignment="1">
      <alignment horizontal="left" vertical="center" wrapText="1"/>
    </xf>
    <xf numFmtId="38" fontId="7" fillId="0" borderId="11" xfId="2" applyFont="1" applyFill="1" applyBorder="1" applyAlignment="1">
      <alignment horizontal="center" vertical="center"/>
    </xf>
    <xf numFmtId="38" fontId="7" fillId="0" borderId="12" xfId="2" applyFont="1" applyFill="1" applyBorder="1" applyAlignment="1">
      <alignment horizontal="center" vertical="center"/>
    </xf>
    <xf numFmtId="0" fontId="36" fillId="3" borderId="0" xfId="0" applyFont="1" applyFill="1" applyBorder="1" applyAlignment="1" applyProtection="1">
      <alignment vertical="center"/>
    </xf>
    <xf numFmtId="0" fontId="36" fillId="3" borderId="11" xfId="0" applyFont="1" applyFill="1" applyBorder="1" applyAlignment="1" applyProtection="1">
      <alignment vertical="center" shrinkToFit="1"/>
    </xf>
    <xf numFmtId="0" fontId="36" fillId="3" borderId="0" xfId="0" applyFont="1" applyFill="1" applyBorder="1" applyAlignment="1" applyProtection="1">
      <alignment vertical="center" shrinkToFit="1"/>
    </xf>
    <xf numFmtId="0" fontId="36" fillId="3" borderId="4" xfId="0" applyFont="1" applyFill="1" applyBorder="1" applyAlignment="1" applyProtection="1">
      <alignment horizontal="left" vertical="center" shrinkToFit="1"/>
    </xf>
    <xf numFmtId="0" fontId="36" fillId="3" borderId="0" xfId="0" applyFont="1" applyFill="1" applyBorder="1" applyAlignment="1" applyProtection="1">
      <alignment horizontal="left" vertical="center" shrinkToFit="1"/>
    </xf>
    <xf numFmtId="0" fontId="36" fillId="0" borderId="0" xfId="0" applyFont="1" applyFill="1" applyBorder="1" applyAlignment="1">
      <alignment vertical="center"/>
    </xf>
    <xf numFmtId="0" fontId="36" fillId="7" borderId="0" xfId="0" applyFont="1" applyFill="1" applyBorder="1" applyAlignment="1">
      <alignment horizontal="left" vertical="center"/>
    </xf>
    <xf numFmtId="0" fontId="36" fillId="7" borderId="0" xfId="0" applyFont="1" applyFill="1" applyBorder="1" applyAlignment="1">
      <alignment vertical="center"/>
    </xf>
    <xf numFmtId="0" fontId="36" fillId="0" borderId="0" xfId="0" applyFont="1" applyBorder="1" applyAlignment="1">
      <alignment horizontal="center" vertical="center"/>
    </xf>
    <xf numFmtId="0" fontId="36" fillId="4" borderId="0" xfId="0" applyFont="1" applyFill="1" applyBorder="1" applyAlignment="1" applyProtection="1">
      <alignment vertical="center"/>
      <protection locked="0"/>
    </xf>
    <xf numFmtId="0" fontId="36" fillId="4" borderId="0" xfId="0" applyFont="1" applyFill="1" applyAlignment="1" applyProtection="1">
      <alignment horizontal="center" vertical="center" shrinkToFit="1"/>
      <protection locked="0"/>
    </xf>
    <xf numFmtId="0" fontId="36" fillId="4" borderId="0" xfId="0" applyFont="1" applyFill="1" applyAlignment="1" applyProtection="1">
      <alignment horizontal="center" vertical="center"/>
      <protection locked="0"/>
    </xf>
    <xf numFmtId="0" fontId="36" fillId="0" borderId="0" xfId="0" applyFont="1" applyFill="1" applyBorder="1" applyAlignment="1">
      <alignment horizontal="center" vertical="center"/>
    </xf>
    <xf numFmtId="0" fontId="28" fillId="0" borderId="0" xfId="0" applyFont="1" applyBorder="1" applyAlignment="1">
      <alignment horizontal="left" vertical="center" wrapText="1"/>
    </xf>
    <xf numFmtId="0" fontId="36" fillId="4" borderId="0" xfId="0" applyFont="1" applyFill="1" applyAlignment="1" applyProtection="1">
      <alignment vertical="center"/>
      <protection locked="0"/>
    </xf>
    <xf numFmtId="0" fontId="36" fillId="0" borderId="0" xfId="0" applyFont="1" applyAlignment="1">
      <alignment horizontal="center" vertical="center"/>
    </xf>
    <xf numFmtId="0" fontId="36" fillId="0" borderId="0" xfId="0" applyFont="1" applyFill="1" applyBorder="1" applyAlignment="1">
      <alignment vertical="center" wrapText="1"/>
    </xf>
    <xf numFmtId="38" fontId="7" fillId="0" borderId="0" xfId="2" applyFont="1" applyFill="1" applyBorder="1" applyAlignment="1">
      <alignment horizontal="center" vertical="center"/>
    </xf>
    <xf numFmtId="0" fontId="36" fillId="11" borderId="0" xfId="0" applyFont="1" applyFill="1" applyAlignment="1" applyProtection="1">
      <alignment horizontal="center" vertical="center"/>
      <protection locked="0"/>
    </xf>
    <xf numFmtId="0" fontId="42" fillId="0" borderId="0" xfId="0" applyFont="1" applyAlignment="1">
      <alignment vertical="top" wrapText="1"/>
    </xf>
    <xf numFmtId="0" fontId="42" fillId="0" borderId="0" xfId="0" applyFont="1" applyAlignment="1">
      <alignment horizontal="center" vertical="center"/>
    </xf>
    <xf numFmtId="0" fontId="46" fillId="3" borderId="0" xfId="0" applyFont="1" applyFill="1" applyAlignment="1">
      <alignment vertical="center" shrinkToFit="1"/>
    </xf>
    <xf numFmtId="0" fontId="46" fillId="3" borderId="0" xfId="0" applyFont="1" applyFill="1" applyAlignment="1">
      <alignment horizontal="left" vertical="center"/>
    </xf>
    <xf numFmtId="0" fontId="46" fillId="3" borderId="0" xfId="0" applyFont="1" applyFill="1" applyAlignment="1">
      <alignment vertical="center"/>
    </xf>
    <xf numFmtId="0" fontId="46" fillId="3" borderId="0" xfId="0" applyFont="1" applyFill="1" applyAlignment="1">
      <alignment horizontal="center" vertical="center"/>
    </xf>
    <xf numFmtId="0" fontId="48" fillId="0" borderId="0" xfId="0" applyFont="1" applyAlignment="1">
      <alignment horizontal="center" vertical="center"/>
    </xf>
    <xf numFmtId="0" fontId="46" fillId="3" borderId="0" xfId="0" applyFont="1" applyFill="1" applyAlignment="1">
      <alignment horizontal="left" vertical="center" shrinkToFit="1"/>
    </xf>
    <xf numFmtId="0" fontId="7" fillId="0" borderId="11" xfId="0" applyFont="1" applyFill="1" applyBorder="1" applyAlignment="1" applyProtection="1">
      <alignment horizontal="center" vertical="center"/>
      <protection locked="0"/>
    </xf>
    <xf numFmtId="0" fontId="7" fillId="3" borderId="4" xfId="0" applyFont="1" applyFill="1" applyBorder="1" applyAlignment="1" applyProtection="1">
      <alignment horizontal="left" vertical="center" indent="1"/>
    </xf>
    <xf numFmtId="0" fontId="36" fillId="0" borderId="8" xfId="0" applyFont="1" applyFill="1" applyBorder="1" applyAlignment="1" applyProtection="1">
      <alignment horizontal="center" vertical="center" wrapText="1"/>
    </xf>
    <xf numFmtId="0" fontId="36" fillId="0" borderId="9" xfId="0" applyFont="1" applyBorder="1" applyAlignment="1">
      <alignment horizontal="left" vertical="center"/>
    </xf>
    <xf numFmtId="0" fontId="36" fillId="0" borderId="8" xfId="0" applyFont="1" applyBorder="1" applyAlignment="1">
      <alignment horizontal="left" vertical="center"/>
    </xf>
    <xf numFmtId="0" fontId="36" fillId="0" borderId="2" xfId="0" applyFont="1" applyBorder="1" applyAlignment="1">
      <alignment horizontal="left" vertical="center"/>
    </xf>
    <xf numFmtId="0" fontId="36" fillId="3" borderId="8" xfId="0" applyFont="1" applyFill="1" applyBorder="1" applyAlignment="1" applyProtection="1">
      <alignment horizontal="center" vertical="center"/>
    </xf>
    <xf numFmtId="0" fontId="36" fillId="7" borderId="8" xfId="0" applyFont="1" applyFill="1" applyBorder="1" applyAlignment="1" applyProtection="1">
      <alignment horizontal="center" vertical="center" shrinkToFit="1"/>
    </xf>
    <xf numFmtId="0" fontId="36" fillId="7" borderId="2" xfId="0" applyFont="1" applyFill="1" applyBorder="1" applyAlignment="1" applyProtection="1">
      <alignment horizontal="center" vertical="center" shrinkToFit="1"/>
    </xf>
    <xf numFmtId="0" fontId="36" fillId="0" borderId="9" xfId="0" applyFont="1" applyBorder="1" applyAlignment="1">
      <alignment vertical="center"/>
    </xf>
    <xf numFmtId="0" fontId="36" fillId="0" borderId="8" xfId="0" applyFont="1" applyBorder="1" applyAlignment="1">
      <alignment vertical="center"/>
    </xf>
    <xf numFmtId="0" fontId="36" fillId="0" borderId="2" xfId="0" applyFont="1" applyBorder="1" applyAlignment="1">
      <alignment vertical="center"/>
    </xf>
    <xf numFmtId="0" fontId="36" fillId="3" borderId="8" xfId="0" applyFont="1" applyFill="1" applyBorder="1" applyAlignment="1" applyProtection="1">
      <alignment vertical="center" shrinkToFit="1"/>
    </xf>
    <xf numFmtId="0" fontId="36" fillId="3" borderId="2" xfId="0" applyFont="1" applyFill="1" applyBorder="1" applyAlignment="1" applyProtection="1">
      <alignment vertical="center" shrinkToFit="1"/>
    </xf>
    <xf numFmtId="0" fontId="36" fillId="0" borderId="8" xfId="0" applyFont="1" applyBorder="1" applyAlignment="1">
      <alignment horizontal="center" vertical="center"/>
    </xf>
    <xf numFmtId="0" fontId="36" fillId="3" borderId="8" xfId="0" applyFont="1" applyFill="1" applyBorder="1" applyAlignment="1" applyProtection="1">
      <alignment horizontal="left" vertical="center" shrinkToFit="1"/>
    </xf>
    <xf numFmtId="0" fontId="36" fillId="3" borderId="2" xfId="0" applyFont="1" applyFill="1" applyBorder="1" applyAlignment="1" applyProtection="1">
      <alignment horizontal="left" vertical="center" shrinkToFit="1"/>
    </xf>
    <xf numFmtId="0" fontId="36" fillId="3" borderId="8" xfId="0" applyFont="1" applyFill="1" applyBorder="1" applyAlignment="1" applyProtection="1">
      <alignment horizontal="left" vertical="center" wrapText="1"/>
    </xf>
    <xf numFmtId="0" fontId="36" fillId="3" borderId="2" xfId="0" applyFont="1" applyFill="1" applyBorder="1" applyAlignment="1" applyProtection="1">
      <alignment horizontal="left" vertical="center" wrapText="1"/>
    </xf>
    <xf numFmtId="0" fontId="13" fillId="4" borderId="0" xfId="0" applyFont="1" applyFill="1" applyBorder="1" applyAlignment="1" applyProtection="1">
      <alignment vertical="top" wrapText="1"/>
      <protection locked="0"/>
    </xf>
    <xf numFmtId="0" fontId="38" fillId="4" borderId="0" xfId="0" applyFont="1" applyFill="1" applyBorder="1" applyAlignment="1" applyProtection="1">
      <alignment vertical="top" wrapText="1"/>
      <protection locked="0"/>
    </xf>
    <xf numFmtId="0" fontId="38" fillId="4" borderId="6" xfId="0" applyFont="1" applyFill="1" applyBorder="1" applyAlignment="1" applyProtection="1">
      <alignment vertical="top" wrapText="1"/>
      <protection locked="0"/>
    </xf>
    <xf numFmtId="0" fontId="36" fillId="3" borderId="6" xfId="0" applyFont="1" applyFill="1" applyBorder="1" applyAlignment="1" applyProtection="1">
      <alignment vertical="center" shrinkToFit="1"/>
    </xf>
    <xf numFmtId="0" fontId="13" fillId="4" borderId="11" xfId="0" applyFont="1" applyFill="1" applyBorder="1" applyAlignment="1" applyProtection="1">
      <alignment vertical="top" wrapText="1"/>
      <protection locked="0"/>
    </xf>
    <xf numFmtId="0" fontId="38" fillId="4" borderId="11" xfId="0" applyFont="1" applyFill="1" applyBorder="1" applyAlignment="1" applyProtection="1">
      <alignment vertical="top" wrapText="1"/>
      <protection locked="0"/>
    </xf>
    <xf numFmtId="0" fontId="38" fillId="4" borderId="12" xfId="0" applyFont="1" applyFill="1" applyBorder="1" applyAlignment="1" applyProtection="1">
      <alignment vertical="top" wrapText="1"/>
      <protection locked="0"/>
    </xf>
    <xf numFmtId="0" fontId="36" fillId="0" borderId="13" xfId="0" quotePrefix="1" applyFont="1" applyBorder="1" applyAlignment="1">
      <alignment horizontal="center" vertical="center"/>
    </xf>
    <xf numFmtId="0" fontId="36" fillId="0" borderId="14" xfId="0" quotePrefix="1" applyFont="1" applyBorder="1" applyAlignment="1">
      <alignment horizontal="center" vertical="center"/>
    </xf>
    <xf numFmtId="0" fontId="36" fillId="0" borderId="19" xfId="0" quotePrefix="1" applyFont="1" applyBorder="1" applyAlignment="1">
      <alignment horizontal="center" vertical="center"/>
    </xf>
    <xf numFmtId="0" fontId="12" fillId="0" borderId="7" xfId="0" applyFont="1" applyBorder="1" applyAlignment="1">
      <alignment vertical="center"/>
    </xf>
    <xf numFmtId="0" fontId="12" fillId="0" borderId="5" xfId="0" applyFont="1" applyBorder="1" applyAlignment="1">
      <alignment vertical="center"/>
    </xf>
    <xf numFmtId="0" fontId="12" fillId="0" borderId="3" xfId="0" applyFont="1" applyBorder="1" applyAlignment="1">
      <alignment vertical="center"/>
    </xf>
    <xf numFmtId="0" fontId="12" fillId="0" borderId="6" xfId="0" applyFont="1" applyBorder="1" applyAlignment="1">
      <alignment vertical="center"/>
    </xf>
    <xf numFmtId="0" fontId="12" fillId="0" borderId="10" xfId="0" applyFont="1" applyBorder="1" applyAlignment="1">
      <alignment vertical="center"/>
    </xf>
    <xf numFmtId="0" fontId="12" fillId="0" borderId="12" xfId="0" applyFont="1" applyBorder="1" applyAlignment="1">
      <alignment vertical="center"/>
    </xf>
    <xf numFmtId="0" fontId="36" fillId="3" borderId="8" xfId="0" applyFont="1" applyFill="1" applyBorder="1" applyAlignment="1" applyProtection="1">
      <alignment horizontal="center" vertical="center" shrinkToFit="1"/>
    </xf>
    <xf numFmtId="0" fontId="36" fillId="3" borderId="8" xfId="0" applyFont="1" applyFill="1" applyBorder="1" applyAlignment="1" applyProtection="1">
      <alignment vertical="center"/>
    </xf>
    <xf numFmtId="0" fontId="36" fillId="3" borderId="2" xfId="0" applyFont="1" applyFill="1" applyBorder="1" applyAlignment="1" applyProtection="1">
      <alignment vertical="center"/>
    </xf>
    <xf numFmtId="0" fontId="39" fillId="0" borderId="0" xfId="0" applyFont="1" applyBorder="1" applyAlignment="1">
      <alignment vertical="center" wrapText="1"/>
    </xf>
    <xf numFmtId="0" fontId="39" fillId="0" borderId="4" xfId="0" applyFont="1" applyBorder="1" applyAlignment="1">
      <alignment vertical="center" wrapText="1"/>
    </xf>
    <xf numFmtId="0" fontId="11" fillId="0" borderId="0" xfId="0" applyFont="1" applyBorder="1" applyAlignment="1">
      <alignment horizontal="left" vertical="center" wrapText="1"/>
    </xf>
    <xf numFmtId="0" fontId="39" fillId="0" borderId="0" xfId="0" applyFont="1" applyBorder="1" applyAlignment="1">
      <alignment horizontal="left" vertical="center" wrapText="1"/>
    </xf>
    <xf numFmtId="0" fontId="58" fillId="0" borderId="0" xfId="0" applyFont="1" applyBorder="1" applyAlignment="1">
      <alignment horizontal="center" vertical="center"/>
    </xf>
    <xf numFmtId="0" fontId="36" fillId="3" borderId="8" xfId="0" applyFont="1" applyFill="1" applyBorder="1" applyAlignment="1" applyProtection="1">
      <alignment horizontal="center" vertical="center" shrinkToFit="1"/>
      <protection locked="0"/>
    </xf>
    <xf numFmtId="0" fontId="36" fillId="3" borderId="2" xfId="0" applyFont="1" applyFill="1" applyBorder="1" applyAlignment="1" applyProtection="1">
      <alignment horizontal="center" vertical="center" shrinkToFit="1"/>
      <protection locked="0"/>
    </xf>
    <xf numFmtId="0" fontId="36" fillId="0" borderId="7" xfId="0" applyFont="1" applyBorder="1" applyAlignment="1">
      <alignment vertical="center"/>
    </xf>
    <xf numFmtId="0" fontId="36" fillId="0" borderId="4" xfId="0" applyFont="1" applyBorder="1" applyAlignment="1">
      <alignment vertical="center"/>
    </xf>
    <xf numFmtId="0" fontId="36" fillId="0" borderId="5" xfId="0" applyFont="1" applyBorder="1" applyAlignment="1">
      <alignment vertical="center"/>
    </xf>
    <xf numFmtId="0" fontId="36" fillId="0" borderId="3" xfId="0" applyFont="1" applyBorder="1" applyAlignment="1">
      <alignment vertical="center"/>
    </xf>
    <xf numFmtId="0" fontId="36" fillId="0" borderId="0" xfId="0" applyFont="1" applyBorder="1" applyAlignment="1">
      <alignment vertical="center"/>
    </xf>
    <xf numFmtId="0" fontId="36" fillId="0" borderId="6" xfId="0" applyFont="1" applyBorder="1" applyAlignment="1">
      <alignment vertical="center"/>
    </xf>
    <xf numFmtId="0" fontId="36" fillId="0" borderId="10" xfId="0" applyFont="1" applyBorder="1" applyAlignment="1">
      <alignment vertical="center"/>
    </xf>
    <xf numFmtId="0" fontId="36" fillId="0" borderId="11" xfId="0" applyFont="1" applyBorder="1" applyAlignment="1">
      <alignment vertical="center"/>
    </xf>
    <xf numFmtId="0" fontId="36" fillId="0" borderId="12" xfId="0" applyFont="1" applyBorder="1" applyAlignment="1">
      <alignment vertical="center"/>
    </xf>
    <xf numFmtId="0" fontId="36" fillId="0" borderId="2" xfId="0" applyFont="1" applyFill="1" applyBorder="1" applyAlignment="1" applyProtection="1">
      <alignment vertical="center"/>
    </xf>
    <xf numFmtId="0" fontId="36" fillId="0" borderId="4" xfId="0" applyFont="1" applyFill="1" applyBorder="1" applyAlignment="1" applyProtection="1">
      <alignment vertical="center"/>
    </xf>
    <xf numFmtId="0" fontId="36" fillId="0" borderId="5" xfId="0" applyFont="1" applyFill="1" applyBorder="1" applyAlignment="1" applyProtection="1">
      <alignment vertical="center"/>
    </xf>
    <xf numFmtId="0" fontId="38" fillId="0" borderId="4" xfId="0" applyFont="1" applyBorder="1" applyAlignment="1">
      <alignment horizontal="left" vertical="top" wrapText="1"/>
    </xf>
    <xf numFmtId="0" fontId="38" fillId="0" borderId="0" xfId="0" applyFont="1" applyAlignment="1">
      <alignment horizontal="left" vertical="top" wrapText="1"/>
    </xf>
    <xf numFmtId="0" fontId="12" fillId="3" borderId="9" xfId="0" applyFont="1" applyFill="1" applyBorder="1" applyAlignment="1" applyProtection="1">
      <alignment horizontal="center" vertical="center"/>
    </xf>
    <xf numFmtId="0" fontId="12" fillId="3" borderId="8" xfId="0" applyFont="1" applyFill="1" applyBorder="1" applyAlignment="1" applyProtection="1">
      <alignment horizontal="center" vertical="center"/>
    </xf>
    <xf numFmtId="0" fontId="12" fillId="3" borderId="2" xfId="0" applyFont="1" applyFill="1" applyBorder="1" applyAlignment="1" applyProtection="1">
      <alignment horizontal="center" vertical="center"/>
    </xf>
    <xf numFmtId="0" fontId="36" fillId="3" borderId="8" xfId="0" applyFont="1" applyFill="1" applyBorder="1" applyAlignment="1" applyProtection="1">
      <alignment vertical="center" wrapText="1"/>
    </xf>
    <xf numFmtId="0" fontId="36" fillId="3" borderId="2" xfId="0" applyFont="1" applyFill="1" applyBorder="1" applyAlignment="1" applyProtection="1">
      <alignment vertical="center" wrapText="1"/>
    </xf>
    <xf numFmtId="0" fontId="7" fillId="0" borderId="9" xfId="0" applyFont="1" applyBorder="1" applyAlignment="1">
      <alignment horizontal="left" vertical="center"/>
    </xf>
    <xf numFmtId="0" fontId="7" fillId="0" borderId="0" xfId="0" applyFont="1" applyBorder="1" applyAlignment="1">
      <alignment vertical="center" wrapText="1"/>
    </xf>
    <xf numFmtId="0" fontId="12" fillId="3" borderId="8" xfId="0" applyFont="1" applyFill="1" applyBorder="1" applyAlignment="1" applyProtection="1">
      <alignment vertical="center" shrinkToFit="1"/>
    </xf>
    <xf numFmtId="0" fontId="12" fillId="3" borderId="2" xfId="0" applyFont="1" applyFill="1" applyBorder="1" applyAlignment="1" applyProtection="1">
      <alignment vertical="center" shrinkToFit="1"/>
    </xf>
    <xf numFmtId="0" fontId="11" fillId="0" borderId="4" xfId="0" applyFont="1" applyBorder="1" applyAlignment="1">
      <alignment vertical="top" wrapText="1"/>
    </xf>
    <xf numFmtId="0" fontId="11" fillId="0" borderId="0" xfId="0" applyFont="1" applyBorder="1" applyAlignment="1">
      <alignment vertical="top" wrapText="1"/>
    </xf>
    <xf numFmtId="0" fontId="36" fillId="0" borderId="0" xfId="0" applyFont="1" applyAlignment="1">
      <alignment vertical="center" wrapText="1"/>
    </xf>
    <xf numFmtId="0" fontId="36" fillId="0" borderId="0" xfId="0" applyFont="1" applyAlignment="1">
      <alignment vertical="center"/>
    </xf>
    <xf numFmtId="0" fontId="7" fillId="0" borderId="0" xfId="0" applyFont="1" applyAlignment="1">
      <alignment horizontal="center" vertical="center"/>
    </xf>
    <xf numFmtId="38" fontId="12" fillId="0" borderId="20" xfId="2" applyFont="1" applyFill="1" applyBorder="1" applyAlignment="1" applyProtection="1">
      <alignment horizontal="center" vertical="center" wrapText="1"/>
    </xf>
    <xf numFmtId="38" fontId="12" fillId="0" borderId="21" xfId="2" applyFont="1" applyFill="1" applyBorder="1" applyAlignment="1" applyProtection="1">
      <alignment horizontal="center" vertical="center" wrapText="1"/>
    </xf>
    <xf numFmtId="38" fontId="12" fillId="3" borderId="9" xfId="2" applyFont="1" applyFill="1" applyBorder="1" applyAlignment="1" applyProtection="1">
      <alignment horizontal="center" vertical="center" wrapText="1"/>
    </xf>
    <xf numFmtId="38" fontId="12" fillId="3" borderId="2" xfId="2" applyFont="1" applyFill="1" applyBorder="1" applyAlignment="1" applyProtection="1">
      <alignment horizontal="center" vertical="center" wrapText="1"/>
    </xf>
    <xf numFmtId="0" fontId="12" fillId="3" borderId="9" xfId="0" applyFont="1" applyFill="1" applyBorder="1" applyAlignment="1" applyProtection="1">
      <alignment vertical="center" shrinkToFit="1"/>
    </xf>
    <xf numFmtId="0" fontId="11" fillId="4" borderId="4" xfId="0" applyFont="1" applyFill="1" applyBorder="1" applyAlignment="1" applyProtection="1">
      <alignment vertical="center" shrinkToFit="1"/>
      <protection locked="0"/>
    </xf>
    <xf numFmtId="0" fontId="11" fillId="4" borderId="5" xfId="0" applyFont="1" applyFill="1" applyBorder="1" applyAlignment="1" applyProtection="1">
      <alignment vertical="center" shrinkToFit="1"/>
      <protection locked="0"/>
    </xf>
    <xf numFmtId="0" fontId="12" fillId="3" borderId="11" xfId="0" applyFont="1" applyFill="1" applyBorder="1" applyAlignment="1" applyProtection="1">
      <alignment horizontal="left" vertical="center" shrinkToFit="1"/>
    </xf>
    <xf numFmtId="0" fontId="12" fillId="3" borderId="12" xfId="0" applyFont="1" applyFill="1" applyBorder="1" applyAlignment="1" applyProtection="1">
      <alignment horizontal="left" vertical="center" shrinkToFit="1"/>
    </xf>
    <xf numFmtId="0" fontId="12" fillId="0" borderId="7" xfId="0" applyFont="1" applyBorder="1" applyAlignment="1" applyProtection="1">
      <alignment horizontal="left" vertical="center"/>
    </xf>
    <xf numFmtId="0" fontId="12" fillId="0" borderId="4" xfId="0" applyFont="1" applyBorder="1" applyAlignment="1" applyProtection="1">
      <alignment horizontal="left" vertical="center"/>
    </xf>
    <xf numFmtId="0" fontId="12" fillId="0" borderId="5" xfId="0" applyFont="1" applyBorder="1" applyAlignment="1" applyProtection="1">
      <alignment horizontal="left" vertical="center"/>
    </xf>
    <xf numFmtId="0" fontId="12" fillId="0" borderId="9"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2" fillId="0" borderId="22"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24" xfId="0" applyFont="1" applyBorder="1" applyAlignment="1" applyProtection="1">
      <alignment horizontal="center" vertical="center"/>
    </xf>
    <xf numFmtId="0" fontId="12" fillId="0" borderId="25" xfId="0" applyFont="1" applyBorder="1" applyAlignment="1" applyProtection="1">
      <alignment horizontal="center" vertical="center"/>
    </xf>
    <xf numFmtId="0" fontId="12" fillId="0" borderId="26" xfId="0" applyFont="1" applyBorder="1" applyAlignment="1" applyProtection="1">
      <alignment horizontal="center" vertical="center"/>
    </xf>
    <xf numFmtId="0" fontId="12" fillId="0" borderId="27" xfId="0" applyFont="1" applyBorder="1" applyAlignment="1" applyProtection="1">
      <alignment horizontal="center" vertical="center"/>
    </xf>
    <xf numFmtId="0" fontId="36" fillId="0" borderId="9" xfId="0" applyFont="1" applyFill="1" applyBorder="1" applyAlignment="1" applyProtection="1">
      <alignment horizontal="center" vertical="center" shrinkToFit="1"/>
    </xf>
    <xf numFmtId="0" fontId="36" fillId="0" borderId="2" xfId="0"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3" borderId="1" xfId="0" applyFont="1" applyFill="1" applyBorder="1" applyAlignment="1" applyProtection="1">
      <alignment vertical="center" shrinkToFit="1"/>
    </xf>
    <xf numFmtId="0" fontId="12" fillId="0" borderId="9" xfId="0" applyFont="1" applyBorder="1" applyAlignment="1" applyProtection="1">
      <alignment horizontal="left" vertical="center" shrinkToFit="1"/>
    </xf>
    <xf numFmtId="0" fontId="12" fillId="0" borderId="8" xfId="0" applyFont="1" applyBorder="1" applyAlignment="1" applyProtection="1">
      <alignment horizontal="left" vertical="center" shrinkToFit="1"/>
    </xf>
    <xf numFmtId="0" fontId="12" fillId="0" borderId="2" xfId="0" applyFont="1" applyBorder="1" applyAlignment="1" applyProtection="1">
      <alignment horizontal="left" vertical="center" shrinkToFit="1"/>
    </xf>
    <xf numFmtId="0" fontId="36" fillId="3" borderId="2" xfId="0" applyFont="1" applyFill="1" applyBorder="1" applyAlignment="1" applyProtection="1">
      <alignment horizontal="center" vertical="center"/>
    </xf>
    <xf numFmtId="0" fontId="12" fillId="3" borderId="8" xfId="0" applyFont="1" applyFill="1" applyBorder="1" applyAlignment="1" applyProtection="1">
      <alignment horizontal="center" vertical="center" wrapText="1"/>
    </xf>
    <xf numFmtId="0" fontId="12" fillId="3" borderId="2" xfId="0" applyFont="1" applyFill="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0" borderId="2" xfId="0" applyFont="1" applyBorder="1" applyAlignment="1" applyProtection="1">
      <alignment horizontal="center" vertical="center"/>
    </xf>
    <xf numFmtId="0" fontId="7" fillId="0" borderId="9"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2" xfId="0" applyFont="1" applyBorder="1" applyAlignment="1" applyProtection="1">
      <alignment horizontal="center" vertical="center" wrapText="1"/>
    </xf>
    <xf numFmtId="0" fontId="12" fillId="0" borderId="9" xfId="0" applyFont="1" applyBorder="1" applyAlignment="1" applyProtection="1">
      <alignment horizontal="left" vertical="center"/>
    </xf>
    <xf numFmtId="0" fontId="12" fillId="0" borderId="8" xfId="0" applyFont="1" applyBorder="1" applyAlignment="1" applyProtection="1">
      <alignment horizontal="left" vertical="center"/>
    </xf>
    <xf numFmtId="0" fontId="12" fillId="0" borderId="2" xfId="0" applyFont="1" applyBorder="1" applyAlignment="1" applyProtection="1">
      <alignment horizontal="left" vertical="center"/>
    </xf>
    <xf numFmtId="177" fontId="12" fillId="3" borderId="8" xfId="0" applyNumberFormat="1"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10"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3" borderId="8" xfId="0" applyFont="1" applyFill="1" applyBorder="1" applyAlignment="1" applyProtection="1">
      <alignment horizontal="center" vertical="center" wrapText="1"/>
    </xf>
    <xf numFmtId="0" fontId="7" fillId="3" borderId="7"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0" borderId="3"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36" fillId="0" borderId="9" xfId="0" applyFont="1" applyBorder="1" applyAlignment="1" applyProtection="1">
      <alignment vertical="center" shrinkToFit="1"/>
    </xf>
    <xf numFmtId="0" fontId="36" fillId="0" borderId="8" xfId="0" applyFont="1" applyBorder="1" applyAlignment="1" applyProtection="1">
      <alignment vertical="center" shrinkToFit="1"/>
    </xf>
    <xf numFmtId="0" fontId="36" fillId="0" borderId="2" xfId="0" applyFont="1" applyBorder="1" applyAlignment="1" applyProtection="1">
      <alignment vertical="center" shrinkToFit="1"/>
    </xf>
    <xf numFmtId="38" fontId="36" fillId="4" borderId="9" xfId="2" applyFont="1" applyFill="1" applyBorder="1" applyAlignment="1" applyProtection="1">
      <alignment vertical="center" wrapText="1"/>
      <protection locked="0"/>
    </xf>
    <xf numFmtId="38" fontId="36" fillId="4" borderId="8" xfId="2" applyFont="1" applyFill="1" applyBorder="1" applyAlignment="1" applyProtection="1">
      <alignment vertical="center" wrapText="1"/>
      <protection locked="0"/>
    </xf>
    <xf numFmtId="38" fontId="36" fillId="4" borderId="2" xfId="2" applyFont="1" applyFill="1" applyBorder="1" applyAlignment="1" applyProtection="1">
      <alignment vertical="center" wrapText="1"/>
      <protection locked="0"/>
    </xf>
    <xf numFmtId="0" fontId="36" fillId="0" borderId="7" xfId="0" applyFont="1" applyBorder="1" applyAlignment="1" applyProtection="1">
      <alignment horizontal="center" vertical="center" wrapText="1"/>
    </xf>
    <xf numFmtId="0" fontId="36" fillId="0" borderId="5" xfId="0" applyFont="1" applyBorder="1" applyAlignment="1" applyProtection="1">
      <alignment horizontal="center" vertical="center" wrapText="1"/>
    </xf>
    <xf numFmtId="0" fontId="36" fillId="0" borderId="3" xfId="0" applyFont="1" applyBorder="1" applyAlignment="1" applyProtection="1">
      <alignment horizontal="center" vertical="center" wrapText="1"/>
    </xf>
    <xf numFmtId="0" fontId="36" fillId="0" borderId="6" xfId="0" applyFont="1" applyBorder="1" applyAlignment="1" applyProtection="1">
      <alignment horizontal="center" vertical="center" wrapText="1"/>
    </xf>
    <xf numFmtId="0" fontId="36" fillId="0" borderId="10" xfId="0" applyFont="1" applyBorder="1" applyAlignment="1" applyProtection="1">
      <alignment horizontal="center" vertical="center" wrapText="1"/>
    </xf>
    <xf numFmtId="0" fontId="36" fillId="0" borderId="12" xfId="0" applyFont="1" applyBorder="1" applyAlignment="1" applyProtection="1">
      <alignment horizontal="center" vertical="center" wrapText="1"/>
    </xf>
    <xf numFmtId="0" fontId="7" fillId="0" borderId="1" xfId="0" applyFont="1" applyBorder="1" applyAlignment="1" applyProtection="1">
      <alignment vertical="center" shrinkToFit="1"/>
    </xf>
    <xf numFmtId="0" fontId="36" fillId="0" borderId="1" xfId="0" applyFont="1" applyBorder="1" applyAlignment="1" applyProtection="1">
      <alignment vertical="center" shrinkToFit="1"/>
    </xf>
    <xf numFmtId="38" fontId="36" fillId="3" borderId="9" xfId="2" applyFont="1" applyFill="1" applyBorder="1" applyAlignment="1" applyProtection="1">
      <alignment horizontal="center" vertical="center" wrapText="1"/>
    </xf>
    <xf numFmtId="38" fontId="36" fillId="3" borderId="8" xfId="2"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36" fillId="0" borderId="2" xfId="0" applyFont="1" applyFill="1" applyBorder="1" applyAlignment="1" applyProtection="1">
      <alignment horizontal="center" vertical="center" wrapText="1"/>
    </xf>
    <xf numFmtId="0" fontId="36" fillId="0" borderId="7" xfId="0" applyFont="1" applyBorder="1" applyAlignment="1" applyProtection="1">
      <alignment vertical="center" shrinkToFit="1"/>
    </xf>
    <xf numFmtId="0" fontId="36" fillId="0" borderId="4" xfId="0" applyFont="1" applyBorder="1" applyAlignment="1" applyProtection="1">
      <alignment vertical="center" shrinkToFit="1"/>
    </xf>
    <xf numFmtId="0" fontId="36" fillId="0" borderId="5" xfId="0" applyFont="1" applyBorder="1" applyAlignment="1" applyProtection="1">
      <alignment vertical="center" shrinkToFit="1"/>
    </xf>
    <xf numFmtId="178" fontId="36" fillId="3" borderId="8" xfId="2" applyNumberFormat="1" applyFont="1" applyFill="1" applyBorder="1" applyAlignment="1" applyProtection="1">
      <alignment horizontal="center" vertical="center" wrapText="1"/>
    </xf>
    <xf numFmtId="0" fontId="36" fillId="3" borderId="9"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2" xfId="0" applyFont="1" applyFill="1" applyBorder="1" applyAlignment="1">
      <alignment horizontal="center" vertical="center"/>
    </xf>
    <xf numFmtId="0" fontId="36" fillId="0" borderId="1" xfId="0" applyFont="1" applyBorder="1" applyAlignment="1">
      <alignment vertical="center"/>
    </xf>
    <xf numFmtId="177" fontId="36" fillId="3" borderId="8" xfId="0" applyNumberFormat="1" applyFont="1" applyFill="1" applyBorder="1" applyAlignment="1">
      <alignment horizontal="center" vertical="center" shrinkToFit="1"/>
    </xf>
    <xf numFmtId="177" fontId="36" fillId="3" borderId="2" xfId="0" applyNumberFormat="1" applyFont="1" applyFill="1" applyBorder="1" applyAlignment="1">
      <alignment horizontal="center" vertical="center" shrinkToFit="1"/>
    </xf>
    <xf numFmtId="0" fontId="36" fillId="0" borderId="8" xfId="0" applyFont="1" applyBorder="1" applyAlignment="1">
      <alignment horizontal="center" vertical="center" shrinkToFit="1"/>
    </xf>
    <xf numFmtId="0" fontId="36" fillId="0" borderId="2" xfId="0" applyFont="1" applyBorder="1" applyAlignment="1">
      <alignment horizontal="center" vertical="center" shrinkToFit="1"/>
    </xf>
    <xf numFmtId="0" fontId="36" fillId="0" borderId="2" xfId="0" applyFont="1" applyBorder="1" applyAlignment="1">
      <alignment horizontal="center" vertical="center"/>
    </xf>
    <xf numFmtId="177" fontId="36" fillId="3" borderId="8" xfId="0" applyNumberFormat="1" applyFont="1" applyFill="1" applyBorder="1" applyAlignment="1">
      <alignment horizontal="center" vertical="center"/>
    </xf>
    <xf numFmtId="177" fontId="36" fillId="3" borderId="2" xfId="0" applyNumberFormat="1" applyFont="1" applyFill="1" applyBorder="1" applyAlignment="1">
      <alignment horizontal="center" vertical="center"/>
    </xf>
    <xf numFmtId="0" fontId="36" fillId="0" borderId="1" xfId="0" applyFont="1" applyBorder="1" applyAlignment="1">
      <alignment horizontal="center" vertical="center"/>
    </xf>
    <xf numFmtId="0" fontId="36" fillId="0" borderId="11" xfId="0" applyFont="1" applyBorder="1" applyAlignment="1">
      <alignment horizontal="center" vertical="center"/>
    </xf>
    <xf numFmtId="0" fontId="36" fillId="0" borderId="12" xfId="0" applyFont="1" applyBorder="1" applyAlignment="1">
      <alignment horizontal="center" vertical="center"/>
    </xf>
    <xf numFmtId="0" fontId="7" fillId="0" borderId="9" xfId="0" applyFont="1" applyBorder="1" applyAlignment="1">
      <alignment vertical="center" shrinkToFit="1"/>
    </xf>
    <xf numFmtId="0" fontId="7" fillId="0" borderId="8" xfId="0" applyFont="1" applyBorder="1" applyAlignment="1">
      <alignment vertical="center" shrinkToFit="1"/>
    </xf>
    <xf numFmtId="38" fontId="7" fillId="3" borderId="1" xfId="2" applyFont="1" applyFill="1" applyBorder="1" applyAlignment="1" applyProtection="1">
      <alignment horizontal="center" vertical="center"/>
    </xf>
    <xf numFmtId="38" fontId="7" fillId="0" borderId="9" xfId="2" quotePrefix="1" applyFont="1" applyFill="1" applyBorder="1" applyAlignment="1" applyProtection="1">
      <alignment horizontal="center" vertical="center"/>
    </xf>
    <xf numFmtId="38" fontId="7" fillId="0" borderId="2" xfId="2" quotePrefix="1" applyFont="1" applyFill="1" applyBorder="1" applyAlignment="1" applyProtection="1">
      <alignment horizontal="center" vertical="center"/>
    </xf>
    <xf numFmtId="178" fontId="7" fillId="3" borderId="9" xfId="2" applyNumberFormat="1" applyFont="1" applyFill="1" applyBorder="1" applyAlignment="1" applyProtection="1">
      <alignment horizontal="center" vertical="center"/>
    </xf>
    <xf numFmtId="178" fontId="7" fillId="3" borderId="8" xfId="2" applyNumberFormat="1" applyFont="1" applyFill="1" applyBorder="1" applyAlignment="1" applyProtection="1">
      <alignment horizontal="center" vertical="center"/>
    </xf>
    <xf numFmtId="0" fontId="7" fillId="4" borderId="9" xfId="0" applyFont="1" applyFill="1" applyBorder="1" applyAlignment="1" applyProtection="1">
      <alignment vertical="center" wrapText="1"/>
      <protection locked="0"/>
    </xf>
    <xf numFmtId="0" fontId="7" fillId="4" borderId="8" xfId="0" applyFont="1" applyFill="1" applyBorder="1" applyAlignment="1" applyProtection="1">
      <alignment vertical="center" wrapText="1"/>
      <protection locked="0"/>
    </xf>
    <xf numFmtId="0" fontId="7" fillId="4" borderId="2" xfId="0" applyFont="1" applyFill="1" applyBorder="1" applyAlignment="1" applyProtection="1">
      <alignment vertical="center" wrapText="1"/>
      <protection locked="0"/>
    </xf>
    <xf numFmtId="0" fontId="36" fillId="0" borderId="9" xfId="0" quotePrefix="1" applyFont="1" applyBorder="1" applyAlignment="1" applyProtection="1">
      <alignment horizontal="center" vertical="center"/>
    </xf>
    <xf numFmtId="0" fontId="36" fillId="0" borderId="2" xfId="0" applyFont="1" applyBorder="1" applyAlignment="1" applyProtection="1">
      <alignment horizontal="center" vertical="center"/>
    </xf>
    <xf numFmtId="0" fontId="7" fillId="3" borderId="1" xfId="0" applyFont="1" applyFill="1" applyBorder="1" applyAlignment="1" applyProtection="1">
      <alignment horizontal="center" vertical="center"/>
    </xf>
    <xf numFmtId="0" fontId="39" fillId="0" borderId="0" xfId="0" applyFont="1" applyAlignment="1">
      <alignment vertical="center" wrapText="1"/>
    </xf>
    <xf numFmtId="38" fontId="7" fillId="3" borderId="1" xfId="2" applyFont="1" applyFill="1" applyBorder="1" applyAlignment="1">
      <alignment horizontal="center" vertical="center"/>
    </xf>
    <xf numFmtId="0" fontId="7" fillId="0" borderId="2" xfId="0" applyFont="1" applyBorder="1" applyAlignment="1">
      <alignment vertical="center" shrinkToFit="1"/>
    </xf>
    <xf numFmtId="0" fontId="7" fillId="0" borderId="1" xfId="0" applyFont="1" applyBorder="1" applyAlignment="1">
      <alignment horizontal="center" vertical="center"/>
    </xf>
    <xf numFmtId="38" fontId="36" fillId="3" borderId="9" xfId="2" applyFont="1" applyFill="1" applyBorder="1" applyAlignment="1" applyProtection="1">
      <alignment horizontal="center" vertical="center"/>
    </xf>
    <xf numFmtId="38" fontId="36" fillId="3" borderId="2" xfId="2" applyFont="1" applyFill="1" applyBorder="1" applyAlignment="1" applyProtection="1">
      <alignment horizontal="center" vertical="center"/>
    </xf>
    <xf numFmtId="38" fontId="7" fillId="3" borderId="9" xfId="2" applyFont="1" applyFill="1" applyBorder="1" applyAlignment="1" applyProtection="1">
      <alignment horizontal="center" vertical="center"/>
    </xf>
    <xf numFmtId="38" fontId="7" fillId="3" borderId="8" xfId="2" applyFont="1" applyFill="1" applyBorder="1" applyAlignment="1" applyProtection="1">
      <alignment horizontal="center" vertical="center"/>
    </xf>
    <xf numFmtId="0" fontId="7" fillId="0" borderId="9"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xf>
    <xf numFmtId="0" fontId="7" fillId="0" borderId="8" xfId="0" applyFont="1" applyBorder="1" applyAlignment="1">
      <alignment horizontal="center" vertical="center"/>
    </xf>
    <xf numFmtId="38" fontId="7" fillId="3" borderId="9" xfId="2" applyFont="1" applyFill="1" applyBorder="1" applyAlignment="1">
      <alignment horizontal="center" vertical="center"/>
    </xf>
    <xf numFmtId="38" fontId="7" fillId="3" borderId="2" xfId="2" applyFont="1" applyFill="1" applyBorder="1" applyAlignment="1">
      <alignment horizontal="center" vertical="center"/>
    </xf>
    <xf numFmtId="0" fontId="36" fillId="0" borderId="9" xfId="0" quotePrefix="1"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8" xfId="0" applyFont="1" applyBorder="1" applyAlignment="1">
      <alignment vertical="center"/>
    </xf>
    <xf numFmtId="38" fontId="7" fillId="3" borderId="9" xfId="2" applyFont="1" applyFill="1" applyBorder="1" applyAlignment="1">
      <alignment horizontal="right" vertical="center" wrapText="1"/>
    </xf>
    <xf numFmtId="38" fontId="7" fillId="3" borderId="8" xfId="2" applyFont="1" applyFill="1" applyBorder="1" applyAlignment="1">
      <alignment horizontal="right" vertical="center" wrapText="1"/>
    </xf>
    <xf numFmtId="178" fontId="7" fillId="7" borderId="1" xfId="2" applyNumberFormat="1"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7" borderId="1" xfId="0" applyFont="1" applyFill="1" applyBorder="1" applyAlignment="1">
      <alignment horizontal="center" vertical="center" wrapText="1"/>
    </xf>
    <xf numFmtId="0" fontId="7" fillId="0" borderId="31" xfId="0" applyFont="1" applyBorder="1" applyAlignment="1">
      <alignment horizontal="center" vertical="center" shrinkToFit="1"/>
    </xf>
    <xf numFmtId="38" fontId="7" fillId="3" borderId="9" xfId="2" applyFont="1" applyFill="1" applyBorder="1" applyAlignment="1">
      <alignment horizontal="center" vertical="center" wrapText="1"/>
    </xf>
    <xf numFmtId="38" fontId="7" fillId="3" borderId="8" xfId="2" applyFont="1" applyFill="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Fill="1" applyBorder="1" applyAlignment="1">
      <alignment horizontal="center" vertical="center" wrapText="1"/>
    </xf>
    <xf numFmtId="38" fontId="36" fillId="3" borderId="9" xfId="2" applyFont="1" applyFill="1" applyBorder="1" applyAlignment="1">
      <alignment horizontal="center" vertical="center"/>
    </xf>
    <xf numFmtId="38" fontId="36" fillId="3" borderId="8" xfId="2" applyFont="1" applyFill="1" applyBorder="1" applyAlignment="1">
      <alignment horizontal="center" vertical="center"/>
    </xf>
    <xf numFmtId="40" fontId="36" fillId="3" borderId="9" xfId="2" applyNumberFormat="1" applyFont="1" applyFill="1" applyBorder="1" applyAlignment="1">
      <alignment horizontal="center" vertical="center"/>
    </xf>
    <xf numFmtId="40" fontId="36" fillId="3" borderId="8" xfId="2" applyNumberFormat="1" applyFont="1" applyFill="1" applyBorder="1" applyAlignment="1">
      <alignment horizontal="center" vertical="center"/>
    </xf>
    <xf numFmtId="38" fontId="7" fillId="7" borderId="1" xfId="2"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 xfId="0" applyFont="1" applyFill="1" applyBorder="1" applyAlignment="1">
      <alignment horizontal="center" vertical="center" wrapText="1"/>
    </xf>
    <xf numFmtId="178" fontId="36" fillId="7" borderId="1" xfId="2" applyNumberFormat="1" applyFont="1" applyFill="1" applyBorder="1" applyAlignment="1">
      <alignment horizontal="center" vertical="center"/>
    </xf>
    <xf numFmtId="178" fontId="7" fillId="7" borderId="1" xfId="2"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38" fontId="36" fillId="7" borderId="9" xfId="2" applyFont="1" applyFill="1" applyBorder="1" applyAlignment="1">
      <alignment horizontal="center" vertical="center"/>
    </xf>
    <xf numFmtId="38" fontId="36" fillId="7" borderId="2" xfId="2" applyFont="1" applyFill="1" applyBorder="1" applyAlignment="1">
      <alignment horizontal="center" vertical="center"/>
    </xf>
    <xf numFmtId="0" fontId="7" fillId="2" borderId="1" xfId="0" applyFont="1" applyFill="1" applyBorder="1" applyAlignment="1">
      <alignment horizontal="center" vertical="center" wrapText="1"/>
    </xf>
    <xf numFmtId="38" fontId="7" fillId="2" borderId="1" xfId="2" applyFont="1" applyFill="1" applyBorder="1" applyAlignment="1">
      <alignment horizontal="center" vertical="center" wrapText="1"/>
    </xf>
    <xf numFmtId="0" fontId="7" fillId="0" borderId="1" xfId="0" applyFont="1" applyBorder="1" applyAlignment="1">
      <alignment vertical="center"/>
    </xf>
    <xf numFmtId="0" fontId="36" fillId="0" borderId="9" xfId="0" applyFont="1" applyBorder="1" applyAlignment="1">
      <alignment horizontal="center" vertical="center"/>
    </xf>
    <xf numFmtId="0" fontId="7" fillId="0" borderId="8" xfId="0" applyFont="1" applyBorder="1" applyAlignment="1">
      <alignment horizontal="left" vertical="center"/>
    </xf>
    <xf numFmtId="0" fontId="7" fillId="0" borderId="2" xfId="0" applyFont="1" applyBorder="1" applyAlignment="1">
      <alignment horizontal="left" vertical="center"/>
    </xf>
    <xf numFmtId="0" fontId="7" fillId="2" borderId="1" xfId="0" applyFont="1" applyFill="1" applyBorder="1" applyAlignment="1">
      <alignment vertical="center"/>
    </xf>
    <xf numFmtId="177" fontId="7" fillId="3" borderId="9" xfId="0" applyNumberFormat="1" applyFont="1" applyFill="1" applyBorder="1" applyAlignment="1">
      <alignment horizontal="center" vertical="center" wrapText="1"/>
    </xf>
    <xf numFmtId="177" fontId="7" fillId="3" borderId="8" xfId="0" applyNumberFormat="1" applyFont="1" applyFill="1" applyBorder="1" applyAlignment="1">
      <alignment horizontal="center" vertical="center" wrapText="1"/>
    </xf>
    <xf numFmtId="177" fontId="7" fillId="3" borderId="2"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0" fontId="7" fillId="0" borderId="7"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9" xfId="0" applyFont="1" applyBorder="1" applyAlignment="1">
      <alignment vertical="center"/>
    </xf>
    <xf numFmtId="0" fontId="7" fillId="0" borderId="2" xfId="0" applyFont="1" applyBorder="1" applyAlignment="1">
      <alignment vertical="center"/>
    </xf>
    <xf numFmtId="0" fontId="36" fillId="2" borderId="1" xfId="0" applyFont="1" applyFill="1" applyBorder="1" applyAlignment="1">
      <alignment horizontal="center" vertical="center"/>
    </xf>
    <xf numFmtId="0" fontId="36" fillId="0" borderId="7" xfId="0" applyFont="1" applyBorder="1" applyAlignment="1">
      <alignment horizontal="center" vertic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10" xfId="0" applyFont="1" applyBorder="1" applyAlignment="1">
      <alignment horizontal="center" vertical="center"/>
    </xf>
    <xf numFmtId="40" fontId="36" fillId="7" borderId="9" xfId="2" applyNumberFormat="1" applyFont="1" applyFill="1" applyBorder="1" applyAlignment="1">
      <alignment horizontal="center" vertical="center"/>
    </xf>
    <xf numFmtId="40" fontId="36" fillId="7" borderId="2" xfId="2" applyNumberFormat="1" applyFont="1" applyFill="1" applyBorder="1" applyAlignment="1">
      <alignment horizontal="center" vertical="center"/>
    </xf>
    <xf numFmtId="40" fontId="7" fillId="3" borderId="9" xfId="2" applyNumberFormat="1" applyFont="1" applyFill="1" applyBorder="1" applyAlignment="1">
      <alignment horizontal="center" vertical="center" wrapText="1"/>
    </xf>
    <xf numFmtId="40" fontId="7" fillId="3" borderId="8" xfId="2" applyNumberFormat="1" applyFont="1" applyFill="1" applyBorder="1" applyAlignment="1">
      <alignment horizontal="center" vertical="center" wrapText="1"/>
    </xf>
    <xf numFmtId="40" fontId="7" fillId="3" borderId="2" xfId="2" applyNumberFormat="1" applyFont="1" applyFill="1" applyBorder="1" applyAlignment="1">
      <alignment horizontal="center" vertical="center" wrapText="1"/>
    </xf>
    <xf numFmtId="178" fontId="7" fillId="3" borderId="9" xfId="2" applyNumberFormat="1" applyFont="1" applyFill="1" applyBorder="1" applyAlignment="1">
      <alignment horizontal="center" vertical="center" wrapText="1"/>
    </xf>
    <xf numFmtId="178" fontId="7" fillId="3" borderId="8" xfId="2" applyNumberFormat="1" applyFont="1" applyFill="1" applyBorder="1" applyAlignment="1">
      <alignment horizontal="center" vertical="center" wrapText="1"/>
    </xf>
    <xf numFmtId="0" fontId="7" fillId="0" borderId="2" xfId="0" applyFont="1" applyBorder="1" applyAlignment="1">
      <alignment horizontal="center" vertical="center"/>
    </xf>
    <xf numFmtId="0" fontId="7" fillId="3" borderId="1" xfId="0" applyFont="1" applyFill="1" applyBorder="1" applyAlignment="1">
      <alignment horizontal="center" vertical="center" wrapText="1"/>
    </xf>
    <xf numFmtId="0" fontId="7" fillId="0" borderId="1" xfId="0" applyFont="1" applyBorder="1" applyAlignment="1">
      <alignment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4" borderId="9" xfId="0" applyFont="1" applyFill="1" applyBorder="1" applyAlignment="1" applyProtection="1">
      <alignment horizontal="center" vertical="center" wrapText="1"/>
      <protection locked="0"/>
    </xf>
    <xf numFmtId="0" fontId="7" fillId="4" borderId="8" xfId="0" applyFont="1" applyFill="1" applyBorder="1" applyAlignment="1" applyProtection="1">
      <alignment horizontal="center" vertical="center" wrapText="1"/>
      <protection locked="0"/>
    </xf>
    <xf numFmtId="0" fontId="7" fillId="4" borderId="2" xfId="0" applyFont="1" applyFill="1" applyBorder="1" applyAlignment="1" applyProtection="1">
      <alignment horizontal="center" vertical="center" wrapText="1"/>
      <protection locked="0"/>
    </xf>
    <xf numFmtId="38" fontId="7" fillId="4" borderId="8" xfId="2" applyFont="1" applyFill="1" applyBorder="1" applyAlignment="1" applyProtection="1">
      <alignment horizontal="center" vertical="center" wrapText="1"/>
      <protection locked="0"/>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11" fillId="0" borderId="4" xfId="0" applyFont="1" applyBorder="1" applyAlignment="1">
      <alignment horizontal="left" vertical="center" shrinkToFit="1"/>
    </xf>
    <xf numFmtId="0" fontId="11" fillId="0" borderId="0" xfId="0" applyFont="1" applyBorder="1" applyAlignment="1">
      <alignment vertical="center" wrapText="1"/>
    </xf>
    <xf numFmtId="0" fontId="7" fillId="0" borderId="7" xfId="0" applyFont="1" applyBorder="1" applyAlignment="1">
      <alignment horizontal="center" vertical="center" wrapText="1"/>
    </xf>
    <xf numFmtId="178" fontId="7" fillId="3" borderId="1" xfId="2" quotePrefix="1" applyNumberFormat="1" applyFont="1" applyFill="1" applyBorder="1" applyAlignment="1" applyProtection="1">
      <alignment horizontal="center" vertical="center"/>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 xfId="0" applyFont="1" applyBorder="1" applyAlignment="1">
      <alignment horizontal="center" vertical="center" wrapTex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5" xfId="0" applyFont="1" applyBorder="1" applyAlignment="1">
      <alignment horizontal="center" vertical="center" shrinkToFit="1"/>
    </xf>
    <xf numFmtId="0" fontId="7" fillId="0" borderId="26" xfId="0" applyFont="1" applyBorder="1" applyAlignment="1">
      <alignment horizontal="center" vertical="center" shrinkToFit="1"/>
    </xf>
    <xf numFmtId="0" fontId="7" fillId="0" borderId="27" xfId="0" applyFont="1" applyBorder="1" applyAlignment="1">
      <alignment horizontal="center" vertical="center" shrinkToFit="1"/>
    </xf>
    <xf numFmtId="0" fontId="7" fillId="0" borderId="1" xfId="0" applyFont="1" applyBorder="1" applyAlignment="1">
      <alignment horizontal="center" vertical="center" textRotation="255" shrinkToFit="1"/>
    </xf>
    <xf numFmtId="178" fontId="7" fillId="3" borderId="9" xfId="2" applyNumberFormat="1" applyFont="1" applyFill="1" applyBorder="1" applyAlignment="1">
      <alignment horizontal="center" vertical="center"/>
    </xf>
    <xf numFmtId="0" fontId="36" fillId="4" borderId="7" xfId="0" applyFont="1" applyFill="1" applyBorder="1" applyAlignment="1" applyProtection="1">
      <alignment vertical="top" wrapText="1"/>
      <protection locked="0"/>
    </xf>
    <xf numFmtId="0" fontId="36" fillId="4" borderId="4" xfId="0" applyFont="1" applyFill="1" applyBorder="1" applyAlignment="1" applyProtection="1">
      <alignment vertical="top" wrapText="1"/>
      <protection locked="0"/>
    </xf>
    <xf numFmtId="0" fontId="36" fillId="4" borderId="5" xfId="0" applyFont="1" applyFill="1" applyBorder="1" applyAlignment="1" applyProtection="1">
      <alignment vertical="top" wrapText="1"/>
      <protection locked="0"/>
    </xf>
    <xf numFmtId="0" fontId="7" fillId="0" borderId="22" xfId="0" applyFont="1" applyBorder="1" applyAlignment="1">
      <alignment horizontal="center" vertical="center" textRotation="255" shrinkToFit="1"/>
    </xf>
    <xf numFmtId="0" fontId="7" fillId="0" borderId="23" xfId="0" applyFont="1" applyBorder="1" applyAlignment="1">
      <alignment horizontal="center" vertical="center" textRotation="255" shrinkToFit="1"/>
    </xf>
    <xf numFmtId="0" fontId="7" fillId="0" borderId="24" xfId="0" applyFont="1" applyBorder="1" applyAlignment="1">
      <alignment horizontal="center" vertical="center" textRotation="255" shrinkToFit="1"/>
    </xf>
    <xf numFmtId="0" fontId="7" fillId="0" borderId="25" xfId="0" applyFont="1" applyBorder="1" applyAlignment="1">
      <alignment horizontal="center" vertical="center" textRotation="255" shrinkToFit="1"/>
    </xf>
    <xf numFmtId="0" fontId="7" fillId="0" borderId="26" xfId="0" applyFont="1" applyBorder="1" applyAlignment="1">
      <alignment horizontal="center" vertical="center" textRotation="255" shrinkToFit="1"/>
    </xf>
    <xf numFmtId="0" fontId="7" fillId="0" borderId="27" xfId="0" applyFont="1" applyBorder="1" applyAlignment="1">
      <alignment horizontal="center" vertical="center" textRotation="255" shrinkToFit="1"/>
    </xf>
    <xf numFmtId="38" fontId="36" fillId="0" borderId="9" xfId="2" applyFont="1" applyBorder="1" applyAlignment="1">
      <alignment horizontal="center" vertical="center"/>
    </xf>
    <xf numFmtId="38" fontId="36" fillId="0" borderId="2" xfId="2" applyFont="1" applyBorder="1" applyAlignment="1">
      <alignment horizontal="center" vertical="center"/>
    </xf>
    <xf numFmtId="0" fontId="7" fillId="0" borderId="13" xfId="0" applyFont="1" applyBorder="1" applyAlignment="1">
      <alignment horizontal="center" vertical="center" textRotation="255" shrinkToFit="1"/>
    </xf>
    <xf numFmtId="0" fontId="7" fillId="0" borderId="14" xfId="0" applyFont="1" applyBorder="1" applyAlignment="1">
      <alignment horizontal="center" vertical="center" textRotation="255" shrinkToFit="1"/>
    </xf>
    <xf numFmtId="0" fontId="7" fillId="0" borderId="19" xfId="0" applyFont="1" applyBorder="1" applyAlignment="1">
      <alignment horizontal="center" vertical="center" textRotation="255" shrinkToFit="1"/>
    </xf>
    <xf numFmtId="0" fontId="36" fillId="4" borderId="9" xfId="0" applyFont="1" applyFill="1" applyBorder="1" applyAlignment="1" applyProtection="1">
      <alignment horizontal="center" vertical="center"/>
      <protection locked="0"/>
    </xf>
    <xf numFmtId="0" fontId="36" fillId="4" borderId="8" xfId="0" applyFont="1" applyFill="1" applyBorder="1" applyAlignment="1" applyProtection="1">
      <alignment horizontal="center" vertical="center"/>
      <protection locked="0"/>
    </xf>
    <xf numFmtId="0" fontId="36" fillId="4" borderId="2" xfId="0" applyFont="1" applyFill="1" applyBorder="1" applyAlignment="1" applyProtection="1">
      <alignment horizontal="center" vertical="center"/>
      <protection locked="0"/>
    </xf>
    <xf numFmtId="176" fontId="36" fillId="3" borderId="9" xfId="0" applyNumberFormat="1" applyFont="1" applyFill="1" applyBorder="1" applyAlignment="1">
      <alignment horizontal="center" vertical="center"/>
    </xf>
    <xf numFmtId="176" fontId="36" fillId="3" borderId="8" xfId="0" applyNumberFormat="1" applyFont="1" applyFill="1" applyBorder="1" applyAlignment="1">
      <alignment horizontal="center" vertical="center"/>
    </xf>
    <xf numFmtId="176" fontId="36" fillId="3" borderId="2" xfId="0" applyNumberFormat="1" applyFont="1" applyFill="1" applyBorder="1" applyAlignment="1">
      <alignment horizontal="center" vertical="center"/>
    </xf>
    <xf numFmtId="0" fontId="36" fillId="0" borderId="1" xfId="0" applyFont="1" applyBorder="1" applyAlignment="1" applyProtection="1">
      <alignment horizontal="center" vertical="center"/>
    </xf>
    <xf numFmtId="0" fontId="36" fillId="4" borderId="7" xfId="0" applyFont="1" applyFill="1" applyBorder="1" applyAlignment="1" applyProtection="1">
      <alignment horizontal="center" vertical="center" wrapText="1"/>
      <protection locked="0"/>
    </xf>
    <xf numFmtId="0" fontId="36" fillId="4" borderId="4" xfId="0" applyFont="1" applyFill="1" applyBorder="1" applyAlignment="1" applyProtection="1">
      <alignment horizontal="center" vertical="center" wrapText="1"/>
      <protection locked="0"/>
    </xf>
    <xf numFmtId="0" fontId="36" fillId="4" borderId="5" xfId="0" applyFont="1" applyFill="1" applyBorder="1" applyAlignment="1" applyProtection="1">
      <alignment horizontal="center" vertical="center" wrapText="1"/>
      <protection locked="0"/>
    </xf>
    <xf numFmtId="0" fontId="36" fillId="0" borderId="9" xfId="0" applyFont="1" applyBorder="1" applyAlignment="1" applyProtection="1">
      <alignment horizontal="center" vertical="center"/>
    </xf>
    <xf numFmtId="0" fontId="36" fillId="0" borderId="8" xfId="0" applyFont="1" applyBorder="1" applyAlignment="1" applyProtection="1">
      <alignment horizontal="center" vertical="center"/>
    </xf>
    <xf numFmtId="0" fontId="36" fillId="3" borderId="9" xfId="0" applyFont="1" applyFill="1" applyBorder="1" applyAlignment="1" applyProtection="1">
      <alignment horizontal="center" vertical="center"/>
    </xf>
    <xf numFmtId="0" fontId="36" fillId="0" borderId="13" xfId="0" applyFont="1" applyBorder="1" applyAlignment="1" applyProtection="1">
      <alignment horizontal="center" vertical="center" textRotation="255"/>
    </xf>
    <xf numFmtId="0" fontId="36" fillId="0" borderId="14" xfId="0" applyFont="1" applyBorder="1" applyAlignment="1" applyProtection="1">
      <alignment horizontal="center" vertical="center" textRotation="255"/>
    </xf>
    <xf numFmtId="0" fontId="36" fillId="0" borderId="19" xfId="0" applyFont="1" applyBorder="1" applyAlignment="1" applyProtection="1">
      <alignment horizontal="center" vertical="center" textRotation="255"/>
    </xf>
    <xf numFmtId="0" fontId="36" fillId="0" borderId="0" xfId="0" applyFont="1" applyAlignment="1">
      <alignment vertical="top" wrapText="1"/>
    </xf>
    <xf numFmtId="0" fontId="36" fillId="3" borderId="0" xfId="0" applyFont="1" applyFill="1" applyAlignment="1">
      <alignment horizontal="right" vertical="center" indent="1"/>
    </xf>
    <xf numFmtId="0" fontId="36" fillId="0" borderId="0" xfId="0" applyFont="1" applyFill="1" applyAlignment="1">
      <alignment horizontal="right" vertical="center" indent="1"/>
    </xf>
    <xf numFmtId="38" fontId="7" fillId="3" borderId="3" xfId="2" applyFont="1" applyFill="1" applyBorder="1" applyAlignment="1">
      <alignment horizontal="center" vertical="center"/>
    </xf>
    <xf numFmtId="38" fontId="7" fillId="3" borderId="6" xfId="2" applyFont="1" applyFill="1" applyBorder="1" applyAlignment="1">
      <alignment horizontal="center" vertical="center"/>
    </xf>
    <xf numFmtId="0" fontId="12" fillId="0" borderId="0" xfId="0" applyFont="1" applyBorder="1" applyAlignment="1">
      <alignment vertical="center"/>
    </xf>
    <xf numFmtId="0" fontId="12" fillId="4" borderId="0" xfId="0" applyFont="1" applyFill="1" applyBorder="1" applyAlignment="1" applyProtection="1">
      <alignment vertical="center" wrapText="1"/>
      <protection locked="0"/>
    </xf>
    <xf numFmtId="0" fontId="12" fillId="4" borderId="6" xfId="0" applyFont="1" applyFill="1" applyBorder="1" applyAlignment="1" applyProtection="1">
      <alignment vertical="center" wrapText="1"/>
      <protection locked="0"/>
    </xf>
    <xf numFmtId="0" fontId="7" fillId="0" borderId="0" xfId="0" applyFont="1" applyBorder="1" applyAlignment="1">
      <alignment vertical="center"/>
    </xf>
    <xf numFmtId="0" fontId="7" fillId="0" borderId="6" xfId="0" applyFont="1" applyBorder="1" applyAlignment="1">
      <alignment vertical="center"/>
    </xf>
    <xf numFmtId="176" fontId="7" fillId="3" borderId="0" xfId="0" applyNumberFormat="1"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9" xfId="0" applyFont="1" applyBorder="1" applyAlignment="1">
      <alignment horizontal="center" vertical="center"/>
    </xf>
    <xf numFmtId="0" fontId="12" fillId="0" borderId="8" xfId="0" applyFont="1" applyBorder="1" applyAlignment="1">
      <alignment horizontal="center" vertical="center"/>
    </xf>
    <xf numFmtId="0" fontId="12" fillId="0" borderId="2" xfId="0" applyFont="1" applyBorder="1" applyAlignment="1">
      <alignment horizontal="center" vertical="center"/>
    </xf>
    <xf numFmtId="38" fontId="7" fillId="0" borderId="7" xfId="2" applyFont="1" applyBorder="1" applyAlignment="1">
      <alignment horizontal="center" vertical="center"/>
    </xf>
    <xf numFmtId="38" fontId="7" fillId="0" borderId="4" xfId="2" applyFont="1" applyBorder="1" applyAlignment="1">
      <alignment horizontal="center" vertical="center"/>
    </xf>
    <xf numFmtId="38" fontId="7" fillId="0" borderId="5" xfId="2" applyFont="1" applyBorder="1" applyAlignment="1">
      <alignment horizontal="center" vertical="center"/>
    </xf>
    <xf numFmtId="0" fontId="12" fillId="0" borderId="4" xfId="0" applyFont="1" applyBorder="1" applyAlignment="1">
      <alignment vertical="center"/>
    </xf>
    <xf numFmtId="0" fontId="36" fillId="4" borderId="0" xfId="0" applyFont="1" applyFill="1" applyAlignment="1" applyProtection="1">
      <alignment horizontal="left" vertical="top" wrapText="1"/>
      <protection locked="0"/>
    </xf>
    <xf numFmtId="0" fontId="11" fillId="0" borderId="0" xfId="0" applyFont="1" applyAlignment="1">
      <alignment vertical="top" wrapText="1"/>
    </xf>
    <xf numFmtId="38" fontId="7" fillId="4" borderId="9" xfId="2" applyFont="1" applyFill="1" applyBorder="1" applyAlignment="1" applyProtection="1">
      <alignment horizontal="center" vertical="center"/>
      <protection locked="0"/>
    </xf>
    <xf numFmtId="38" fontId="7" fillId="4" borderId="8" xfId="2" applyFont="1" applyFill="1" applyBorder="1" applyAlignment="1" applyProtection="1">
      <alignment horizontal="center" vertical="center"/>
      <protection locked="0"/>
    </xf>
    <xf numFmtId="177" fontId="36" fillId="4" borderId="8" xfId="0" applyNumberFormat="1" applyFont="1" applyFill="1" applyBorder="1" applyAlignment="1" applyProtection="1">
      <alignment horizontal="center" vertical="center"/>
      <protection locked="0"/>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8" xfId="0" applyFont="1" applyFill="1" applyBorder="1" applyAlignment="1">
      <alignment vertical="center"/>
    </xf>
    <xf numFmtId="0" fontId="7" fillId="0" borderId="2" xfId="0" applyFont="1" applyFill="1" applyBorder="1" applyAlignment="1">
      <alignment vertical="center"/>
    </xf>
    <xf numFmtId="0" fontId="39" fillId="0" borderId="0" xfId="0" applyFont="1" applyAlignment="1">
      <alignment horizontal="left" vertical="center" wrapText="1"/>
    </xf>
    <xf numFmtId="0" fontId="11" fillId="0" borderId="0" xfId="0" applyFont="1" applyAlignment="1">
      <alignment horizontal="left" vertical="center" wrapText="1"/>
    </xf>
    <xf numFmtId="0" fontId="7" fillId="0" borderId="9" xfId="0" applyFont="1" applyFill="1" applyBorder="1" applyAlignment="1">
      <alignment horizontal="center" vertical="center"/>
    </xf>
    <xf numFmtId="177" fontId="7" fillId="4" borderId="9" xfId="0" applyNumberFormat="1" applyFont="1" applyFill="1" applyBorder="1" applyAlignment="1" applyProtection="1">
      <alignment horizontal="center" vertical="center"/>
      <protection locked="0"/>
    </xf>
    <xf numFmtId="177" fontId="7" fillId="4" borderId="8" xfId="0" applyNumberFormat="1" applyFont="1" applyFill="1" applyBorder="1" applyAlignment="1" applyProtection="1">
      <alignment horizontal="center" vertical="center"/>
      <protection locked="0"/>
    </xf>
    <xf numFmtId="177" fontId="7" fillId="4" borderId="2" xfId="0" applyNumberFormat="1" applyFont="1" applyFill="1" applyBorder="1" applyAlignment="1" applyProtection="1">
      <alignment horizontal="center" vertical="center"/>
      <protection locked="0"/>
    </xf>
    <xf numFmtId="0" fontId="7" fillId="4" borderId="1" xfId="0" applyFont="1" applyFill="1" applyBorder="1" applyAlignment="1" applyProtection="1">
      <alignment vertical="center" shrinkToFit="1"/>
      <protection locked="0"/>
    </xf>
    <xf numFmtId="178" fontId="7" fillId="7" borderId="9" xfId="2" applyNumberFormat="1" applyFont="1" applyFill="1" applyBorder="1" applyAlignment="1">
      <alignment horizontal="center" vertical="center"/>
    </xf>
    <xf numFmtId="178" fontId="7" fillId="7" borderId="8" xfId="2" applyNumberFormat="1" applyFont="1" applyFill="1" applyBorder="1" applyAlignment="1">
      <alignment horizontal="center" vertical="center"/>
    </xf>
    <xf numFmtId="0" fontId="11" fillId="4" borderId="8" xfId="0" applyFont="1" applyFill="1" applyBorder="1" applyAlignment="1" applyProtection="1">
      <alignment horizontal="left" vertical="center" shrinkToFit="1"/>
      <protection locked="0"/>
    </xf>
    <xf numFmtId="0" fontId="11" fillId="4" borderId="2" xfId="0" applyFont="1" applyFill="1" applyBorder="1" applyAlignment="1" applyProtection="1">
      <alignment horizontal="left" vertical="center" shrinkToFit="1"/>
      <protection locked="0"/>
    </xf>
    <xf numFmtId="0" fontId="12" fillId="3" borderId="8" xfId="0" applyFont="1" applyFill="1" applyBorder="1" applyAlignment="1">
      <alignment horizontal="center" vertical="center" wrapText="1"/>
    </xf>
    <xf numFmtId="0" fontId="12" fillId="0" borderId="8" xfId="0" applyFont="1" applyBorder="1" applyAlignment="1">
      <alignment vertical="center" wrapText="1"/>
    </xf>
    <xf numFmtId="0" fontId="38" fillId="0" borderId="4" xfId="0" applyFont="1" applyBorder="1" applyAlignment="1">
      <alignment vertical="center" shrinkToFit="1"/>
    </xf>
    <xf numFmtId="0" fontId="38" fillId="0" borderId="5" xfId="0" applyFont="1" applyBorder="1" applyAlignment="1">
      <alignment vertical="center" shrinkToFit="1"/>
    </xf>
    <xf numFmtId="0" fontId="11" fillId="4" borderId="0" xfId="0" applyFont="1" applyFill="1" applyBorder="1" applyAlignment="1" applyProtection="1">
      <alignment vertical="top" wrapText="1"/>
      <protection locked="0"/>
    </xf>
    <xf numFmtId="0" fontId="11" fillId="4" borderId="6" xfId="0" applyFont="1" applyFill="1" applyBorder="1" applyAlignment="1" applyProtection="1">
      <alignment vertical="top" wrapText="1"/>
      <protection locked="0"/>
    </xf>
    <xf numFmtId="0" fontId="11" fillId="4" borderId="11" xfId="0" applyFont="1" applyFill="1" applyBorder="1" applyAlignment="1" applyProtection="1">
      <alignment vertical="top" wrapText="1"/>
      <protection locked="0"/>
    </xf>
    <xf numFmtId="0" fontId="11" fillId="4" borderId="12" xfId="0" applyFont="1" applyFill="1" applyBorder="1" applyAlignment="1" applyProtection="1">
      <alignment vertical="top" wrapText="1"/>
      <protection locked="0"/>
    </xf>
    <xf numFmtId="0" fontId="13" fillId="0" borderId="4" xfId="0" applyFont="1" applyBorder="1" applyAlignment="1">
      <alignment vertical="center"/>
    </xf>
    <xf numFmtId="0" fontId="13" fillId="0" borderId="5" xfId="0" applyFont="1" applyBorder="1" applyAlignment="1">
      <alignment vertical="center"/>
    </xf>
    <xf numFmtId="0" fontId="12" fillId="0" borderId="9" xfId="0" applyFont="1" applyBorder="1" applyAlignment="1">
      <alignment vertical="center" shrinkToFit="1"/>
    </xf>
    <xf numFmtId="0" fontId="12" fillId="0" borderId="8" xfId="0" applyFont="1" applyBorder="1" applyAlignment="1">
      <alignment vertical="center" shrinkToFit="1"/>
    </xf>
    <xf numFmtId="0" fontId="12" fillId="0" borderId="2" xfId="0" applyFont="1" applyBorder="1" applyAlignment="1">
      <alignment vertical="center" shrinkToFit="1"/>
    </xf>
    <xf numFmtId="38" fontId="12" fillId="3" borderId="8" xfId="2" quotePrefix="1" applyFont="1" applyFill="1" applyBorder="1" applyAlignment="1">
      <alignment horizontal="center" vertical="center" wrapText="1"/>
    </xf>
    <xf numFmtId="0" fontId="12" fillId="0" borderId="8" xfId="0" applyFont="1" applyFill="1" applyBorder="1" applyAlignment="1">
      <alignment vertical="center" wrapText="1"/>
    </xf>
    <xf numFmtId="0" fontId="12" fillId="3" borderId="8" xfId="0" applyFont="1" applyFill="1" applyBorder="1" applyAlignment="1">
      <alignment horizontal="center" vertical="center" shrinkToFit="1"/>
    </xf>
    <xf numFmtId="0" fontId="12" fillId="3" borderId="2" xfId="0" applyFont="1" applyFill="1" applyBorder="1" applyAlignment="1">
      <alignment horizontal="center" vertical="center" shrinkToFit="1"/>
    </xf>
    <xf numFmtId="0" fontId="12" fillId="0" borderId="1" xfId="0" applyFont="1" applyBorder="1" applyAlignment="1">
      <alignment horizontal="center" vertical="center"/>
    </xf>
    <xf numFmtId="0" fontId="20" fillId="0" borderId="0" xfId="0" applyFont="1" applyAlignment="1">
      <alignment vertical="center"/>
    </xf>
    <xf numFmtId="0" fontId="11" fillId="4" borderId="4" xfId="0" applyFont="1" applyFill="1" applyBorder="1" applyAlignment="1" applyProtection="1">
      <alignment horizontal="left" vertical="center" shrinkToFit="1"/>
      <protection locked="0"/>
    </xf>
    <xf numFmtId="0" fontId="11" fillId="3" borderId="4" xfId="0" applyFont="1" applyFill="1" applyBorder="1" applyAlignment="1" applyProtection="1">
      <alignment horizontal="left" vertical="center" shrinkToFit="1"/>
      <protection locked="0"/>
    </xf>
    <xf numFmtId="0" fontId="11" fillId="0" borderId="4" xfId="0" applyFont="1" applyFill="1" applyBorder="1" applyAlignment="1" applyProtection="1">
      <alignment horizontal="left" vertical="center" shrinkToFit="1"/>
      <protection locked="0"/>
    </xf>
    <xf numFmtId="0" fontId="11" fillId="0" borderId="5" xfId="0" applyFont="1" applyFill="1" applyBorder="1" applyAlignment="1" applyProtection="1">
      <alignment horizontal="left" vertical="center" shrinkToFit="1"/>
      <protection locked="0"/>
    </xf>
    <xf numFmtId="0" fontId="12" fillId="3" borderId="0"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4" borderId="11" xfId="0" applyFont="1" applyFill="1" applyBorder="1" applyAlignment="1" applyProtection="1">
      <alignment horizontal="left" vertical="center" shrinkToFit="1"/>
      <protection locked="0"/>
    </xf>
    <xf numFmtId="0" fontId="12" fillId="3" borderId="11" xfId="0" applyFont="1" applyFill="1" applyBorder="1" applyAlignment="1" applyProtection="1">
      <alignment horizontal="left" vertical="center" shrinkToFit="1"/>
      <protection locked="0"/>
    </xf>
    <xf numFmtId="0" fontId="12" fillId="0" borderId="11" xfId="0" applyFont="1" applyFill="1" applyBorder="1" applyAlignment="1" applyProtection="1">
      <alignment horizontal="left" vertical="center" shrinkToFit="1"/>
      <protection locked="0"/>
    </xf>
    <xf numFmtId="0" fontId="12" fillId="0" borderId="12" xfId="0" applyFont="1" applyFill="1" applyBorder="1" applyAlignment="1" applyProtection="1">
      <alignment horizontal="left" vertical="center" shrinkToFit="1"/>
      <protection locked="0"/>
    </xf>
    <xf numFmtId="0" fontId="11" fillId="4" borderId="4"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4" xfId="0" applyFont="1" applyFill="1" applyBorder="1" applyAlignment="1" applyProtection="1">
      <alignment horizontal="center" vertical="center" shrinkToFit="1"/>
      <protection locked="0"/>
    </xf>
    <xf numFmtId="0" fontId="11" fillId="0" borderId="5" xfId="0" applyFont="1" applyFill="1" applyBorder="1" applyAlignment="1" applyProtection="1">
      <alignment horizontal="center" vertical="center" shrinkToFit="1"/>
      <protection locked="0"/>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176" fontId="12" fillId="3" borderId="8" xfId="0" applyNumberFormat="1" applyFont="1" applyFill="1" applyBorder="1" applyAlignment="1" applyProtection="1">
      <alignment horizontal="right" vertical="center" wrapText="1" indent="3"/>
    </xf>
    <xf numFmtId="0" fontId="12" fillId="0" borderId="7" xfId="0" applyFont="1" applyBorder="1" applyAlignment="1">
      <alignment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0" fontId="12" fillId="0" borderId="10" xfId="0" applyFont="1" applyBorder="1" applyAlignment="1">
      <alignment vertical="center" wrapText="1"/>
    </xf>
    <xf numFmtId="0" fontId="12" fillId="0" borderId="11" xfId="0" applyFont="1" applyBorder="1" applyAlignment="1">
      <alignment vertical="center" wrapText="1"/>
    </xf>
    <xf numFmtId="0" fontId="12" fillId="0" borderId="12" xfId="0" applyFont="1" applyBorder="1" applyAlignment="1">
      <alignment vertical="center" wrapText="1"/>
    </xf>
    <xf numFmtId="0" fontId="12" fillId="0" borderId="1" xfId="0" applyFont="1" applyBorder="1" applyAlignment="1">
      <alignment horizontal="center" vertical="center" wrapText="1"/>
    </xf>
    <xf numFmtId="0" fontId="36" fillId="3" borderId="11" xfId="0" applyFont="1" applyFill="1" applyBorder="1" applyAlignment="1" applyProtection="1">
      <alignment horizontal="left" vertical="center" shrinkToFit="1"/>
    </xf>
    <xf numFmtId="0" fontId="12" fillId="3" borderId="9" xfId="0" applyFont="1" applyFill="1" applyBorder="1" applyAlignment="1" applyProtection="1">
      <alignment vertical="center"/>
    </xf>
    <xf numFmtId="0" fontId="12" fillId="3" borderId="8" xfId="0" quotePrefix="1" applyFont="1" applyFill="1" applyBorder="1" applyAlignment="1" applyProtection="1">
      <alignment vertical="center"/>
    </xf>
    <xf numFmtId="0" fontId="12" fillId="3" borderId="2" xfId="0" quotePrefix="1" applyFont="1" applyFill="1" applyBorder="1" applyAlignment="1" applyProtection="1">
      <alignment vertical="center"/>
    </xf>
    <xf numFmtId="178" fontId="12" fillId="3" borderId="9" xfId="2" applyNumberFormat="1" applyFont="1" applyFill="1" applyBorder="1" applyAlignment="1">
      <alignment horizontal="center" vertical="center"/>
    </xf>
    <xf numFmtId="178" fontId="12" fillId="3" borderId="8" xfId="2" applyNumberFormat="1" applyFont="1" applyFill="1" applyBorder="1" applyAlignment="1">
      <alignment horizontal="center" vertical="center"/>
    </xf>
    <xf numFmtId="0" fontId="42" fillId="4" borderId="9" xfId="0" applyFont="1" applyFill="1" applyBorder="1" applyAlignment="1" applyProtection="1">
      <alignment vertical="center" wrapText="1"/>
      <protection locked="0"/>
    </xf>
    <xf numFmtId="0" fontId="42" fillId="4" borderId="8" xfId="0" applyFont="1" applyFill="1" applyBorder="1" applyAlignment="1" applyProtection="1">
      <alignment vertical="center" wrapText="1"/>
      <protection locked="0"/>
    </xf>
    <xf numFmtId="0" fontId="42" fillId="4" borderId="2" xfId="0" applyFont="1" applyFill="1" applyBorder="1" applyAlignment="1" applyProtection="1">
      <alignment vertical="center" wrapText="1"/>
      <protection locked="0"/>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38" fontId="7" fillId="4" borderId="11" xfId="2" applyFont="1" applyFill="1" applyBorder="1" applyAlignment="1" applyProtection="1">
      <alignment horizontal="right" vertical="center"/>
      <protection locked="0"/>
    </xf>
    <xf numFmtId="0" fontId="12" fillId="4" borderId="7" xfId="0" quotePrefix="1" applyFont="1" applyFill="1" applyBorder="1" applyAlignment="1" applyProtection="1">
      <alignment horizontal="center" vertical="center" wrapText="1"/>
      <protection locked="0"/>
    </xf>
    <xf numFmtId="0" fontId="12" fillId="4" borderId="5" xfId="0" applyFont="1" applyFill="1" applyBorder="1" applyAlignment="1" applyProtection="1">
      <alignment horizontal="center" vertical="center" wrapText="1"/>
      <protection locked="0"/>
    </xf>
    <xf numFmtId="38" fontId="7" fillId="4" borderId="4" xfId="2" applyFont="1" applyFill="1" applyBorder="1" applyAlignment="1" applyProtection="1">
      <alignment horizontal="right" vertical="center" wrapText="1"/>
      <protection locked="0"/>
    </xf>
    <xf numFmtId="0" fontId="13" fillId="0" borderId="9" xfId="0" applyFont="1" applyBorder="1" applyAlignment="1">
      <alignment horizontal="center" vertical="center"/>
    </xf>
    <xf numFmtId="0" fontId="13" fillId="0" borderId="8" xfId="0" applyFont="1" applyBorder="1" applyAlignment="1">
      <alignment horizontal="center" vertical="center"/>
    </xf>
    <xf numFmtId="0" fontId="13" fillId="0" borderId="2" xfId="0" applyFont="1" applyBorder="1" applyAlignment="1">
      <alignment horizontal="center" vertical="center"/>
    </xf>
    <xf numFmtId="0" fontId="12" fillId="0" borderId="9"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9" xfId="0" applyFont="1" applyBorder="1" applyAlignment="1">
      <alignment horizontal="center" vertical="center"/>
    </xf>
    <xf numFmtId="0" fontId="11" fillId="0" borderId="8" xfId="0" applyFont="1" applyBorder="1" applyAlignment="1">
      <alignment horizontal="center" vertical="center"/>
    </xf>
    <xf numFmtId="0" fontId="11" fillId="0" borderId="2" xfId="0" applyFont="1" applyBorder="1" applyAlignment="1">
      <alignment horizontal="center" vertical="center"/>
    </xf>
    <xf numFmtId="0" fontId="12" fillId="0" borderId="7"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12" fillId="4" borderId="5" xfId="0" applyFont="1" applyFill="1" applyBorder="1" applyAlignment="1" applyProtection="1">
      <alignment horizontal="left" vertical="center" wrapText="1"/>
      <protection locked="0"/>
    </xf>
    <xf numFmtId="0" fontId="12" fillId="4" borderId="12" xfId="0" applyFont="1" applyFill="1" applyBorder="1" applyAlignment="1" applyProtection="1">
      <alignment horizontal="left" vertical="center" wrapText="1"/>
      <protection locked="0"/>
    </xf>
    <xf numFmtId="0" fontId="11" fillId="0" borderId="0" xfId="0" applyFont="1" applyBorder="1" applyAlignment="1">
      <alignment horizontal="left" vertical="top" wrapText="1"/>
    </xf>
    <xf numFmtId="0" fontId="11" fillId="0" borderId="0" xfId="0" applyFont="1" applyAlignment="1">
      <alignment horizontal="left" vertical="top" wrapText="1"/>
    </xf>
    <xf numFmtId="0" fontId="39" fillId="0" borderId="0" xfId="0" applyFont="1" applyAlignment="1">
      <alignment horizontal="left" vertical="top" wrapText="1"/>
    </xf>
    <xf numFmtId="0" fontId="36" fillId="0" borderId="9" xfId="0" applyFont="1" applyBorder="1" applyAlignment="1">
      <alignment vertical="center" wrapText="1"/>
    </xf>
    <xf numFmtId="0" fontId="36" fillId="0" borderId="2" xfId="0" applyFont="1" applyBorder="1" applyAlignment="1">
      <alignment vertical="center" wrapText="1"/>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6" fillId="0" borderId="24" xfId="0" applyFont="1" applyBorder="1" applyAlignment="1">
      <alignment horizontal="center" vertical="center"/>
    </xf>
    <xf numFmtId="0" fontId="36" fillId="0" borderId="28" xfId="0" applyFont="1" applyBorder="1" applyAlignment="1">
      <alignment horizontal="center" vertical="center"/>
    </xf>
    <xf numFmtId="0" fontId="36" fillId="0" borderId="29" xfId="0" applyFont="1" applyBorder="1" applyAlignment="1">
      <alignment horizontal="center" vertical="center"/>
    </xf>
    <xf numFmtId="0" fontId="36" fillId="0" borderId="30" xfId="0" applyFont="1" applyBorder="1" applyAlignment="1">
      <alignment horizontal="center" vertical="center"/>
    </xf>
    <xf numFmtId="0" fontId="36" fillId="0" borderId="25" xfId="0" applyFont="1" applyBorder="1" applyAlignment="1">
      <alignment horizontal="center" vertical="center"/>
    </xf>
    <xf numFmtId="0" fontId="36" fillId="0" borderId="26" xfId="0" applyFont="1" applyBorder="1" applyAlignment="1">
      <alignment horizontal="center" vertical="center"/>
    </xf>
    <xf numFmtId="0" fontId="36" fillId="0" borderId="27" xfId="0" applyFont="1" applyBorder="1" applyAlignment="1">
      <alignment horizontal="center" vertical="center"/>
    </xf>
    <xf numFmtId="0" fontId="36" fillId="0" borderId="3" xfId="0" applyFont="1" applyBorder="1" applyAlignment="1">
      <alignment horizontal="center" vertical="center"/>
    </xf>
    <xf numFmtId="0" fontId="36" fillId="0" borderId="6" xfId="0" applyFont="1" applyBorder="1" applyAlignment="1">
      <alignment horizontal="center" vertical="center"/>
    </xf>
    <xf numFmtId="0" fontId="36" fillId="0" borderId="1" xfId="0" applyFont="1" applyBorder="1" applyAlignment="1">
      <alignment vertical="center" shrinkToFit="1"/>
    </xf>
    <xf numFmtId="0" fontId="7" fillId="0" borderId="4" xfId="0" applyFont="1" applyBorder="1" applyAlignment="1">
      <alignment vertical="center" wrapText="1"/>
    </xf>
    <xf numFmtId="0" fontId="36" fillId="0" borderId="4" xfId="0" applyFont="1" applyBorder="1" applyAlignment="1">
      <alignment vertical="center" wrapText="1"/>
    </xf>
    <xf numFmtId="0" fontId="7" fillId="0" borderId="0" xfId="0" applyFont="1" applyAlignment="1">
      <alignment vertical="center"/>
    </xf>
    <xf numFmtId="0" fontId="36" fillId="0" borderId="32" xfId="0" applyFont="1" applyBorder="1" applyAlignment="1">
      <alignment horizontal="center" vertical="center"/>
    </xf>
    <xf numFmtId="0" fontId="36" fillId="0" borderId="33" xfId="0" applyFont="1" applyBorder="1" applyAlignment="1">
      <alignment horizontal="center" vertical="center"/>
    </xf>
    <xf numFmtId="0" fontId="36" fillId="0" borderId="13" xfId="0" applyFont="1" applyBorder="1" applyAlignment="1">
      <alignment horizontal="center" vertical="center" wrapText="1"/>
    </xf>
    <xf numFmtId="0" fontId="36" fillId="0" borderId="14" xfId="0" applyFont="1" applyBorder="1" applyAlignment="1">
      <alignment horizontal="center" vertical="center"/>
    </xf>
    <xf numFmtId="0" fontId="36" fillId="0" borderId="19" xfId="0" applyFont="1" applyBorder="1" applyAlignment="1">
      <alignment horizontal="center" vertical="center"/>
    </xf>
    <xf numFmtId="0" fontId="36" fillId="0" borderId="13" xfId="0" applyFont="1" applyBorder="1" applyAlignment="1">
      <alignment horizontal="center" vertical="center"/>
    </xf>
    <xf numFmtId="0" fontId="7" fillId="4" borderId="1" xfId="0" applyFont="1" applyFill="1" applyBorder="1" applyAlignment="1" applyProtection="1">
      <alignment horizontal="center" vertical="center"/>
      <protection locked="0"/>
    </xf>
    <xf numFmtId="0" fontId="36" fillId="4" borderId="1" xfId="0" applyFont="1" applyFill="1" applyBorder="1" applyAlignment="1" applyProtection="1">
      <alignment horizontal="center" vertical="center"/>
      <protection locked="0"/>
    </xf>
    <xf numFmtId="0" fontId="36" fillId="3" borderId="0" xfId="0" applyFont="1" applyFill="1" applyAlignment="1">
      <alignment horizontal="center" vertical="center" shrinkToFit="1"/>
    </xf>
    <xf numFmtId="0" fontId="36" fillId="4" borderId="9" xfId="0" applyFont="1" applyFill="1" applyBorder="1" applyAlignment="1" applyProtection="1">
      <alignment vertical="center"/>
      <protection locked="0"/>
    </xf>
    <xf numFmtId="0" fontId="36" fillId="4" borderId="8" xfId="0" applyFont="1" applyFill="1" applyBorder="1" applyAlignment="1" applyProtection="1">
      <alignment vertical="center"/>
      <protection locked="0"/>
    </xf>
    <xf numFmtId="0" fontId="36" fillId="4" borderId="2" xfId="0" applyFont="1" applyFill="1" applyBorder="1" applyAlignment="1" applyProtection="1">
      <alignment vertical="center"/>
      <protection locked="0"/>
    </xf>
    <xf numFmtId="0" fontId="7" fillId="4" borderId="9"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protection locked="0"/>
    </xf>
    <xf numFmtId="0" fontId="7" fillId="4" borderId="2" xfId="0" applyFont="1" applyFill="1" applyBorder="1" applyAlignment="1" applyProtection="1">
      <alignment horizontal="center" vertical="center"/>
      <protection locked="0"/>
    </xf>
  </cellXfs>
  <cellStyles count="3">
    <cellStyle name="ハイパーリンク" xfId="1" builtinId="8"/>
    <cellStyle name="桁区切り" xfId="2" builtinId="6"/>
    <cellStyle name="標準"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95250</xdr:colOff>
      <xdr:row>62</xdr:row>
      <xdr:rowOff>9525</xdr:rowOff>
    </xdr:from>
    <xdr:to>
      <xdr:col>19</xdr:col>
      <xdr:colOff>228600</xdr:colOff>
      <xdr:row>76</xdr:row>
      <xdr:rowOff>190500</xdr:rowOff>
    </xdr:to>
    <xdr:grpSp>
      <xdr:nvGrpSpPr>
        <xdr:cNvPr id="35319" name="グループ化 26"/>
        <xdr:cNvGrpSpPr>
          <a:grpSpLocks/>
        </xdr:cNvGrpSpPr>
      </xdr:nvGrpSpPr>
      <xdr:grpSpPr bwMode="auto">
        <a:xfrm>
          <a:off x="533400" y="15430500"/>
          <a:ext cx="4667250" cy="2981325"/>
          <a:chOff x="667872" y="12325349"/>
          <a:chExt cx="4617382" cy="2596964"/>
        </a:xfrm>
      </xdr:grpSpPr>
      <xdr:pic>
        <xdr:nvPicPr>
          <xdr:cNvPr id="35326" name="図 17" descr="01.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77496" y="12338237"/>
            <a:ext cx="3807758" cy="23593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0" name="直線矢印コネクタ 19"/>
          <xdr:cNvCxnSpPr/>
        </xdr:nvCxnSpPr>
        <xdr:spPr>
          <a:xfrm rot="5400000" flipH="1" flipV="1">
            <a:off x="565563" y="13755179"/>
            <a:ext cx="1269442" cy="106482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21" name="円/楕円 20"/>
          <xdr:cNvSpPr/>
        </xdr:nvSpPr>
        <xdr:spPr>
          <a:xfrm>
            <a:off x="3070795" y="12325349"/>
            <a:ext cx="772705" cy="547603"/>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endParaRPr lang="ja-JP" altLang="en-US"/>
          </a:p>
        </xdr:txBody>
      </xdr:sp>
    </xdr:grpSp>
    <xdr:clientData/>
  </xdr:twoCellAnchor>
  <xdr:twoCellAnchor>
    <xdr:from>
      <xdr:col>3</xdr:col>
      <xdr:colOff>123825</xdr:colOff>
      <xdr:row>9</xdr:row>
      <xdr:rowOff>95250</xdr:rowOff>
    </xdr:from>
    <xdr:to>
      <xdr:col>21</xdr:col>
      <xdr:colOff>0</xdr:colOff>
      <xdr:row>12</xdr:row>
      <xdr:rowOff>180975</xdr:rowOff>
    </xdr:to>
    <xdr:grpSp>
      <xdr:nvGrpSpPr>
        <xdr:cNvPr id="35320" name="グループ化 19"/>
        <xdr:cNvGrpSpPr>
          <a:grpSpLocks/>
        </xdr:cNvGrpSpPr>
      </xdr:nvGrpSpPr>
      <xdr:grpSpPr bwMode="auto">
        <a:xfrm>
          <a:off x="561975" y="2886075"/>
          <a:ext cx="4962525" cy="685800"/>
          <a:chOff x="632918" y="1788615"/>
          <a:chExt cx="4924990" cy="782599"/>
        </a:xfrm>
      </xdr:grpSpPr>
      <xdr:sp macro="" textlink="">
        <xdr:nvSpPr>
          <xdr:cNvPr id="13" name="フローチャート : 書類 12"/>
          <xdr:cNvSpPr/>
        </xdr:nvSpPr>
        <xdr:spPr>
          <a:xfrm>
            <a:off x="632918" y="1788615"/>
            <a:ext cx="926390" cy="782599"/>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基本情報</a:t>
            </a:r>
            <a:endParaRPr kumimoji="1" lang="en-US" altLang="ja-JP" sz="1100"/>
          </a:p>
          <a:p>
            <a:pPr algn="ctr"/>
            <a:r>
              <a:rPr kumimoji="1" lang="ja-JP" altLang="en-US" sz="1100"/>
              <a:t>入力シート</a:t>
            </a:r>
          </a:p>
        </xdr:txBody>
      </xdr:sp>
      <xdr:sp macro="" textlink="">
        <xdr:nvSpPr>
          <xdr:cNvPr id="14" name="フローチャート : 書類 13"/>
          <xdr:cNvSpPr/>
        </xdr:nvSpPr>
        <xdr:spPr>
          <a:xfrm>
            <a:off x="2514056" y="1788615"/>
            <a:ext cx="1002013" cy="554341"/>
          </a:xfrm>
          <a:prstGeom prst="flowChart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ctr"/>
            <a:r>
              <a:rPr kumimoji="1" lang="ja-JP" altLang="en-US" sz="1100"/>
              <a:t>第１号様式</a:t>
            </a:r>
          </a:p>
        </xdr:txBody>
      </xdr:sp>
      <xdr:sp macro="" textlink="">
        <xdr:nvSpPr>
          <xdr:cNvPr id="15" name="フローチャート : 複数書類 14"/>
          <xdr:cNvSpPr/>
        </xdr:nvSpPr>
        <xdr:spPr>
          <a:xfrm>
            <a:off x="4395194" y="1788615"/>
            <a:ext cx="1162714" cy="641296"/>
          </a:xfrm>
          <a:prstGeom prst="flowChartMultidocumen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lt"/>
                <a:ea typeface="+mn-ea"/>
                <a:cs typeface="+mn-cs"/>
              </a:rPr>
              <a:t>第</a:t>
            </a:r>
            <a:r>
              <a:rPr kumimoji="1" lang="en-US" altLang="ja-JP" sz="1100">
                <a:solidFill>
                  <a:schemeClr val="dk1"/>
                </a:solidFill>
                <a:latin typeface="+mn-lt"/>
                <a:ea typeface="+mn-ea"/>
                <a:cs typeface="+mn-cs"/>
              </a:rPr>
              <a:t>19</a:t>
            </a:r>
            <a:r>
              <a:rPr kumimoji="1" lang="ja-JP" altLang="ja-JP" sz="1100">
                <a:solidFill>
                  <a:schemeClr val="dk1"/>
                </a:solidFill>
                <a:latin typeface="+mn-lt"/>
                <a:ea typeface="+mn-ea"/>
                <a:cs typeface="+mn-cs"/>
              </a:rPr>
              <a:t>号様式</a:t>
            </a:r>
            <a:endParaRPr lang="ja-JP" altLang="ja-JP"/>
          </a:p>
          <a:p>
            <a:pPr algn="ctr"/>
            <a:endParaRPr kumimoji="1" lang="ja-JP" altLang="en-US" sz="1100"/>
          </a:p>
        </xdr:txBody>
      </xdr:sp>
      <xdr:sp macro="" textlink="">
        <xdr:nvSpPr>
          <xdr:cNvPr id="16" name="右矢印 15"/>
          <xdr:cNvSpPr/>
        </xdr:nvSpPr>
        <xdr:spPr>
          <a:xfrm>
            <a:off x="1823990" y="1951656"/>
            <a:ext cx="255230" cy="173911"/>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sp macro="" textlink="">
        <xdr:nvSpPr>
          <xdr:cNvPr id="17" name="右矢印 16"/>
          <xdr:cNvSpPr/>
        </xdr:nvSpPr>
        <xdr:spPr>
          <a:xfrm>
            <a:off x="3828017" y="1962526"/>
            <a:ext cx="245777" cy="163041"/>
          </a:xfrm>
          <a:prstGeom prst="rightArrow">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66675</xdr:colOff>
      <xdr:row>56</xdr:row>
      <xdr:rowOff>66675</xdr:rowOff>
    </xdr:from>
    <xdr:to>
      <xdr:col>12</xdr:col>
      <xdr:colOff>238125</xdr:colOff>
      <xdr:row>62</xdr:row>
      <xdr:rowOff>95250</xdr:rowOff>
    </xdr:to>
    <xdr:sp macro="" textlink="">
      <xdr:nvSpPr>
        <xdr:cNvPr id="3" name="右中かっこ 2"/>
        <xdr:cNvSpPr/>
      </xdr:nvSpPr>
      <xdr:spPr>
        <a:xfrm>
          <a:off x="7248525" y="4724400"/>
          <a:ext cx="171450" cy="1171575"/>
        </a:xfrm>
        <a:prstGeom prst="rightBrac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5</xdr:col>
          <xdr:colOff>247650</xdr:colOff>
          <xdr:row>42</xdr:row>
          <xdr:rowOff>0</xdr:rowOff>
        </xdr:from>
        <xdr:to>
          <xdr:col>13</xdr:col>
          <xdr:colOff>57150</xdr:colOff>
          <xdr:row>42</xdr:row>
          <xdr:rowOff>209550</xdr:rowOff>
        </xdr:to>
        <xdr:sp macro="" textlink="">
          <xdr:nvSpPr>
            <xdr:cNvPr id="1027" name="Group Box 3" hidden="1">
              <a:extLst>
                <a:ext uri="{63B3BB69-23CF-44E3-9099-C40C66FF867C}">
                  <a14:compatExt spid="_x0000_s10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71</xdr:row>
          <xdr:rowOff>19050</xdr:rowOff>
        </xdr:from>
        <xdr:to>
          <xdr:col>13</xdr:col>
          <xdr:colOff>57150</xdr:colOff>
          <xdr:row>72</xdr:row>
          <xdr:rowOff>9525</xdr:rowOff>
        </xdr:to>
        <xdr:sp macro="" textlink="">
          <xdr:nvSpPr>
            <xdr:cNvPr id="1030" name="Group Box 6" hidden="1">
              <a:extLst>
                <a:ext uri="{63B3BB69-23CF-44E3-9099-C40C66FF867C}">
                  <a14:compatExt spid="_x0000_s103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71</xdr:row>
          <xdr:rowOff>19050</xdr:rowOff>
        </xdr:from>
        <xdr:to>
          <xdr:col>9</xdr:col>
          <xdr:colOff>323850</xdr:colOff>
          <xdr:row>72</xdr:row>
          <xdr:rowOff>9525</xdr:rowOff>
        </xdr:to>
        <xdr:sp macro="" textlink="">
          <xdr:nvSpPr>
            <xdr:cNvPr id="1034" name="Group Box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71</xdr:row>
          <xdr:rowOff>19050</xdr:rowOff>
        </xdr:from>
        <xdr:to>
          <xdr:col>9</xdr:col>
          <xdr:colOff>323850</xdr:colOff>
          <xdr:row>72</xdr:row>
          <xdr:rowOff>9525</xdr:rowOff>
        </xdr:to>
        <xdr:sp macro="" textlink="">
          <xdr:nvSpPr>
            <xdr:cNvPr id="1040" name="Group Box 16" hidden="1">
              <a:extLst>
                <a:ext uri="{63B3BB69-23CF-44E3-9099-C40C66FF867C}">
                  <a14:compatExt spid="_x0000_s104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71</xdr:row>
          <xdr:rowOff>38100</xdr:rowOff>
        </xdr:from>
        <xdr:to>
          <xdr:col>10</xdr:col>
          <xdr:colOff>9525</xdr:colOff>
          <xdr:row>72</xdr:row>
          <xdr:rowOff>9525</xdr:rowOff>
        </xdr:to>
        <xdr:sp macro="" textlink="">
          <xdr:nvSpPr>
            <xdr:cNvPr id="1043" name="Group Box 19" hidden="1">
              <a:extLst>
                <a:ext uri="{63B3BB69-23CF-44E3-9099-C40C66FF867C}">
                  <a14:compatExt spid="_x0000_s10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139</xdr:row>
          <xdr:rowOff>19050</xdr:rowOff>
        </xdr:from>
        <xdr:to>
          <xdr:col>9</xdr:col>
          <xdr:colOff>523875</xdr:colOff>
          <xdr:row>139</xdr:row>
          <xdr:rowOff>180975</xdr:rowOff>
        </xdr:to>
        <xdr:sp macro="" textlink="">
          <xdr:nvSpPr>
            <xdr:cNvPr id="1046" name="Group Box 22" hidden="1">
              <a:extLst>
                <a:ext uri="{63B3BB69-23CF-44E3-9099-C40C66FF867C}">
                  <a14:compatExt spid="_x0000_s10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140</xdr:row>
          <xdr:rowOff>19050</xdr:rowOff>
        </xdr:from>
        <xdr:to>
          <xdr:col>9</xdr:col>
          <xdr:colOff>523875</xdr:colOff>
          <xdr:row>140</xdr:row>
          <xdr:rowOff>180975</xdr:rowOff>
        </xdr:to>
        <xdr:sp macro="" textlink="">
          <xdr:nvSpPr>
            <xdr:cNvPr id="1047" name="Group Box 23" hidden="1">
              <a:extLst>
                <a:ext uri="{63B3BB69-23CF-44E3-9099-C40C66FF867C}">
                  <a14:compatExt spid="_x0000_s10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141</xdr:row>
          <xdr:rowOff>19050</xdr:rowOff>
        </xdr:from>
        <xdr:to>
          <xdr:col>9</xdr:col>
          <xdr:colOff>523875</xdr:colOff>
          <xdr:row>141</xdr:row>
          <xdr:rowOff>180975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71</xdr:row>
          <xdr:rowOff>19050</xdr:rowOff>
        </xdr:from>
        <xdr:to>
          <xdr:col>9</xdr:col>
          <xdr:colOff>323850</xdr:colOff>
          <xdr:row>72</xdr:row>
          <xdr:rowOff>9525</xdr:rowOff>
        </xdr:to>
        <xdr:sp macro="" textlink="">
          <xdr:nvSpPr>
            <xdr:cNvPr id="1745" name="Group Box 721" hidden="1">
              <a:extLst>
                <a:ext uri="{63B3BB69-23CF-44E3-9099-C40C66FF867C}">
                  <a14:compatExt spid="_x0000_s1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71</xdr:row>
          <xdr:rowOff>19050</xdr:rowOff>
        </xdr:from>
        <xdr:to>
          <xdr:col>9</xdr:col>
          <xdr:colOff>323850</xdr:colOff>
          <xdr:row>72</xdr:row>
          <xdr:rowOff>9525</xdr:rowOff>
        </xdr:to>
        <xdr:sp macro="" textlink="">
          <xdr:nvSpPr>
            <xdr:cNvPr id="1746" name="Group Box 722" hidden="1">
              <a:extLst>
                <a:ext uri="{63B3BB69-23CF-44E3-9099-C40C66FF867C}">
                  <a14:compatExt spid="_x0000_s1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296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371475</xdr:colOff>
          <xdr:row>71</xdr:row>
          <xdr:rowOff>38100</xdr:rowOff>
        </xdr:from>
        <xdr:to>
          <xdr:col>10</xdr:col>
          <xdr:colOff>9525</xdr:colOff>
          <xdr:row>72</xdr:row>
          <xdr:rowOff>9525</xdr:rowOff>
        </xdr:to>
        <xdr:sp macro="" textlink="">
          <xdr:nvSpPr>
            <xdr:cNvPr id="1747" name="Group Box 723" hidden="1">
              <a:extLst>
                <a:ext uri="{63B3BB69-23CF-44E3-9099-C40C66FF867C}">
                  <a14:compatExt spid="_x0000_s17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30</a:t>
              </a:r>
            </a:p>
          </xdr:txBody>
        </xdr:sp>
        <xdr:clientData/>
      </xdr:twoCellAnchor>
    </mc:Choice>
    <mc:Fallback/>
  </mc:AlternateContent>
  <xdr:twoCellAnchor>
    <xdr:from>
      <xdr:col>12</xdr:col>
      <xdr:colOff>76199</xdr:colOff>
      <xdr:row>132</xdr:row>
      <xdr:rowOff>28575</xdr:rowOff>
    </xdr:from>
    <xdr:to>
      <xdr:col>12</xdr:col>
      <xdr:colOff>238124</xdr:colOff>
      <xdr:row>134</xdr:row>
      <xdr:rowOff>200025</xdr:rowOff>
    </xdr:to>
    <xdr:sp macro="" textlink="">
      <xdr:nvSpPr>
        <xdr:cNvPr id="14" name="右中かっこ 13"/>
        <xdr:cNvSpPr/>
      </xdr:nvSpPr>
      <xdr:spPr>
        <a:xfrm>
          <a:off x="7543799" y="29356050"/>
          <a:ext cx="161925" cy="609600"/>
        </a:xfrm>
        <a:prstGeom prst="rightBrac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295273</xdr:colOff>
      <xdr:row>1</xdr:row>
      <xdr:rowOff>28574</xdr:rowOff>
    </xdr:from>
    <xdr:to>
      <xdr:col>26</xdr:col>
      <xdr:colOff>257174</xdr:colOff>
      <xdr:row>8</xdr:row>
      <xdr:rowOff>200024</xdr:rowOff>
    </xdr:to>
    <xdr:sp macro="" textlink="">
      <xdr:nvSpPr>
        <xdr:cNvPr id="2" name="Text Box 334"/>
        <xdr:cNvSpPr txBox="1">
          <a:spLocks noChangeArrowheads="1"/>
        </xdr:cNvSpPr>
      </xdr:nvSpPr>
      <xdr:spPr bwMode="auto">
        <a:xfrm>
          <a:off x="9820273" y="219074"/>
          <a:ext cx="2705101" cy="1143000"/>
        </a:xfrm>
        <a:prstGeom prst="rect">
          <a:avLst/>
        </a:prstGeom>
        <a:solidFill>
          <a:srgbClr val="FF0000"/>
        </a:solidFill>
        <a:ln w="9525">
          <a:noFill/>
          <a:miter lim="800000"/>
          <a:headEnd/>
          <a:tailEnd/>
        </a:ln>
      </xdr:spPr>
      <xdr:txBody>
        <a:bodyPr vertOverflow="clip" wrap="square" lIns="72000" tIns="72000" rIns="72000" bIns="72000" anchor="ctr" upright="1"/>
        <a:lstStyle/>
        <a:p>
          <a:pPr algn="l" rtl="0">
            <a:lnSpc>
              <a:spcPts val="1300"/>
            </a:lnSpc>
            <a:defRPr sz="1000"/>
          </a:pPr>
          <a:r>
            <a:rPr lang="ja-JP" altLang="ja-JP" sz="1000" b="0" i="0" baseline="0">
              <a:solidFill>
                <a:schemeClr val="bg1"/>
              </a:solidFill>
              <a:latin typeface="ＭＳ ゴシック" pitchFamily="49" charset="-128"/>
              <a:ea typeface="ＭＳ ゴシック" pitchFamily="49" charset="-128"/>
              <a:cs typeface="+mn-cs"/>
            </a:rPr>
            <a:t>申請書は白黒</a:t>
          </a:r>
          <a:r>
            <a:rPr lang="ja-JP" altLang="en-US" sz="1100" b="0" i="0" u="none" strike="noStrike" baseline="0">
              <a:solidFill>
                <a:schemeClr val="bg1"/>
              </a:solidFill>
              <a:latin typeface="ＭＳ ゴシック" pitchFamily="49" charset="-128"/>
              <a:ea typeface="ＭＳ ゴシック" pitchFamily="49" charset="-128"/>
            </a:rPr>
            <a:t>印刷（セル</a:t>
          </a:r>
          <a:r>
            <a:rPr lang="ja-JP" altLang="ja-JP" sz="1000" b="0" i="0" baseline="0">
              <a:solidFill>
                <a:schemeClr val="bg1"/>
              </a:solidFill>
              <a:latin typeface="ＭＳ ゴシック" pitchFamily="49" charset="-128"/>
              <a:ea typeface="ＭＳ ゴシック" pitchFamily="49" charset="-128"/>
              <a:cs typeface="+mn-cs"/>
            </a:rPr>
            <a:t>着色</a:t>
          </a:r>
          <a:r>
            <a:rPr lang="ja-JP" altLang="en-US" sz="1000" b="0" i="0" baseline="0">
              <a:solidFill>
                <a:schemeClr val="bg1"/>
              </a:solidFill>
              <a:latin typeface="ＭＳ ゴシック" pitchFamily="49" charset="-128"/>
              <a:ea typeface="ＭＳ ゴシック" pitchFamily="49" charset="-128"/>
              <a:cs typeface="+mn-cs"/>
            </a:rPr>
            <a:t>を除去 </a:t>
          </a:r>
          <a:r>
            <a:rPr lang="ja-JP" altLang="en-US" sz="1100" b="0" i="0" u="none" strike="noStrike" baseline="0">
              <a:solidFill>
                <a:schemeClr val="bg1"/>
              </a:solidFill>
              <a:latin typeface="ＭＳ ゴシック" pitchFamily="49" charset="-128"/>
              <a:ea typeface="ＭＳ ゴシック" pitchFamily="49" charset="-128"/>
            </a:rPr>
            <a:t>）</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で提出下さい。 着色版は受付ません。</a:t>
          </a:r>
        </a:p>
        <a:p>
          <a:pPr algn="l" rtl="0">
            <a:lnSpc>
              <a:spcPts val="1200"/>
            </a:lnSpc>
            <a:defRPr sz="1000"/>
          </a:pPr>
          <a:r>
            <a:rPr lang="ja-JP" altLang="en-US" sz="1100" b="0" i="0" u="none" strike="noStrike" baseline="0">
              <a:solidFill>
                <a:schemeClr val="bg1"/>
              </a:solidFill>
              <a:latin typeface="ＭＳ ゴシック" pitchFamily="49" charset="-128"/>
              <a:ea typeface="ＭＳ ゴシック" pitchFamily="49" charset="-128"/>
            </a:rPr>
            <a:t>印刷方法は「記載・印刷要領」シート </a:t>
          </a:r>
          <a:endParaRPr lang="en-US" altLang="ja-JP" sz="1100" b="0" i="0" u="none" strike="noStrike" baseline="0">
            <a:solidFill>
              <a:schemeClr val="bg1"/>
            </a:solidFill>
            <a:latin typeface="ＭＳ ゴシック" pitchFamily="49" charset="-128"/>
            <a:ea typeface="ＭＳ ゴシック" pitchFamily="49" charset="-128"/>
          </a:endParaRPr>
        </a:p>
        <a:p>
          <a:pPr algn="l" rtl="0">
            <a:defRPr sz="1000"/>
          </a:pPr>
          <a:r>
            <a:rPr lang="ja-JP" altLang="en-US" sz="1100" b="0" i="0" u="none" strike="noStrike" baseline="0">
              <a:solidFill>
                <a:schemeClr val="bg1"/>
              </a:solidFill>
              <a:latin typeface="ＭＳ ゴシック" pitchFamily="49" charset="-128"/>
              <a:ea typeface="ＭＳ ゴシック" pitchFamily="49" charset="-128"/>
            </a:rPr>
            <a:t>に解説有ります。必ず、ご一読下さい。</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200"/>
            </a:lnSpc>
            <a:defRPr sz="1000"/>
          </a:pPr>
          <a:r>
            <a:rPr lang="ja-JP" altLang="en-US" sz="1100" b="0" i="0" u="none" strike="noStrike" baseline="0">
              <a:solidFill>
                <a:schemeClr val="bg1"/>
              </a:solidFill>
              <a:latin typeface="ＭＳ ゴシック" pitchFamily="49" charset="-128"/>
              <a:ea typeface="ＭＳ ゴシック" pitchFamily="49" charset="-128"/>
            </a:rPr>
            <a:t>印刷の際、このコメントは印刷範囲外へ移動または削除してください。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23</xdr:col>
      <xdr:colOff>380998</xdr:colOff>
      <xdr:row>1</xdr:row>
      <xdr:rowOff>104775</xdr:rowOff>
    </xdr:from>
    <xdr:to>
      <xdr:col>27</xdr:col>
      <xdr:colOff>342899</xdr:colOff>
      <xdr:row>8</xdr:row>
      <xdr:rowOff>95250</xdr:rowOff>
    </xdr:to>
    <xdr:sp macro="" textlink="">
      <xdr:nvSpPr>
        <xdr:cNvPr id="2" name="Text Box 334"/>
        <xdr:cNvSpPr txBox="1">
          <a:spLocks noChangeArrowheads="1"/>
        </xdr:cNvSpPr>
      </xdr:nvSpPr>
      <xdr:spPr bwMode="auto">
        <a:xfrm>
          <a:off x="8658223" y="295275"/>
          <a:ext cx="2705101" cy="1552575"/>
        </a:xfrm>
        <a:prstGeom prst="rect">
          <a:avLst/>
        </a:prstGeom>
        <a:solidFill>
          <a:srgbClr val="FF0000"/>
        </a:solidFill>
        <a:ln w="9525">
          <a:noFill/>
          <a:miter lim="800000"/>
          <a:headEnd/>
          <a:tailEnd/>
        </a:ln>
      </xdr:spPr>
      <xdr:txBody>
        <a:bodyPr vertOverflow="clip" wrap="square" lIns="72000" tIns="72000" rIns="72000" bIns="72000" anchor="ctr" upright="1"/>
        <a:lstStyle/>
        <a:p>
          <a:pPr algn="l" rtl="0">
            <a:lnSpc>
              <a:spcPts val="1300"/>
            </a:lnSpc>
            <a:defRPr sz="1000"/>
          </a:pPr>
          <a:r>
            <a:rPr lang="ja-JP" altLang="ja-JP" sz="1000" b="0" i="0" baseline="0">
              <a:solidFill>
                <a:schemeClr val="bg1"/>
              </a:solidFill>
              <a:latin typeface="ＭＳ ゴシック" pitchFamily="49" charset="-128"/>
              <a:ea typeface="ＭＳ ゴシック" pitchFamily="49" charset="-128"/>
              <a:cs typeface="+mn-cs"/>
            </a:rPr>
            <a:t>申請書は白黒</a:t>
          </a:r>
          <a:r>
            <a:rPr lang="ja-JP" altLang="en-US" sz="1100" b="0" i="0" u="none" strike="noStrike" baseline="0">
              <a:solidFill>
                <a:schemeClr val="bg1"/>
              </a:solidFill>
              <a:latin typeface="ＭＳ ゴシック" pitchFamily="49" charset="-128"/>
              <a:ea typeface="ＭＳ ゴシック" pitchFamily="49" charset="-128"/>
            </a:rPr>
            <a:t>印刷（セル</a:t>
          </a:r>
          <a:r>
            <a:rPr lang="ja-JP" altLang="ja-JP" sz="1000" b="0" i="0" baseline="0">
              <a:solidFill>
                <a:schemeClr val="bg1"/>
              </a:solidFill>
              <a:latin typeface="ＭＳ ゴシック" pitchFamily="49" charset="-128"/>
              <a:ea typeface="ＭＳ ゴシック" pitchFamily="49" charset="-128"/>
              <a:cs typeface="+mn-cs"/>
            </a:rPr>
            <a:t>着色</a:t>
          </a:r>
          <a:r>
            <a:rPr lang="ja-JP" altLang="en-US" sz="1000" b="0" i="0" baseline="0">
              <a:solidFill>
                <a:schemeClr val="bg1"/>
              </a:solidFill>
              <a:latin typeface="ＭＳ ゴシック" pitchFamily="49" charset="-128"/>
              <a:ea typeface="ＭＳ ゴシック" pitchFamily="49" charset="-128"/>
              <a:cs typeface="+mn-cs"/>
            </a:rPr>
            <a:t>を除去 </a:t>
          </a:r>
          <a:r>
            <a:rPr lang="ja-JP" altLang="en-US" sz="1100" b="0" i="0" u="none" strike="noStrike" baseline="0">
              <a:solidFill>
                <a:schemeClr val="bg1"/>
              </a:solidFill>
              <a:latin typeface="ＭＳ ゴシック" pitchFamily="49" charset="-128"/>
              <a:ea typeface="ＭＳ ゴシック" pitchFamily="49" charset="-128"/>
            </a:rPr>
            <a:t>）</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で提出下さい。 着色版は受付ません。</a:t>
          </a: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印刷方法は「記載・印刷要領」シート </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に解説有ります。必ず、ご一読下さい。</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印刷の際、このコメントは印刷範囲外へ移動または削除してください。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23</xdr:col>
      <xdr:colOff>380998</xdr:colOff>
      <xdr:row>1</xdr:row>
      <xdr:rowOff>104775</xdr:rowOff>
    </xdr:from>
    <xdr:to>
      <xdr:col>27</xdr:col>
      <xdr:colOff>342899</xdr:colOff>
      <xdr:row>8</xdr:row>
      <xdr:rowOff>95250</xdr:rowOff>
    </xdr:to>
    <xdr:sp macro="" textlink="">
      <xdr:nvSpPr>
        <xdr:cNvPr id="2" name="Text Box 334"/>
        <xdr:cNvSpPr txBox="1">
          <a:spLocks noChangeArrowheads="1"/>
        </xdr:cNvSpPr>
      </xdr:nvSpPr>
      <xdr:spPr bwMode="auto">
        <a:xfrm>
          <a:off x="8658223" y="295275"/>
          <a:ext cx="2705101" cy="1552575"/>
        </a:xfrm>
        <a:prstGeom prst="rect">
          <a:avLst/>
        </a:prstGeom>
        <a:solidFill>
          <a:srgbClr val="FF0000"/>
        </a:solidFill>
        <a:ln w="9525">
          <a:noFill/>
          <a:miter lim="800000"/>
          <a:headEnd/>
          <a:tailEnd/>
        </a:ln>
      </xdr:spPr>
      <xdr:txBody>
        <a:bodyPr vertOverflow="clip" wrap="square" lIns="72000" tIns="72000" rIns="72000" bIns="72000" anchor="ctr" upright="1"/>
        <a:lstStyle/>
        <a:p>
          <a:pPr algn="l" rtl="0">
            <a:lnSpc>
              <a:spcPts val="1300"/>
            </a:lnSpc>
            <a:defRPr sz="1000"/>
          </a:pPr>
          <a:r>
            <a:rPr lang="ja-JP" altLang="ja-JP" sz="1000" b="0" i="0" baseline="0">
              <a:solidFill>
                <a:schemeClr val="bg1"/>
              </a:solidFill>
              <a:latin typeface="ＭＳ ゴシック" pitchFamily="49" charset="-128"/>
              <a:ea typeface="ＭＳ ゴシック" pitchFamily="49" charset="-128"/>
              <a:cs typeface="+mn-cs"/>
            </a:rPr>
            <a:t>申請書は白黒</a:t>
          </a:r>
          <a:r>
            <a:rPr lang="ja-JP" altLang="en-US" sz="1100" b="0" i="0" u="none" strike="noStrike" baseline="0">
              <a:solidFill>
                <a:schemeClr val="bg1"/>
              </a:solidFill>
              <a:latin typeface="ＭＳ ゴシック" pitchFamily="49" charset="-128"/>
              <a:ea typeface="ＭＳ ゴシック" pitchFamily="49" charset="-128"/>
            </a:rPr>
            <a:t>印刷（セル</a:t>
          </a:r>
          <a:r>
            <a:rPr lang="ja-JP" altLang="ja-JP" sz="1000" b="0" i="0" baseline="0">
              <a:solidFill>
                <a:schemeClr val="bg1"/>
              </a:solidFill>
              <a:latin typeface="ＭＳ ゴシック" pitchFamily="49" charset="-128"/>
              <a:ea typeface="ＭＳ ゴシック" pitchFamily="49" charset="-128"/>
              <a:cs typeface="+mn-cs"/>
            </a:rPr>
            <a:t>着色</a:t>
          </a:r>
          <a:r>
            <a:rPr lang="ja-JP" altLang="en-US" sz="1000" b="0" i="0" baseline="0">
              <a:solidFill>
                <a:schemeClr val="bg1"/>
              </a:solidFill>
              <a:latin typeface="ＭＳ ゴシック" pitchFamily="49" charset="-128"/>
              <a:ea typeface="ＭＳ ゴシック" pitchFamily="49" charset="-128"/>
              <a:cs typeface="+mn-cs"/>
            </a:rPr>
            <a:t>を除去 </a:t>
          </a:r>
          <a:r>
            <a:rPr lang="ja-JP" altLang="en-US" sz="1100" b="0" i="0" u="none" strike="noStrike" baseline="0">
              <a:solidFill>
                <a:schemeClr val="bg1"/>
              </a:solidFill>
              <a:latin typeface="ＭＳ ゴシック" pitchFamily="49" charset="-128"/>
              <a:ea typeface="ＭＳ ゴシック" pitchFamily="49" charset="-128"/>
            </a:rPr>
            <a:t>）</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で提出下さい。 着色版は受付ません。</a:t>
          </a: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印刷方法は「記載・印刷要領」シート </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に解説有ります。必ず、ご一読下さい。</a:t>
          </a:r>
          <a:endParaRPr lang="en-US" altLang="ja-JP" sz="1100" b="0" i="0" u="none" strike="noStrike" baseline="0">
            <a:solidFill>
              <a:schemeClr val="bg1"/>
            </a:solidFill>
            <a:latin typeface="ＭＳ ゴシック" pitchFamily="49" charset="-128"/>
            <a:ea typeface="ＭＳ ゴシック" pitchFamily="49" charset="-128"/>
          </a:endParaRPr>
        </a:p>
        <a:p>
          <a:pPr algn="l" rtl="0">
            <a:lnSpc>
              <a:spcPts val="1300"/>
            </a:lnSpc>
            <a:defRPr sz="1000"/>
          </a:pPr>
          <a:r>
            <a:rPr lang="ja-JP" altLang="en-US" sz="1100" b="0" i="0" u="none" strike="noStrike" baseline="0">
              <a:solidFill>
                <a:schemeClr val="bg1"/>
              </a:solidFill>
              <a:latin typeface="ＭＳ ゴシック" pitchFamily="49" charset="-128"/>
              <a:ea typeface="ＭＳ ゴシック" pitchFamily="49" charset="-128"/>
            </a:rPr>
            <a:t>印刷の際、このコメントは印刷範囲外へ移動または削除してください。</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504825</xdr:colOff>
          <xdr:row>17</xdr:row>
          <xdr:rowOff>0</xdr:rowOff>
        </xdr:from>
        <xdr:to>
          <xdr:col>12</xdr:col>
          <xdr:colOff>190500</xdr:colOff>
          <xdr:row>18</xdr:row>
          <xdr:rowOff>57150</xdr:rowOff>
        </xdr:to>
        <xdr:sp macro="" textlink="">
          <xdr:nvSpPr>
            <xdr:cNvPr id="5126" name="Group Box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18</xdr:row>
          <xdr:rowOff>0</xdr:rowOff>
        </xdr:from>
        <xdr:to>
          <xdr:col>12</xdr:col>
          <xdr:colOff>523875</xdr:colOff>
          <xdr:row>19</xdr:row>
          <xdr:rowOff>57150</xdr:rowOff>
        </xdr:to>
        <xdr:sp macro="" textlink="">
          <xdr:nvSpPr>
            <xdr:cNvPr id="5127" name="Group Box 7" hidden="1">
              <a:extLst>
                <a:ext uri="{63B3BB69-23CF-44E3-9099-C40C66FF867C}">
                  <a14:compatExt spid="_x0000_s512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219075</xdr:rowOff>
        </xdr:from>
        <xdr:to>
          <xdr:col>17</xdr:col>
          <xdr:colOff>285750</xdr:colOff>
          <xdr:row>8</xdr:row>
          <xdr:rowOff>47625</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24</xdr:row>
          <xdr:rowOff>0</xdr:rowOff>
        </xdr:from>
        <xdr:to>
          <xdr:col>12</xdr:col>
          <xdr:colOff>190500</xdr:colOff>
          <xdr:row>25</xdr:row>
          <xdr:rowOff>0</xdr:rowOff>
        </xdr:to>
        <xdr:sp macro="" textlink="">
          <xdr:nvSpPr>
            <xdr:cNvPr id="5385" name="Group Box 265" hidden="1">
              <a:extLst>
                <a:ext uri="{63B3BB69-23CF-44E3-9099-C40C66FF867C}">
                  <a14:compatExt spid="_x0000_s53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25</xdr:row>
          <xdr:rowOff>0</xdr:rowOff>
        </xdr:from>
        <xdr:to>
          <xdr:col>12</xdr:col>
          <xdr:colOff>523875</xdr:colOff>
          <xdr:row>26</xdr:row>
          <xdr:rowOff>38100</xdr:rowOff>
        </xdr:to>
        <xdr:sp macro="" textlink="">
          <xdr:nvSpPr>
            <xdr:cNvPr id="5386" name="Group Box 266" hidden="1">
              <a:extLst>
                <a:ext uri="{63B3BB69-23CF-44E3-9099-C40C66FF867C}">
                  <a14:compatExt spid="_x0000_s538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6</xdr:row>
          <xdr:rowOff>219075</xdr:rowOff>
        </xdr:from>
        <xdr:to>
          <xdr:col>17</xdr:col>
          <xdr:colOff>285750</xdr:colOff>
          <xdr:row>8</xdr:row>
          <xdr:rowOff>47625</xdr:rowOff>
        </xdr:to>
        <xdr:sp macro="" textlink="">
          <xdr:nvSpPr>
            <xdr:cNvPr id="5387" name="Group Box 267" hidden="1">
              <a:extLst>
                <a:ext uri="{63B3BB69-23CF-44E3-9099-C40C66FF867C}">
                  <a14:compatExt spid="_x0000_s5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162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17</xdr:row>
          <xdr:rowOff>0</xdr:rowOff>
        </xdr:from>
        <xdr:to>
          <xdr:col>12</xdr:col>
          <xdr:colOff>190500</xdr:colOff>
          <xdr:row>18</xdr:row>
          <xdr:rowOff>57150</xdr:rowOff>
        </xdr:to>
        <xdr:sp macro="" textlink="">
          <xdr:nvSpPr>
            <xdr:cNvPr id="5598" name="Group Box 478" hidden="1">
              <a:extLst>
                <a:ext uri="{63B3BB69-23CF-44E3-9099-C40C66FF867C}">
                  <a14:compatExt spid="_x0000_s559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18</xdr:row>
          <xdr:rowOff>0</xdr:rowOff>
        </xdr:from>
        <xdr:to>
          <xdr:col>12</xdr:col>
          <xdr:colOff>523875</xdr:colOff>
          <xdr:row>19</xdr:row>
          <xdr:rowOff>57150</xdr:rowOff>
        </xdr:to>
        <xdr:sp macro="" textlink="">
          <xdr:nvSpPr>
            <xdr:cNvPr id="5599" name="Group Box 479" hidden="1">
              <a:extLst>
                <a:ext uri="{63B3BB69-23CF-44E3-9099-C40C66FF867C}">
                  <a14:compatExt spid="_x0000_s55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504825</xdr:colOff>
          <xdr:row>18</xdr:row>
          <xdr:rowOff>0</xdr:rowOff>
        </xdr:from>
        <xdr:to>
          <xdr:col>12</xdr:col>
          <xdr:colOff>190500</xdr:colOff>
          <xdr:row>19</xdr:row>
          <xdr:rowOff>57150</xdr:rowOff>
        </xdr:to>
        <xdr:sp macro="" textlink="">
          <xdr:nvSpPr>
            <xdr:cNvPr id="5600" name="Group Box 480" hidden="1">
              <a:extLst>
                <a:ext uri="{63B3BB69-23CF-44E3-9099-C40C66FF867C}">
                  <a14:compatExt spid="_x0000_s56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19</xdr:row>
          <xdr:rowOff>0</xdr:rowOff>
        </xdr:from>
        <xdr:to>
          <xdr:col>12</xdr:col>
          <xdr:colOff>523875</xdr:colOff>
          <xdr:row>20</xdr:row>
          <xdr:rowOff>57150</xdr:rowOff>
        </xdr:to>
        <xdr:sp macro="" textlink="">
          <xdr:nvSpPr>
            <xdr:cNvPr id="5601" name="Group Box 481" hidden="1">
              <a:extLst>
                <a:ext uri="{63B3BB69-23CF-44E3-9099-C40C66FF867C}">
                  <a14:compatExt spid="_x0000_s560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158</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23</xdr:col>
      <xdr:colOff>180975</xdr:colOff>
      <xdr:row>2</xdr:row>
      <xdr:rowOff>28574</xdr:rowOff>
    </xdr:from>
    <xdr:to>
      <xdr:col>27</xdr:col>
      <xdr:colOff>304800</xdr:colOff>
      <xdr:row>11</xdr:row>
      <xdr:rowOff>76199</xdr:rowOff>
    </xdr:to>
    <xdr:sp macro="" textlink="">
      <xdr:nvSpPr>
        <xdr:cNvPr id="3" name="Text Box 334"/>
        <xdr:cNvSpPr txBox="1">
          <a:spLocks noChangeArrowheads="1"/>
        </xdr:cNvSpPr>
      </xdr:nvSpPr>
      <xdr:spPr bwMode="auto">
        <a:xfrm>
          <a:off x="7048500" y="371474"/>
          <a:ext cx="3190875" cy="1990725"/>
        </a:xfrm>
        <a:prstGeom prst="rect">
          <a:avLst/>
        </a:prstGeom>
        <a:solidFill>
          <a:srgbClr val="FF0000"/>
        </a:solidFill>
        <a:ln w="9525">
          <a:noFill/>
          <a:miter lim="800000"/>
          <a:headEnd/>
          <a:tailEnd/>
        </a:ln>
      </xdr:spPr>
      <xdr:txBody>
        <a:bodyPr vertOverflow="clip" wrap="square" lIns="72000" tIns="72000" rIns="72000" bIns="72000" anchor="ctr" upright="1"/>
        <a:lstStyle/>
        <a:p>
          <a:pPr algn="l" rtl="0">
            <a:defRPr sz="1000"/>
          </a:pPr>
          <a:r>
            <a:rPr lang="ja-JP" altLang="en-US" sz="1400" b="1" i="0" u="none" strike="noStrike" baseline="0">
              <a:solidFill>
                <a:schemeClr val="bg1"/>
              </a:solidFill>
              <a:latin typeface="ＭＳ ゴシック" pitchFamily="49" charset="-128"/>
              <a:ea typeface="ＭＳ ゴシック" pitchFamily="49" charset="-128"/>
            </a:rPr>
            <a:t>その他の補助金・助成金を申請している、又は申請する予定のある場合は、必ず記載してください。</a:t>
          </a:r>
          <a:endParaRPr lang="en-US" altLang="ja-JP" sz="1400" b="1" i="0" u="none" strike="noStrike" baseline="0">
            <a:solidFill>
              <a:schemeClr val="bg1"/>
            </a:solidFill>
            <a:latin typeface="ＭＳ ゴシック" pitchFamily="49" charset="-128"/>
            <a:ea typeface="ＭＳ ゴシック" pitchFamily="49" charset="-128"/>
          </a:endParaRPr>
        </a:p>
        <a:p>
          <a:pPr algn="l" rtl="0">
            <a:defRPr sz="1000"/>
          </a:pPr>
          <a:r>
            <a:rPr lang="ja-JP" altLang="en-US" sz="1400" b="1" i="0" u="none" strike="noStrike" baseline="0">
              <a:solidFill>
                <a:schemeClr val="bg1"/>
              </a:solidFill>
              <a:latin typeface="ＭＳ ゴシック" pitchFamily="49" charset="-128"/>
              <a:ea typeface="ＭＳ ゴシック" pitchFamily="49" charset="-128"/>
            </a:rPr>
            <a:t>記載漏れ等がある場合、交付決定後に判明した場合は、交付取り消しの対象となりますので、ご注意ください。</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9</xdr:col>
          <xdr:colOff>485775</xdr:colOff>
          <xdr:row>9</xdr:row>
          <xdr:rowOff>0</xdr:rowOff>
        </xdr:to>
        <xdr:sp macro="" textlink="">
          <xdr:nvSpPr>
            <xdr:cNvPr id="14339" name="Group Box 3" hidden="1">
              <a:extLst>
                <a:ext uri="{63B3BB69-23CF-44E3-9099-C40C66FF867C}">
                  <a14:compatExt spid="_x0000_s1433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0</xdr:rowOff>
        </xdr:from>
        <xdr:to>
          <xdr:col>9</xdr:col>
          <xdr:colOff>485775</xdr:colOff>
          <xdr:row>10</xdr:row>
          <xdr:rowOff>0</xdr:rowOff>
        </xdr:to>
        <xdr:sp macro="" textlink="">
          <xdr:nvSpPr>
            <xdr:cNvPr id="14342" name="Group Box 6" hidden="1">
              <a:extLst>
                <a:ext uri="{63B3BB69-23CF-44E3-9099-C40C66FF867C}">
                  <a14:compatExt spid="_x0000_s1434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9</xdr:col>
          <xdr:colOff>485775</xdr:colOff>
          <xdr:row>11</xdr:row>
          <xdr:rowOff>0</xdr:rowOff>
        </xdr:to>
        <xdr:sp macro="" textlink="">
          <xdr:nvSpPr>
            <xdr:cNvPr id="14345" name="Group Box 9" hidden="1">
              <a:extLst>
                <a:ext uri="{63B3BB69-23CF-44E3-9099-C40C66FF867C}">
                  <a14:compatExt spid="_x0000_s143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9</xdr:col>
          <xdr:colOff>485775</xdr:colOff>
          <xdr:row>12</xdr:row>
          <xdr:rowOff>0</xdr:rowOff>
        </xdr:to>
        <xdr:sp macro="" textlink="">
          <xdr:nvSpPr>
            <xdr:cNvPr id="14348" name="Group Box 12" hidden="1">
              <a:extLst>
                <a:ext uri="{63B3BB69-23CF-44E3-9099-C40C66FF867C}">
                  <a14:compatExt spid="_x0000_s143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0</xdr:rowOff>
        </xdr:from>
        <xdr:to>
          <xdr:col>9</xdr:col>
          <xdr:colOff>485775</xdr:colOff>
          <xdr:row>13</xdr:row>
          <xdr:rowOff>0</xdr:rowOff>
        </xdr:to>
        <xdr:sp macro="" textlink="">
          <xdr:nvSpPr>
            <xdr:cNvPr id="14351" name="Group Box 15" hidden="1">
              <a:extLst>
                <a:ext uri="{63B3BB69-23CF-44E3-9099-C40C66FF867C}">
                  <a14:compatExt spid="_x0000_s1435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0</xdr:rowOff>
        </xdr:from>
        <xdr:to>
          <xdr:col>9</xdr:col>
          <xdr:colOff>485775</xdr:colOff>
          <xdr:row>14</xdr:row>
          <xdr:rowOff>0</xdr:rowOff>
        </xdr:to>
        <xdr:sp macro="" textlink="">
          <xdr:nvSpPr>
            <xdr:cNvPr id="14354" name="Group Box 18" hidden="1">
              <a:extLst>
                <a:ext uri="{63B3BB69-23CF-44E3-9099-C40C66FF867C}">
                  <a14:compatExt spid="_x0000_s1435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0</xdr:rowOff>
        </xdr:from>
        <xdr:to>
          <xdr:col>9</xdr:col>
          <xdr:colOff>485775</xdr:colOff>
          <xdr:row>15</xdr:row>
          <xdr:rowOff>0</xdr:rowOff>
        </xdr:to>
        <xdr:sp macro="" textlink="">
          <xdr:nvSpPr>
            <xdr:cNvPr id="14357" name="Group Box 21" hidden="1">
              <a:extLst>
                <a:ext uri="{63B3BB69-23CF-44E3-9099-C40C66FF867C}">
                  <a14:compatExt spid="_x0000_s1435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9</xdr:col>
          <xdr:colOff>485775</xdr:colOff>
          <xdr:row>16</xdr:row>
          <xdr:rowOff>0</xdr:rowOff>
        </xdr:to>
        <xdr:sp macro="" textlink="">
          <xdr:nvSpPr>
            <xdr:cNvPr id="14360" name="Group Box 24" hidden="1">
              <a:extLst>
                <a:ext uri="{63B3BB69-23CF-44E3-9099-C40C66FF867C}">
                  <a14:compatExt spid="_x0000_s143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9</xdr:col>
          <xdr:colOff>485775</xdr:colOff>
          <xdr:row>17</xdr:row>
          <xdr:rowOff>0</xdr:rowOff>
        </xdr:to>
        <xdr:sp macro="" textlink="">
          <xdr:nvSpPr>
            <xdr:cNvPr id="14363" name="Group Box 27" hidden="1">
              <a:extLst>
                <a:ext uri="{63B3BB69-23CF-44E3-9099-C40C66FF867C}">
                  <a14:compatExt spid="_x0000_s143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17</xdr:row>
          <xdr:rowOff>0</xdr:rowOff>
        </xdr:from>
        <xdr:to>
          <xdr:col>9</xdr:col>
          <xdr:colOff>485775</xdr:colOff>
          <xdr:row>18</xdr:row>
          <xdr:rowOff>0</xdr:rowOff>
        </xdr:to>
        <xdr:sp macro="" textlink="">
          <xdr:nvSpPr>
            <xdr:cNvPr id="14366" name="Group Box 30" hidden="1">
              <a:extLst>
                <a:ext uri="{63B3BB69-23CF-44E3-9099-C40C66FF867C}">
                  <a14:compatExt spid="_x0000_s143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9</xdr:col>
          <xdr:colOff>485775</xdr:colOff>
          <xdr:row>19</xdr:row>
          <xdr:rowOff>0</xdr:rowOff>
        </xdr:to>
        <xdr:sp macro="" textlink="">
          <xdr:nvSpPr>
            <xdr:cNvPr id="14369" name="Group Box 33" hidden="1">
              <a:extLst>
                <a:ext uri="{63B3BB69-23CF-44E3-9099-C40C66FF867C}">
                  <a14:compatExt spid="_x0000_s1436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0</xdr:rowOff>
        </xdr:from>
        <xdr:to>
          <xdr:col>9</xdr:col>
          <xdr:colOff>485775</xdr:colOff>
          <xdr:row>20</xdr:row>
          <xdr:rowOff>0</xdr:rowOff>
        </xdr:to>
        <xdr:sp macro="" textlink="">
          <xdr:nvSpPr>
            <xdr:cNvPr id="14372" name="Group Box 36" hidden="1">
              <a:extLst>
                <a:ext uri="{63B3BB69-23CF-44E3-9099-C40C66FF867C}">
                  <a14:compatExt spid="_x0000_s143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0</xdr:rowOff>
        </xdr:from>
        <xdr:to>
          <xdr:col>9</xdr:col>
          <xdr:colOff>485775</xdr:colOff>
          <xdr:row>21</xdr:row>
          <xdr:rowOff>0</xdr:rowOff>
        </xdr:to>
        <xdr:sp macro="" textlink="">
          <xdr:nvSpPr>
            <xdr:cNvPr id="14375" name="Group Box 39" hidden="1">
              <a:extLst>
                <a:ext uri="{63B3BB69-23CF-44E3-9099-C40C66FF867C}">
                  <a14:compatExt spid="_x0000_s1437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9</xdr:col>
          <xdr:colOff>485775</xdr:colOff>
          <xdr:row>22</xdr:row>
          <xdr:rowOff>0</xdr:rowOff>
        </xdr:to>
        <xdr:sp macro="" textlink="">
          <xdr:nvSpPr>
            <xdr:cNvPr id="14378" name="Group Box 42" hidden="1">
              <a:extLst>
                <a:ext uri="{63B3BB69-23CF-44E3-9099-C40C66FF867C}">
                  <a14:compatExt spid="_x0000_s143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0</xdr:rowOff>
        </xdr:from>
        <xdr:to>
          <xdr:col>9</xdr:col>
          <xdr:colOff>485775</xdr:colOff>
          <xdr:row>23</xdr:row>
          <xdr:rowOff>0</xdr:rowOff>
        </xdr:to>
        <xdr:sp macro="" textlink="">
          <xdr:nvSpPr>
            <xdr:cNvPr id="14381" name="Group Box 45" hidden="1">
              <a:extLst>
                <a:ext uri="{63B3BB69-23CF-44E3-9099-C40C66FF867C}">
                  <a14:compatExt spid="_x0000_s1438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0</xdr:rowOff>
        </xdr:from>
        <xdr:to>
          <xdr:col>9</xdr:col>
          <xdr:colOff>485775</xdr:colOff>
          <xdr:row>24</xdr:row>
          <xdr:rowOff>0</xdr:rowOff>
        </xdr:to>
        <xdr:sp macro="" textlink="">
          <xdr:nvSpPr>
            <xdr:cNvPr id="14384" name="Group Box 48" hidden="1">
              <a:extLst>
                <a:ext uri="{63B3BB69-23CF-44E3-9099-C40C66FF867C}">
                  <a14:compatExt spid="_x0000_s1438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9</xdr:col>
          <xdr:colOff>485775</xdr:colOff>
          <xdr:row>25</xdr:row>
          <xdr:rowOff>0</xdr:rowOff>
        </xdr:to>
        <xdr:sp macro="" textlink="">
          <xdr:nvSpPr>
            <xdr:cNvPr id="14387" name="Group Box 51" hidden="1">
              <a:extLst>
                <a:ext uri="{63B3BB69-23CF-44E3-9099-C40C66FF867C}">
                  <a14:compatExt spid="_x0000_s1438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0</xdr:rowOff>
        </xdr:from>
        <xdr:to>
          <xdr:col>9</xdr:col>
          <xdr:colOff>485775</xdr:colOff>
          <xdr:row>26</xdr:row>
          <xdr:rowOff>0</xdr:rowOff>
        </xdr:to>
        <xdr:sp macro="" textlink="">
          <xdr:nvSpPr>
            <xdr:cNvPr id="14390" name="Group Box 54" hidden="1">
              <a:extLst>
                <a:ext uri="{63B3BB69-23CF-44E3-9099-C40C66FF867C}">
                  <a14:compatExt spid="_x0000_s1439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0</xdr:rowOff>
        </xdr:from>
        <xdr:to>
          <xdr:col>9</xdr:col>
          <xdr:colOff>485775</xdr:colOff>
          <xdr:row>27</xdr:row>
          <xdr:rowOff>0</xdr:rowOff>
        </xdr:to>
        <xdr:sp macro="" textlink="">
          <xdr:nvSpPr>
            <xdr:cNvPr id="14393" name="Group Box 57" hidden="1">
              <a:extLst>
                <a:ext uri="{63B3BB69-23CF-44E3-9099-C40C66FF867C}">
                  <a14:compatExt spid="_x0000_s1439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9</xdr:col>
          <xdr:colOff>485775</xdr:colOff>
          <xdr:row>28</xdr:row>
          <xdr:rowOff>0</xdr:rowOff>
        </xdr:to>
        <xdr:sp macro="" textlink="">
          <xdr:nvSpPr>
            <xdr:cNvPr id="14396" name="Group Box 60" hidden="1">
              <a:extLst>
                <a:ext uri="{63B3BB69-23CF-44E3-9099-C40C66FF867C}">
                  <a14:compatExt spid="_x0000_s1439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9</xdr:col>
          <xdr:colOff>485775</xdr:colOff>
          <xdr:row>29</xdr:row>
          <xdr:rowOff>0</xdr:rowOff>
        </xdr:to>
        <xdr:sp macro="" textlink="">
          <xdr:nvSpPr>
            <xdr:cNvPr id="14399" name="Group Box 63" hidden="1">
              <a:extLst>
                <a:ext uri="{63B3BB69-23CF-44E3-9099-C40C66FF867C}">
                  <a14:compatExt spid="_x0000_s1439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9</xdr:col>
          <xdr:colOff>485775</xdr:colOff>
          <xdr:row>31</xdr:row>
          <xdr:rowOff>0</xdr:rowOff>
        </xdr:to>
        <xdr:sp macro="" textlink="">
          <xdr:nvSpPr>
            <xdr:cNvPr id="14402" name="Group Box 66" hidden="1">
              <a:extLst>
                <a:ext uri="{63B3BB69-23CF-44E3-9099-C40C66FF867C}">
                  <a14:compatExt spid="_x0000_s1440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0</xdr:rowOff>
        </xdr:from>
        <xdr:to>
          <xdr:col>9</xdr:col>
          <xdr:colOff>485775</xdr:colOff>
          <xdr:row>33</xdr:row>
          <xdr:rowOff>19050</xdr:rowOff>
        </xdr:to>
        <xdr:sp macro="" textlink="">
          <xdr:nvSpPr>
            <xdr:cNvPr id="14405" name="Group Box 69" hidden="1">
              <a:extLst>
                <a:ext uri="{63B3BB69-23CF-44E3-9099-C40C66FF867C}">
                  <a14:compatExt spid="_x0000_s1440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123825</xdr:rowOff>
        </xdr:from>
        <xdr:to>
          <xdr:col>9</xdr:col>
          <xdr:colOff>485775</xdr:colOff>
          <xdr:row>8</xdr:row>
          <xdr:rowOff>0</xdr:rowOff>
        </xdr:to>
        <xdr:sp macro="" textlink="">
          <xdr:nvSpPr>
            <xdr:cNvPr id="14408" name="Group Box 72" hidden="1">
              <a:extLst>
                <a:ext uri="{63B3BB69-23CF-44E3-9099-C40C66FF867C}">
                  <a14:compatExt spid="_x0000_s1440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5sv3\&#12463;&#12540;&#12523;&#12493;&#12483;&#12488;&#20849;&#26377;\Users\center-96-pc\Documents\&#12467;&#12472;&#12455;&#12493;&#38306;&#20418;\&#35201;&#32177;\&#31532;16&#21495;&#27096;&#24335;%20&#21161;&#25104;&#20107;&#26989;&#23455;&#26045;&#35336;&#30011;&#26360;(&#21407;&#32025;)H25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印刷要領"/>
      <sheetName val="基本情報"/>
      <sheetName val="横変換"/>
      <sheetName val="業種リスト"/>
      <sheetName val="建物分類"/>
      <sheetName val="対策"/>
      <sheetName val="１"/>
      <sheetName val="17-1"/>
      <sheetName val="17-2"/>
      <sheetName val="17-3"/>
      <sheetName val="17-4"/>
      <sheetName val="17-5-1"/>
      <sheetName val="15-5-2"/>
      <sheetName val="15-6"/>
      <sheetName val="15-7"/>
      <sheetName val="15-8"/>
      <sheetName val="15-9"/>
      <sheetName val="15別1-1"/>
      <sheetName val="15別1-2"/>
      <sheetName val="15別1-3"/>
      <sheetName val="15別1-4"/>
      <sheetName val="15別1-5"/>
      <sheetName val="15別1-6"/>
      <sheetName val="15別2"/>
      <sheetName val="15別3-1"/>
      <sheetName val="15別3-2"/>
      <sheetName val="15別3-3"/>
      <sheetName val="15別4-1"/>
      <sheetName val="15別4-2"/>
      <sheetName val="15別5"/>
    </sheetNames>
    <sheetDataSet>
      <sheetData sheetId="0"/>
      <sheetData sheetId="1"/>
      <sheetData sheetId="2"/>
      <sheetData sheetId="3"/>
      <sheetData sheetId="4"/>
      <sheetData sheetId="5">
        <row r="2">
          <cell r="K2" t="str">
            <v>①製造業</v>
          </cell>
        </row>
        <row r="3">
          <cell r="K3" t="str">
            <v>①建設業</v>
          </cell>
        </row>
        <row r="4">
          <cell r="K4" t="str">
            <v>①運輸業</v>
          </cell>
        </row>
        <row r="5">
          <cell r="K5" t="str">
            <v>①その他</v>
          </cell>
        </row>
        <row r="6">
          <cell r="K6" t="str">
            <v>②卸売業</v>
          </cell>
        </row>
        <row r="7">
          <cell r="K7" t="str">
            <v>③サービス業</v>
          </cell>
        </row>
        <row r="8">
          <cell r="K8" t="str">
            <v>④小売業</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26" Type="http://schemas.openxmlformats.org/officeDocument/2006/relationships/ctrlProp" Target="../ctrlProps/ctrlProp44.xml"/><Relationship Id="rId3" Type="http://schemas.openxmlformats.org/officeDocument/2006/relationships/vmlDrawing" Target="../drawings/vmlDrawing3.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5" Type="http://schemas.openxmlformats.org/officeDocument/2006/relationships/ctrlProp" Target="../ctrlProps/ctrlProp43.xml"/><Relationship Id="rId2" Type="http://schemas.openxmlformats.org/officeDocument/2006/relationships/drawing" Target="../drawings/drawing8.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16.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 Id="rId27" Type="http://schemas.openxmlformats.org/officeDocument/2006/relationships/ctrlProp" Target="../ctrlProps/ctrlProp4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6.xml"/><Relationship Id="rId1" Type="http://schemas.openxmlformats.org/officeDocument/2006/relationships/printerSettings" Target="../printerSettings/printerSettings9.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workbookViewId="0">
      <selection activeCell="C5" sqref="C5:AB5"/>
    </sheetView>
  </sheetViews>
  <sheetFormatPr defaultRowHeight="14.25" x14ac:dyDescent="0.15"/>
  <cols>
    <col min="1" max="1" width="0.75" style="1" customWidth="1"/>
    <col min="2" max="3" width="2.5" style="1" customWidth="1"/>
    <col min="4" max="6" width="3.625" style="1" customWidth="1"/>
    <col min="7" max="9" width="4.125" style="1" customWidth="1"/>
    <col min="10" max="26" width="3.625" style="1" customWidth="1"/>
    <col min="27" max="29" width="3.75" style="1" customWidth="1"/>
    <col min="30" max="30" width="2.875" style="1" customWidth="1"/>
    <col min="31" max="32" width="7.875" style="1" customWidth="1"/>
    <col min="33" max="16384" width="9" style="1"/>
  </cols>
  <sheetData>
    <row r="1" spans="1:28" x14ac:dyDescent="0.15">
      <c r="A1" s="2"/>
      <c r="B1" s="2"/>
      <c r="C1" s="2"/>
      <c r="D1" s="2"/>
      <c r="E1" s="2"/>
      <c r="F1" s="2"/>
      <c r="G1" s="2"/>
      <c r="H1" s="2"/>
      <c r="I1" s="2"/>
      <c r="J1" s="2"/>
      <c r="K1" s="2"/>
      <c r="L1" s="2"/>
      <c r="M1" s="2"/>
      <c r="N1" s="2"/>
      <c r="O1" s="2"/>
      <c r="P1" s="2"/>
      <c r="Q1" s="2"/>
      <c r="R1" s="2"/>
      <c r="S1" s="2"/>
      <c r="T1" s="2"/>
      <c r="U1" s="2"/>
      <c r="V1" s="2"/>
      <c r="W1" s="2"/>
      <c r="X1" s="2"/>
      <c r="Y1" s="2"/>
      <c r="Z1" s="2"/>
      <c r="AA1" s="2"/>
      <c r="AB1" s="2"/>
    </row>
    <row r="2" spans="1:28" ht="50.25" customHeight="1" x14ac:dyDescent="0.15">
      <c r="A2" s="2"/>
      <c r="B2" s="475" t="s">
        <v>489</v>
      </c>
      <c r="C2" s="476"/>
      <c r="D2" s="476"/>
      <c r="E2" s="476"/>
      <c r="F2" s="476"/>
      <c r="G2" s="476"/>
      <c r="H2" s="476"/>
      <c r="I2" s="476"/>
      <c r="J2" s="476"/>
      <c r="K2" s="476"/>
      <c r="L2" s="476"/>
      <c r="M2" s="476"/>
      <c r="N2" s="476"/>
      <c r="O2" s="476"/>
      <c r="P2" s="476"/>
      <c r="Q2" s="476"/>
      <c r="R2" s="476"/>
      <c r="S2" s="476"/>
      <c r="T2" s="476"/>
      <c r="U2" s="476"/>
      <c r="V2" s="476"/>
      <c r="W2" s="476"/>
      <c r="X2" s="476"/>
      <c r="Y2" s="476"/>
      <c r="Z2" s="476"/>
      <c r="AA2" s="476"/>
      <c r="AB2" s="476"/>
    </row>
    <row r="3" spans="1:28" ht="9" customHeight="1" x14ac:dyDescent="0.15">
      <c r="B3" s="19"/>
      <c r="C3" s="20"/>
      <c r="D3" s="20"/>
      <c r="E3" s="20"/>
      <c r="F3" s="20"/>
      <c r="G3" s="20"/>
      <c r="H3" s="20"/>
      <c r="I3" s="20"/>
      <c r="J3" s="20"/>
      <c r="K3" s="20"/>
      <c r="L3" s="20"/>
    </row>
    <row r="4" spans="1:28" ht="18" x14ac:dyDescent="0.15">
      <c r="B4" s="19" t="s">
        <v>490</v>
      </c>
      <c r="C4" s="21" t="s">
        <v>491</v>
      </c>
      <c r="D4" s="61"/>
      <c r="E4" s="61"/>
      <c r="F4" s="20"/>
      <c r="G4" s="20"/>
      <c r="H4" s="20"/>
      <c r="I4" s="20"/>
      <c r="J4" s="20"/>
      <c r="K4" s="20"/>
      <c r="L4" s="20"/>
    </row>
    <row r="5" spans="1:28" ht="33" customHeight="1" x14ac:dyDescent="0.15">
      <c r="B5" s="3"/>
      <c r="C5" s="478" t="s">
        <v>634</v>
      </c>
      <c r="D5" s="478"/>
      <c r="E5" s="478"/>
      <c r="F5" s="478"/>
      <c r="G5" s="478"/>
      <c r="H5" s="478"/>
      <c r="I5" s="478"/>
      <c r="J5" s="478"/>
      <c r="K5" s="478"/>
      <c r="L5" s="478"/>
      <c r="M5" s="478"/>
      <c r="N5" s="478"/>
      <c r="O5" s="478"/>
      <c r="P5" s="478"/>
      <c r="Q5" s="478"/>
      <c r="R5" s="478"/>
      <c r="S5" s="478"/>
      <c r="T5" s="478"/>
      <c r="U5" s="478"/>
      <c r="V5" s="478"/>
      <c r="W5" s="478"/>
      <c r="X5" s="478"/>
      <c r="Y5" s="478"/>
      <c r="Z5" s="478"/>
      <c r="AA5" s="478"/>
      <c r="AB5" s="478"/>
    </row>
    <row r="6" spans="1:28" ht="31.5" customHeight="1" x14ac:dyDescent="0.15">
      <c r="B6" s="3"/>
      <c r="C6" s="478" t="s">
        <v>619</v>
      </c>
      <c r="D6" s="478"/>
      <c r="E6" s="478"/>
      <c r="F6" s="478"/>
      <c r="G6" s="478"/>
      <c r="H6" s="478"/>
      <c r="I6" s="478"/>
      <c r="J6" s="478"/>
      <c r="K6" s="478"/>
      <c r="L6" s="478"/>
      <c r="M6" s="478"/>
      <c r="N6" s="478"/>
      <c r="O6" s="478"/>
      <c r="P6" s="478"/>
      <c r="Q6" s="478"/>
      <c r="R6" s="478"/>
      <c r="S6" s="478"/>
      <c r="T6" s="478"/>
      <c r="U6" s="478"/>
      <c r="V6" s="478"/>
      <c r="W6" s="478"/>
      <c r="X6" s="478"/>
      <c r="Y6" s="478"/>
      <c r="Z6" s="478"/>
      <c r="AA6" s="478"/>
      <c r="AB6" s="478"/>
    </row>
    <row r="7" spans="1:28" ht="32.25" customHeight="1" x14ac:dyDescent="0.15">
      <c r="B7" s="3"/>
      <c r="C7" s="25"/>
      <c r="D7" s="477" t="s">
        <v>492</v>
      </c>
      <c r="E7" s="477"/>
      <c r="F7" s="477"/>
      <c r="G7" s="477"/>
      <c r="H7" s="477"/>
      <c r="I7" s="477"/>
      <c r="J7" s="477"/>
      <c r="K7" s="477"/>
      <c r="L7" s="477"/>
      <c r="M7" s="477"/>
      <c r="N7" s="477"/>
      <c r="O7" s="477"/>
      <c r="P7" s="477"/>
      <c r="Q7" s="477"/>
      <c r="R7" s="477"/>
      <c r="S7" s="477"/>
      <c r="T7" s="477"/>
      <c r="U7" s="477"/>
      <c r="V7" s="477"/>
      <c r="W7" s="477"/>
      <c r="X7" s="477"/>
      <c r="Y7" s="477"/>
      <c r="Z7" s="477"/>
      <c r="AA7" s="477"/>
      <c r="AB7" s="477"/>
    </row>
    <row r="8" spans="1:28" ht="15.75" x14ac:dyDescent="0.15">
      <c r="B8" s="3"/>
      <c r="C8" s="3"/>
      <c r="D8" s="3"/>
      <c r="E8" s="3"/>
      <c r="F8" s="3"/>
      <c r="G8" s="3"/>
      <c r="H8" s="3"/>
      <c r="I8" s="3"/>
      <c r="J8" s="27"/>
      <c r="K8" s="25"/>
      <c r="L8" s="25"/>
      <c r="M8" s="25"/>
      <c r="N8" s="28"/>
      <c r="O8" s="25"/>
      <c r="P8" s="25"/>
      <c r="Q8" s="25"/>
      <c r="R8" s="25"/>
      <c r="S8" s="25"/>
      <c r="T8" s="25"/>
      <c r="U8" s="25"/>
      <c r="V8" s="25"/>
      <c r="W8" s="25"/>
      <c r="X8" s="25"/>
      <c r="Y8" s="25"/>
      <c r="Z8" s="25"/>
      <c r="AA8" s="25"/>
      <c r="AB8" s="25"/>
    </row>
    <row r="9" spans="1:28" ht="15.75" x14ac:dyDescent="0.15">
      <c r="B9" s="29" t="s">
        <v>493</v>
      </c>
      <c r="C9" s="30" t="s">
        <v>494</v>
      </c>
      <c r="D9" s="3"/>
      <c r="E9" s="3"/>
      <c r="F9" s="3"/>
      <c r="G9" s="3"/>
      <c r="H9" s="3"/>
      <c r="I9" s="3"/>
      <c r="J9" s="3"/>
      <c r="K9" s="3"/>
      <c r="L9" s="3"/>
      <c r="M9" s="25"/>
      <c r="N9" s="25"/>
      <c r="O9" s="25"/>
      <c r="P9" s="27"/>
      <c r="Q9" s="25"/>
      <c r="R9" s="25"/>
      <c r="S9" s="25"/>
      <c r="T9" s="25"/>
      <c r="U9" s="25"/>
      <c r="V9" s="25"/>
      <c r="W9" s="25"/>
      <c r="X9" s="25"/>
      <c r="Y9" s="25"/>
      <c r="Z9" s="25"/>
      <c r="AA9" s="25"/>
      <c r="AB9" s="25"/>
    </row>
    <row r="10" spans="1:28" ht="15.75" x14ac:dyDescent="0.15">
      <c r="B10" s="29"/>
      <c r="C10" s="26"/>
      <c r="D10" s="3"/>
      <c r="E10" s="3"/>
      <c r="F10" s="3"/>
      <c r="G10" s="3"/>
      <c r="H10" s="3"/>
      <c r="I10" s="3"/>
      <c r="J10" s="3"/>
      <c r="K10" s="3"/>
      <c r="L10" s="3"/>
      <c r="M10" s="25"/>
      <c r="N10" s="25"/>
      <c r="O10" s="25"/>
      <c r="P10" s="25"/>
      <c r="Q10" s="25"/>
      <c r="R10" s="25"/>
      <c r="S10" s="25"/>
      <c r="T10" s="25"/>
      <c r="U10" s="25"/>
      <c r="V10" s="25"/>
      <c r="W10" s="25"/>
      <c r="X10" s="25"/>
      <c r="Y10" s="25"/>
      <c r="Z10" s="25"/>
      <c r="AA10" s="25"/>
      <c r="AB10" s="25"/>
    </row>
    <row r="11" spans="1:28" ht="15.75" x14ac:dyDescent="0.15">
      <c r="B11" s="29"/>
      <c r="C11" s="26"/>
      <c r="D11" s="3"/>
      <c r="E11" s="3"/>
      <c r="F11" s="3"/>
      <c r="G11" s="3"/>
      <c r="H11" s="3"/>
      <c r="I11" s="3"/>
      <c r="J11" s="3"/>
      <c r="K11" s="3"/>
      <c r="L11" s="3"/>
      <c r="M11" s="25"/>
      <c r="N11" s="25"/>
      <c r="O11" s="25"/>
      <c r="P11" s="25"/>
      <c r="Q11" s="25"/>
      <c r="R11" s="25"/>
      <c r="S11" s="25"/>
      <c r="T11" s="25"/>
      <c r="U11" s="25"/>
      <c r="V11" s="25"/>
      <c r="W11" s="25"/>
      <c r="X11" s="25"/>
      <c r="Y11" s="25"/>
      <c r="Z11" s="25"/>
      <c r="AA11" s="25"/>
      <c r="AB11" s="25"/>
    </row>
    <row r="12" spans="1:28" ht="15.75" x14ac:dyDescent="0.15">
      <c r="B12" s="29"/>
      <c r="C12" s="26"/>
      <c r="D12" s="3"/>
      <c r="E12" s="3"/>
      <c r="F12" s="3"/>
      <c r="G12" s="3"/>
      <c r="H12" s="3"/>
      <c r="I12" s="3"/>
      <c r="J12" s="3"/>
      <c r="K12" s="3"/>
      <c r="L12" s="3"/>
      <c r="M12" s="25"/>
      <c r="N12" s="25"/>
      <c r="O12" s="25"/>
      <c r="P12" s="25"/>
      <c r="Q12" s="25"/>
      <c r="R12" s="25"/>
      <c r="S12" s="25"/>
      <c r="T12" s="25"/>
      <c r="U12" s="25"/>
      <c r="V12" s="25"/>
      <c r="W12" s="25"/>
      <c r="X12" s="25"/>
      <c r="Y12" s="25"/>
      <c r="Z12" s="25"/>
      <c r="AA12" s="25"/>
      <c r="AB12" s="25"/>
    </row>
    <row r="13" spans="1:28" ht="15.75" x14ac:dyDescent="0.15">
      <c r="B13" s="29"/>
      <c r="C13" s="26"/>
      <c r="D13" s="3"/>
      <c r="E13" s="3"/>
      <c r="F13" s="3"/>
      <c r="G13" s="3"/>
      <c r="H13" s="3"/>
      <c r="I13" s="3"/>
      <c r="J13" s="3"/>
      <c r="K13" s="3"/>
      <c r="L13" s="3"/>
      <c r="M13" s="25"/>
      <c r="N13" s="25"/>
      <c r="O13" s="25"/>
      <c r="P13" s="25"/>
      <c r="Q13" s="25"/>
      <c r="R13" s="25"/>
      <c r="S13" s="25"/>
      <c r="T13" s="25"/>
      <c r="U13" s="25"/>
      <c r="V13" s="25"/>
      <c r="W13" s="25"/>
      <c r="X13" s="25"/>
      <c r="Y13" s="25"/>
      <c r="Z13" s="25"/>
      <c r="AA13" s="25"/>
      <c r="AB13" s="25"/>
    </row>
    <row r="14" spans="1:28" ht="15.75" x14ac:dyDescent="0.15">
      <c r="B14" s="29"/>
      <c r="C14" s="26"/>
      <c r="D14" s="3"/>
      <c r="E14" s="3"/>
      <c r="F14" s="3"/>
      <c r="G14" s="3"/>
      <c r="H14" s="3"/>
      <c r="I14" s="3"/>
      <c r="J14" s="3"/>
      <c r="K14" s="3"/>
      <c r="L14" s="3"/>
      <c r="M14" s="25"/>
      <c r="N14" s="25"/>
      <c r="O14" s="25"/>
      <c r="P14" s="25"/>
      <c r="Q14" s="25"/>
      <c r="R14" s="25" t="s">
        <v>495</v>
      </c>
      <c r="S14" s="25"/>
      <c r="T14" s="25"/>
      <c r="U14" s="25"/>
      <c r="V14" s="25"/>
      <c r="W14" s="25"/>
      <c r="X14" s="25"/>
      <c r="Y14" s="25"/>
      <c r="Z14" s="25"/>
      <c r="AA14" s="25"/>
      <c r="AB14" s="25"/>
    </row>
    <row r="15" spans="1:28" ht="14.25" customHeight="1" x14ac:dyDescent="0.15">
      <c r="B15" s="29" t="s">
        <v>496</v>
      </c>
      <c r="C15" s="31" t="s">
        <v>497</v>
      </c>
      <c r="D15" s="25"/>
      <c r="E15" s="25"/>
      <c r="F15" s="25"/>
      <c r="G15" s="25"/>
      <c r="H15" s="25"/>
      <c r="I15" s="25"/>
      <c r="J15" s="25"/>
      <c r="K15" s="25"/>
      <c r="L15" s="25"/>
      <c r="M15" s="25"/>
      <c r="N15" s="25"/>
      <c r="O15" s="25"/>
      <c r="P15" s="25"/>
      <c r="Q15" s="25"/>
      <c r="R15" s="25"/>
      <c r="S15" s="25"/>
      <c r="T15" s="25"/>
      <c r="U15" s="25"/>
      <c r="V15" s="25"/>
      <c r="W15" s="25"/>
      <c r="X15" s="25"/>
      <c r="Y15" s="25"/>
      <c r="Z15" s="25"/>
      <c r="AA15" s="25"/>
      <c r="AB15" s="25"/>
    </row>
    <row r="16" spans="1:28" ht="14.25" customHeight="1" x14ac:dyDescent="0.15">
      <c r="B16" s="25"/>
      <c r="C16" s="25" t="s">
        <v>498</v>
      </c>
      <c r="D16" s="31" t="s">
        <v>499</v>
      </c>
      <c r="E16" s="25"/>
      <c r="F16" s="25"/>
      <c r="G16" s="25"/>
      <c r="H16" s="25"/>
      <c r="I16" s="25"/>
      <c r="J16" s="25"/>
      <c r="K16" s="25"/>
      <c r="L16" s="25"/>
      <c r="M16" s="25"/>
      <c r="N16" s="25"/>
      <c r="O16" s="25"/>
      <c r="P16" s="25"/>
      <c r="Q16" s="25"/>
      <c r="R16" s="25"/>
      <c r="S16" s="25"/>
      <c r="T16" s="25"/>
      <c r="U16" s="25"/>
      <c r="V16" s="25"/>
      <c r="W16" s="25"/>
      <c r="X16" s="25"/>
      <c r="Y16" s="25"/>
      <c r="Z16" s="25"/>
      <c r="AA16" s="25"/>
      <c r="AB16" s="25"/>
    </row>
    <row r="17" spans="2:28" ht="30.75" customHeight="1" x14ac:dyDescent="0.15">
      <c r="B17" s="25"/>
      <c r="C17" s="25"/>
      <c r="D17" s="479" t="s">
        <v>500</v>
      </c>
      <c r="E17" s="479"/>
      <c r="F17" s="479"/>
      <c r="G17" s="479"/>
      <c r="H17" s="479"/>
      <c r="I17" s="479"/>
      <c r="J17" s="479"/>
      <c r="K17" s="479"/>
      <c r="L17" s="479"/>
      <c r="M17" s="479"/>
      <c r="N17" s="479"/>
      <c r="O17" s="479"/>
      <c r="P17" s="479"/>
      <c r="Q17" s="479"/>
      <c r="R17" s="479"/>
      <c r="S17" s="479"/>
      <c r="T17" s="479"/>
      <c r="U17" s="479"/>
      <c r="V17" s="479"/>
      <c r="W17" s="479"/>
      <c r="X17" s="479"/>
      <c r="Y17" s="479"/>
      <c r="Z17" s="479"/>
      <c r="AA17" s="479"/>
      <c r="AB17" s="479"/>
    </row>
    <row r="18" spans="2:28" ht="16.5" customHeight="1" x14ac:dyDescent="0.15">
      <c r="B18" s="25"/>
      <c r="C18" s="25"/>
      <c r="D18" s="32" t="s">
        <v>501</v>
      </c>
      <c r="E18" s="25" t="s">
        <v>502</v>
      </c>
      <c r="F18" s="25"/>
      <c r="G18" s="25"/>
      <c r="H18" s="25"/>
      <c r="I18" s="25"/>
      <c r="J18" s="33"/>
      <c r="K18" s="25" t="s">
        <v>503</v>
      </c>
      <c r="L18" s="25"/>
      <c r="M18" s="25"/>
      <c r="N18" s="25"/>
      <c r="O18" s="25"/>
      <c r="P18" s="25"/>
      <c r="Q18" s="25"/>
      <c r="R18" s="25"/>
      <c r="S18" s="25"/>
      <c r="T18" s="25"/>
      <c r="U18" s="25"/>
      <c r="V18" s="25"/>
      <c r="W18" s="25"/>
      <c r="X18" s="25"/>
      <c r="Y18" s="25"/>
      <c r="Z18" s="25"/>
      <c r="AA18" s="25"/>
      <c r="AB18" s="25"/>
    </row>
    <row r="19" spans="2:28" ht="16.5" customHeight="1" x14ac:dyDescent="0.15">
      <c r="B19" s="25"/>
      <c r="C19" s="25"/>
      <c r="D19" s="32" t="s">
        <v>504</v>
      </c>
      <c r="E19" s="34"/>
      <c r="F19" s="62" t="s">
        <v>505</v>
      </c>
      <c r="G19" s="25"/>
      <c r="H19" s="25"/>
      <c r="I19" s="25"/>
      <c r="J19" s="25"/>
      <c r="K19" s="25"/>
      <c r="L19" s="25"/>
      <c r="M19" s="25"/>
      <c r="N19" s="25"/>
      <c r="O19" s="25"/>
      <c r="P19" s="25"/>
      <c r="Q19" s="25"/>
      <c r="R19" s="25"/>
      <c r="S19" s="25"/>
      <c r="T19" s="25"/>
      <c r="U19" s="25"/>
      <c r="V19" s="25"/>
      <c r="W19" s="25"/>
      <c r="X19" s="25"/>
      <c r="Y19" s="25"/>
      <c r="Z19" s="25"/>
      <c r="AA19" s="25"/>
      <c r="AB19" s="25"/>
    </row>
    <row r="20" spans="2:28" ht="16.5" customHeight="1" x14ac:dyDescent="0.15">
      <c r="B20" s="25"/>
      <c r="C20" s="25"/>
      <c r="D20" s="32" t="s">
        <v>240</v>
      </c>
      <c r="E20" s="35"/>
      <c r="F20" s="27" t="s">
        <v>249</v>
      </c>
      <c r="G20" s="25"/>
      <c r="H20" s="25"/>
      <c r="I20" s="25"/>
      <c r="J20" s="25"/>
      <c r="K20" s="25"/>
      <c r="L20" s="25"/>
      <c r="M20" s="25"/>
      <c r="N20" s="25"/>
      <c r="O20" s="25"/>
      <c r="P20" s="25"/>
      <c r="Q20" s="25"/>
      <c r="R20" s="25"/>
      <c r="S20" s="25"/>
      <c r="T20" s="25"/>
      <c r="U20" s="25"/>
      <c r="V20" s="25"/>
      <c r="W20" s="25"/>
      <c r="X20" s="25"/>
      <c r="Y20" s="25"/>
      <c r="Z20" s="25"/>
      <c r="AA20" s="25"/>
      <c r="AB20" s="25"/>
    </row>
    <row r="21" spans="2:28" ht="31.5" customHeight="1" x14ac:dyDescent="0.15">
      <c r="B21" s="25"/>
      <c r="C21" s="25"/>
      <c r="D21" s="32" t="s">
        <v>241</v>
      </c>
      <c r="E21" s="36"/>
      <c r="F21" s="480" t="s">
        <v>506</v>
      </c>
      <c r="G21" s="474"/>
      <c r="H21" s="474"/>
      <c r="I21" s="474"/>
      <c r="J21" s="474"/>
      <c r="K21" s="474"/>
      <c r="L21" s="474"/>
      <c r="M21" s="474"/>
      <c r="N21" s="474"/>
      <c r="O21" s="474"/>
      <c r="P21" s="474"/>
      <c r="Q21" s="474"/>
      <c r="R21" s="474"/>
      <c r="S21" s="474"/>
      <c r="T21" s="474"/>
      <c r="U21" s="474"/>
      <c r="V21" s="474"/>
      <c r="W21" s="474"/>
      <c r="X21" s="474"/>
      <c r="Y21" s="474"/>
      <c r="Z21" s="474"/>
      <c r="AA21" s="474"/>
      <c r="AB21" s="474"/>
    </row>
    <row r="22" spans="2:28" ht="30" customHeight="1" x14ac:dyDescent="0.15">
      <c r="B22" s="25"/>
      <c r="C22" s="25"/>
      <c r="D22" s="32" t="s">
        <v>242</v>
      </c>
      <c r="E22" s="474" t="s">
        <v>507</v>
      </c>
      <c r="F22" s="474"/>
      <c r="G22" s="474"/>
      <c r="H22" s="474"/>
      <c r="I22" s="474"/>
      <c r="J22" s="474"/>
      <c r="K22" s="474"/>
      <c r="L22" s="474"/>
      <c r="M22" s="474"/>
      <c r="N22" s="474"/>
      <c r="O22" s="474"/>
      <c r="P22" s="474"/>
      <c r="Q22" s="474"/>
      <c r="R22" s="474"/>
      <c r="S22" s="474"/>
      <c r="T22" s="474"/>
      <c r="U22" s="474"/>
      <c r="V22" s="474"/>
      <c r="W22" s="474"/>
      <c r="X22" s="474"/>
      <c r="Y22" s="474"/>
      <c r="Z22" s="474"/>
      <c r="AA22" s="474"/>
      <c r="AB22" s="474"/>
    </row>
    <row r="23" spans="2:28" ht="18" customHeight="1" x14ac:dyDescent="0.15">
      <c r="B23" s="25"/>
      <c r="C23" s="25"/>
      <c r="D23" s="3"/>
      <c r="E23" s="25" t="s">
        <v>508</v>
      </c>
      <c r="F23" s="25"/>
      <c r="G23" s="25"/>
      <c r="H23" s="25"/>
      <c r="I23" s="25"/>
      <c r="J23" s="25"/>
      <c r="K23" s="25"/>
      <c r="L23" s="25"/>
      <c r="M23" s="25"/>
      <c r="N23" s="25"/>
      <c r="O23" s="25"/>
      <c r="P23" s="25"/>
      <c r="Q23" s="25"/>
      <c r="R23" s="25"/>
      <c r="S23" s="25"/>
      <c r="T23" s="25"/>
      <c r="U23" s="25"/>
      <c r="V23" s="25"/>
      <c r="W23" s="25"/>
      <c r="X23" s="25"/>
      <c r="Y23" s="25"/>
      <c r="Z23" s="25"/>
      <c r="AA23" s="25"/>
      <c r="AB23" s="25"/>
    </row>
    <row r="24" spans="2:28" ht="18" customHeight="1" x14ac:dyDescent="0.15">
      <c r="B24" s="25"/>
      <c r="C24" s="25"/>
      <c r="D24" s="32" t="s">
        <v>509</v>
      </c>
      <c r="E24" s="483" t="s">
        <v>378</v>
      </c>
      <c r="F24" s="483"/>
      <c r="G24" s="483"/>
      <c r="H24" s="483"/>
      <c r="I24" s="483"/>
      <c r="J24" s="483"/>
      <c r="K24" s="483"/>
      <c r="L24" s="483"/>
      <c r="M24" s="483"/>
      <c r="N24" s="483"/>
      <c r="O24" s="483"/>
      <c r="P24" s="483"/>
      <c r="Q24" s="483"/>
      <c r="R24" s="483"/>
      <c r="S24" s="483"/>
      <c r="T24" s="483"/>
      <c r="U24" s="483"/>
      <c r="V24" s="483"/>
      <c r="W24" s="483"/>
      <c r="X24" s="483"/>
      <c r="Y24" s="483"/>
      <c r="Z24" s="483"/>
      <c r="AA24" s="483"/>
      <c r="AB24" s="25"/>
    </row>
    <row r="25" spans="2:28" ht="18" customHeight="1" x14ac:dyDescent="0.15">
      <c r="B25" s="25"/>
      <c r="C25" s="25"/>
      <c r="D25" s="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25"/>
    </row>
    <row r="26" spans="2:28" ht="14.25" customHeight="1" x14ac:dyDescent="0.15">
      <c r="B26" s="25"/>
      <c r="C26" s="25"/>
      <c r="D26" s="32"/>
      <c r="E26" s="25"/>
      <c r="F26" s="25"/>
      <c r="G26" s="25"/>
      <c r="H26" s="25"/>
      <c r="I26" s="25"/>
      <c r="J26" s="25"/>
      <c r="K26" s="25"/>
      <c r="L26" s="25"/>
      <c r="M26" s="25"/>
      <c r="N26" s="25"/>
      <c r="O26" s="25"/>
      <c r="P26" s="25"/>
      <c r="Q26" s="25"/>
      <c r="R26" s="25"/>
      <c r="S26" s="25"/>
      <c r="T26" s="25"/>
      <c r="U26" s="25"/>
      <c r="V26" s="25"/>
      <c r="W26" s="25"/>
      <c r="X26" s="25"/>
      <c r="Y26" s="25"/>
      <c r="Z26" s="25"/>
      <c r="AA26" s="25"/>
      <c r="AB26" s="25"/>
    </row>
    <row r="27" spans="2:28" ht="14.25" customHeight="1" x14ac:dyDescent="0.15">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2:28" ht="14.25" customHeight="1" x14ac:dyDescent="0.15">
      <c r="B28" s="25"/>
      <c r="C28" s="25" t="s">
        <v>510</v>
      </c>
      <c r="D28" s="38" t="s">
        <v>622</v>
      </c>
      <c r="E28" s="25"/>
      <c r="F28" s="25"/>
      <c r="G28" s="25"/>
      <c r="H28" s="25"/>
      <c r="I28" s="25"/>
      <c r="J28" s="25"/>
      <c r="K28" s="25"/>
      <c r="L28" s="25"/>
      <c r="M28" s="25"/>
      <c r="N28" s="25"/>
      <c r="O28" s="25"/>
      <c r="P28" s="25"/>
      <c r="Q28" s="25"/>
      <c r="R28" s="25"/>
      <c r="S28" s="25"/>
      <c r="T28" s="25"/>
      <c r="U28" s="25"/>
      <c r="V28" s="25"/>
      <c r="W28" s="25"/>
      <c r="X28" s="25"/>
      <c r="Y28" s="25"/>
      <c r="Z28" s="25"/>
      <c r="AA28" s="25"/>
      <c r="AB28" s="25"/>
    </row>
    <row r="29" spans="2:28" ht="33" customHeight="1" x14ac:dyDescent="0.15">
      <c r="B29" s="25"/>
      <c r="C29" s="25"/>
      <c r="D29" s="474" t="s">
        <v>511</v>
      </c>
      <c r="E29" s="474"/>
      <c r="F29" s="474"/>
      <c r="G29" s="474"/>
      <c r="H29" s="474"/>
      <c r="I29" s="474"/>
      <c r="J29" s="474"/>
      <c r="K29" s="474"/>
      <c r="L29" s="474"/>
      <c r="M29" s="474"/>
      <c r="N29" s="474"/>
      <c r="O29" s="474"/>
      <c r="P29" s="474"/>
      <c r="Q29" s="474"/>
      <c r="R29" s="474"/>
      <c r="S29" s="474"/>
      <c r="T29" s="474"/>
      <c r="U29" s="474"/>
      <c r="V29" s="474"/>
      <c r="W29" s="474"/>
      <c r="X29" s="474"/>
      <c r="Y29" s="474"/>
      <c r="Z29" s="474"/>
      <c r="AA29" s="474"/>
      <c r="AB29" s="474"/>
    </row>
    <row r="30" spans="2:28" ht="18" customHeight="1" x14ac:dyDescent="0.15">
      <c r="B30" s="25"/>
      <c r="C30" s="25"/>
      <c r="D30" s="25" t="s">
        <v>512</v>
      </c>
      <c r="E30" s="25"/>
      <c r="F30" s="25"/>
      <c r="G30" s="25"/>
      <c r="H30" s="25"/>
      <c r="I30" s="25"/>
      <c r="J30" s="25"/>
      <c r="K30" s="25"/>
      <c r="L30" s="25"/>
      <c r="M30" s="25"/>
      <c r="N30" s="25"/>
      <c r="O30" s="25"/>
      <c r="P30" s="25"/>
      <c r="Q30" s="25"/>
      <c r="R30" s="25"/>
      <c r="S30" s="25"/>
      <c r="T30" s="25"/>
      <c r="U30" s="25"/>
      <c r="V30" s="25"/>
      <c r="W30" s="25"/>
      <c r="X30" s="25"/>
      <c r="Y30" s="25"/>
      <c r="Z30" s="25"/>
      <c r="AA30" s="25"/>
      <c r="AB30" s="25"/>
    </row>
    <row r="31" spans="2:28" ht="14.25" customHeight="1" x14ac:dyDescent="0.15">
      <c r="B31" s="25"/>
      <c r="C31" s="25"/>
      <c r="D31" s="25"/>
      <c r="E31" s="25"/>
      <c r="F31" s="25"/>
      <c r="G31" s="25"/>
      <c r="H31" s="25"/>
      <c r="I31" s="25"/>
      <c r="J31" s="25"/>
      <c r="K31" s="25"/>
      <c r="L31" s="25"/>
      <c r="M31" s="25"/>
      <c r="N31" s="25"/>
      <c r="O31" s="25"/>
      <c r="P31" s="25"/>
      <c r="Q31" s="25"/>
      <c r="R31" s="25"/>
      <c r="S31" s="25"/>
      <c r="T31" s="25"/>
      <c r="U31" s="25"/>
      <c r="V31" s="25"/>
      <c r="W31" s="25"/>
      <c r="X31" s="25"/>
      <c r="Y31" s="25"/>
      <c r="Z31" s="25"/>
      <c r="AA31" s="25"/>
      <c r="AB31" s="25"/>
    </row>
    <row r="32" spans="2:28" ht="18.75" customHeight="1" x14ac:dyDescent="0.15">
      <c r="B32" s="25"/>
      <c r="C32" s="25"/>
      <c r="D32" s="25"/>
      <c r="E32" s="33"/>
      <c r="F32" s="62" t="s">
        <v>513</v>
      </c>
      <c r="G32" s="25"/>
      <c r="H32" s="25"/>
      <c r="I32" s="25"/>
      <c r="J32" s="25"/>
      <c r="K32" s="25"/>
      <c r="L32" s="25"/>
      <c r="M32" s="25"/>
      <c r="N32" s="25"/>
      <c r="O32" s="25"/>
      <c r="P32" s="25"/>
      <c r="Q32" s="25"/>
      <c r="R32" s="25"/>
      <c r="S32" s="25"/>
      <c r="T32" s="25"/>
      <c r="U32" s="25"/>
      <c r="V32" s="25"/>
      <c r="W32" s="25"/>
      <c r="X32" s="25"/>
      <c r="Y32" s="25"/>
      <c r="Z32" s="25"/>
      <c r="AA32" s="25"/>
      <c r="AB32" s="25"/>
    </row>
    <row r="33" spans="1:28" ht="29.25" customHeight="1" x14ac:dyDescent="0.15">
      <c r="B33" s="25"/>
      <c r="C33" s="25"/>
      <c r="D33" s="25"/>
      <c r="E33" s="36"/>
      <c r="F33" s="484" t="s">
        <v>514</v>
      </c>
      <c r="G33" s="477"/>
      <c r="H33" s="477"/>
      <c r="I33" s="477"/>
      <c r="J33" s="477"/>
      <c r="K33" s="477"/>
      <c r="L33" s="477"/>
      <c r="M33" s="477"/>
      <c r="N33" s="477"/>
      <c r="O33" s="477"/>
      <c r="P33" s="477"/>
      <c r="Q33" s="477"/>
      <c r="R33" s="477"/>
      <c r="S33" s="477"/>
      <c r="T33" s="477"/>
      <c r="U33" s="477"/>
      <c r="V33" s="477"/>
      <c r="W33" s="477"/>
      <c r="X33" s="477"/>
      <c r="Y33" s="477"/>
      <c r="Z33" s="477"/>
      <c r="AA33" s="477"/>
      <c r="AB33" s="477"/>
    </row>
    <row r="34" spans="1:28" ht="18" customHeight="1" x14ac:dyDescent="0.15">
      <c r="B34" s="25"/>
      <c r="C34" s="25"/>
      <c r="D34" s="25"/>
      <c r="E34" s="37"/>
      <c r="F34" s="25" t="s">
        <v>515</v>
      </c>
      <c r="G34" s="25"/>
      <c r="H34" s="25"/>
      <c r="I34" s="25"/>
      <c r="J34" s="25"/>
      <c r="K34" s="25"/>
      <c r="L34" s="25"/>
      <c r="M34" s="25"/>
      <c r="N34" s="25"/>
      <c r="O34" s="25"/>
      <c r="P34" s="25"/>
      <c r="Q34" s="25"/>
      <c r="R34" s="25"/>
      <c r="S34" s="25"/>
      <c r="T34" s="25"/>
      <c r="U34" s="25"/>
      <c r="V34" s="25"/>
      <c r="W34" s="25"/>
      <c r="X34" s="25"/>
      <c r="Y34" s="25"/>
      <c r="Z34" s="25"/>
      <c r="AA34" s="25"/>
      <c r="AB34" s="25"/>
    </row>
    <row r="35" spans="1:28" ht="14.25" customHeight="1" x14ac:dyDescent="0.1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row>
    <row r="36" spans="1:28" ht="14.25" customHeight="1" x14ac:dyDescent="0.15">
      <c r="B36" s="25"/>
      <c r="C36" s="25" t="s">
        <v>516</v>
      </c>
      <c r="D36" s="31" t="s">
        <v>517</v>
      </c>
      <c r="E36" s="25"/>
      <c r="F36" s="25"/>
      <c r="G36" s="25"/>
      <c r="H36" s="25"/>
      <c r="I36" s="25"/>
      <c r="J36" s="25"/>
      <c r="K36" s="25"/>
      <c r="L36" s="25"/>
      <c r="M36" s="25"/>
      <c r="N36" s="25"/>
      <c r="O36" s="25"/>
      <c r="P36" s="25"/>
      <c r="Q36" s="25"/>
      <c r="R36" s="25"/>
      <c r="S36" s="25"/>
      <c r="T36" s="25"/>
      <c r="U36" s="25"/>
      <c r="V36" s="25"/>
      <c r="W36" s="25"/>
      <c r="X36" s="25"/>
      <c r="Y36" s="25"/>
      <c r="Z36" s="25"/>
      <c r="AA36" s="25"/>
      <c r="AB36" s="25"/>
    </row>
    <row r="37" spans="1:28" ht="18" customHeight="1" x14ac:dyDescent="0.15">
      <c r="B37" s="25"/>
      <c r="C37" s="25"/>
      <c r="D37" s="25" t="s">
        <v>518</v>
      </c>
      <c r="E37" s="25"/>
      <c r="F37" s="25"/>
      <c r="G37" s="25"/>
      <c r="H37" s="25"/>
      <c r="I37" s="25"/>
      <c r="J37" s="25"/>
      <c r="K37" s="25"/>
      <c r="L37" s="25"/>
      <c r="M37" s="25"/>
      <c r="N37" s="25"/>
      <c r="O37" s="25"/>
      <c r="P37" s="25"/>
      <c r="Q37" s="25"/>
      <c r="R37" s="25"/>
      <c r="S37" s="25"/>
      <c r="T37" s="25"/>
      <c r="U37" s="25"/>
      <c r="V37" s="25"/>
      <c r="W37" s="25"/>
      <c r="X37" s="25"/>
      <c r="Y37" s="25"/>
      <c r="Z37" s="25"/>
      <c r="AA37" s="25"/>
      <c r="AB37" s="25"/>
    </row>
    <row r="38" spans="1:28" ht="18" customHeight="1" x14ac:dyDescent="0.15">
      <c r="B38" s="25"/>
      <c r="C38" s="25"/>
      <c r="D38" s="25" t="s">
        <v>519</v>
      </c>
      <c r="E38" s="25"/>
      <c r="F38" s="25"/>
      <c r="G38" s="25"/>
      <c r="H38" s="25"/>
      <c r="I38" s="25"/>
      <c r="J38" s="25"/>
      <c r="K38" s="25"/>
      <c r="L38" s="25"/>
      <c r="M38" s="25"/>
      <c r="N38" s="25"/>
      <c r="O38" s="25"/>
      <c r="P38" s="25"/>
      <c r="Q38" s="25"/>
      <c r="R38" s="25"/>
      <c r="S38" s="25"/>
      <c r="T38" s="25"/>
      <c r="U38" s="25"/>
      <c r="V38" s="25"/>
      <c r="W38" s="25"/>
      <c r="X38" s="25"/>
      <c r="Y38" s="25"/>
      <c r="Z38" s="25"/>
      <c r="AA38" s="25"/>
      <c r="AB38" s="25"/>
    </row>
    <row r="39" spans="1:28" ht="35.25" customHeight="1" x14ac:dyDescent="0.15">
      <c r="B39" s="25"/>
      <c r="C39" s="25"/>
      <c r="D39" s="25"/>
      <c r="E39" s="478" t="s">
        <v>620</v>
      </c>
      <c r="F39" s="474"/>
      <c r="G39" s="474"/>
      <c r="H39" s="474"/>
      <c r="I39" s="474"/>
      <c r="J39" s="474"/>
      <c r="K39" s="474"/>
      <c r="L39" s="474"/>
      <c r="M39" s="474"/>
      <c r="N39" s="474"/>
      <c r="O39" s="474"/>
      <c r="P39" s="474"/>
      <c r="Q39" s="474"/>
      <c r="R39" s="474"/>
      <c r="S39" s="474"/>
      <c r="T39" s="474"/>
      <c r="U39" s="474"/>
      <c r="V39" s="474"/>
      <c r="W39" s="474"/>
      <c r="X39" s="474"/>
      <c r="Y39" s="474"/>
      <c r="Z39" s="474"/>
      <c r="AA39" s="474"/>
      <c r="AB39" s="474"/>
    </row>
    <row r="40" spans="1:28" ht="18.75" customHeight="1" x14ac:dyDescent="0.15">
      <c r="B40" s="25"/>
      <c r="C40" s="25"/>
      <c r="D40" s="25"/>
      <c r="E40" s="39" t="s">
        <v>621</v>
      </c>
      <c r="F40" s="25"/>
      <c r="G40" s="25"/>
      <c r="H40" s="25"/>
      <c r="I40" s="25"/>
      <c r="J40" s="25"/>
      <c r="K40" s="25"/>
      <c r="L40" s="25"/>
      <c r="M40" s="25"/>
      <c r="N40" s="25"/>
      <c r="O40" s="25"/>
      <c r="P40" s="25"/>
      <c r="Q40" s="25"/>
      <c r="R40" s="25"/>
      <c r="S40" s="25"/>
      <c r="T40" s="25"/>
      <c r="U40" s="25"/>
      <c r="V40" s="25"/>
      <c r="W40" s="25"/>
      <c r="X40" s="25"/>
      <c r="Y40" s="25"/>
      <c r="Z40" s="25"/>
      <c r="AA40" s="25"/>
      <c r="AB40" s="25"/>
    </row>
    <row r="41" spans="1:28" ht="14.25" customHeight="1" x14ac:dyDescent="0.15">
      <c r="B41" s="25"/>
      <c r="C41" s="25"/>
      <c r="D41" s="25"/>
      <c r="E41" s="25"/>
      <c r="F41" s="25"/>
      <c r="G41" s="25"/>
      <c r="H41" s="25"/>
      <c r="I41" s="25"/>
      <c r="J41" s="25"/>
      <c r="K41" s="25"/>
      <c r="L41" s="25"/>
      <c r="M41" s="25"/>
      <c r="N41" s="25"/>
      <c r="O41" s="25"/>
      <c r="P41" s="25"/>
      <c r="Q41" s="25"/>
      <c r="R41" s="25"/>
      <c r="S41" s="25"/>
      <c r="T41" s="25"/>
      <c r="U41" s="25"/>
      <c r="V41" s="25"/>
      <c r="W41" s="25"/>
      <c r="X41" s="25"/>
      <c r="Y41" s="25"/>
      <c r="Z41" s="25"/>
      <c r="AA41" s="25"/>
      <c r="AB41" s="25"/>
    </row>
    <row r="42" spans="1:28" ht="14.25" customHeight="1" x14ac:dyDescent="0.15">
      <c r="B42" s="25"/>
      <c r="C42" s="25"/>
      <c r="D42" s="25"/>
      <c r="E42" s="25"/>
      <c r="F42" s="25"/>
      <c r="G42" s="25"/>
      <c r="H42" s="25"/>
      <c r="I42" s="25"/>
      <c r="J42" s="25"/>
      <c r="K42" s="25"/>
      <c r="L42" s="25"/>
      <c r="M42" s="25"/>
      <c r="N42" s="25"/>
      <c r="O42" s="25"/>
      <c r="P42" s="25"/>
      <c r="Q42" s="25"/>
      <c r="R42" s="25"/>
      <c r="S42" s="25"/>
      <c r="T42" s="25"/>
      <c r="U42" s="25"/>
      <c r="V42" s="25"/>
      <c r="W42" s="25"/>
      <c r="X42" s="25"/>
      <c r="Y42" s="25"/>
      <c r="Z42" s="25"/>
      <c r="AA42" s="25"/>
      <c r="AB42" s="25"/>
    </row>
    <row r="43" spans="1:28" ht="14.25" customHeight="1" x14ac:dyDescent="0.15">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row>
    <row r="44" spans="1:28" ht="14.25" customHeight="1" x14ac:dyDescent="0.15">
      <c r="B44" s="25"/>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row>
    <row r="45" spans="1:28" ht="14.25" customHeight="1" x14ac:dyDescent="0.15"/>
    <row r="46" spans="1:28" ht="14.25" customHeight="1" x14ac:dyDescent="0.15"/>
    <row r="47" spans="1:28" ht="54.75" customHeight="1" x14ac:dyDescent="0.15">
      <c r="A47" s="2"/>
      <c r="B47" s="485" t="s">
        <v>520</v>
      </c>
      <c r="C47" s="486"/>
      <c r="D47" s="486"/>
      <c r="E47" s="486"/>
      <c r="F47" s="486"/>
      <c r="G47" s="486"/>
      <c r="H47" s="486"/>
      <c r="I47" s="486"/>
      <c r="J47" s="486"/>
      <c r="K47" s="486"/>
      <c r="L47" s="486"/>
      <c r="M47" s="486"/>
      <c r="N47" s="486"/>
      <c r="O47" s="486"/>
      <c r="P47" s="486"/>
      <c r="Q47" s="486"/>
      <c r="R47" s="486"/>
      <c r="S47" s="486"/>
      <c r="T47" s="486"/>
      <c r="U47" s="486"/>
      <c r="V47" s="486"/>
      <c r="W47" s="486"/>
      <c r="X47" s="486"/>
      <c r="Y47" s="486"/>
      <c r="Z47" s="486"/>
      <c r="AA47" s="486"/>
      <c r="AB47" s="486"/>
    </row>
    <row r="48" spans="1:28" ht="14.25" customHeight="1" x14ac:dyDescent="0.15"/>
    <row r="49" spans="2:28" ht="14.25" customHeight="1" x14ac:dyDescent="0.15"/>
    <row r="50" spans="2:28" ht="14.25" customHeight="1" x14ac:dyDescent="0.15">
      <c r="B50" s="29" t="s">
        <v>521</v>
      </c>
      <c r="C50" s="40" t="s">
        <v>522</v>
      </c>
      <c r="D50" s="3"/>
      <c r="E50" s="25"/>
      <c r="F50" s="25"/>
      <c r="G50" s="25"/>
      <c r="H50" s="25"/>
      <c r="I50" s="25"/>
      <c r="J50" s="25"/>
      <c r="K50" s="25"/>
      <c r="L50" s="25"/>
      <c r="M50" s="25"/>
      <c r="N50" s="25"/>
      <c r="O50" s="25"/>
      <c r="P50" s="25"/>
      <c r="Q50" s="25"/>
      <c r="R50" s="25"/>
      <c r="S50" s="25"/>
      <c r="T50" s="25"/>
      <c r="U50" s="25"/>
      <c r="V50" s="25"/>
      <c r="W50" s="25"/>
      <c r="X50" s="25"/>
      <c r="Y50" s="25"/>
      <c r="Z50" s="25"/>
      <c r="AA50" s="25"/>
      <c r="AB50" s="25"/>
    </row>
    <row r="51" spans="2:28" ht="34.5" customHeight="1" x14ac:dyDescent="0.15">
      <c r="B51" s="29"/>
      <c r="C51" s="25"/>
      <c r="D51" s="483" t="s">
        <v>523</v>
      </c>
      <c r="E51" s="483"/>
      <c r="F51" s="483"/>
      <c r="G51" s="483"/>
      <c r="H51" s="483"/>
      <c r="I51" s="483"/>
      <c r="J51" s="483"/>
      <c r="K51" s="483"/>
      <c r="L51" s="483"/>
      <c r="M51" s="483"/>
      <c r="N51" s="483"/>
      <c r="O51" s="483"/>
      <c r="P51" s="483"/>
      <c r="Q51" s="483"/>
      <c r="R51" s="483"/>
      <c r="S51" s="483"/>
      <c r="T51" s="483"/>
      <c r="U51" s="483"/>
      <c r="V51" s="483"/>
      <c r="W51" s="483"/>
      <c r="X51" s="483"/>
      <c r="Y51" s="483"/>
      <c r="Z51" s="483"/>
      <c r="AA51" s="483"/>
      <c r="AB51" s="483"/>
    </row>
    <row r="52" spans="2:28" ht="14.25" customHeight="1" x14ac:dyDescent="0.1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row>
    <row r="53" spans="2:28" ht="14.25" customHeight="1"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row>
    <row r="54" spans="2:28" ht="14.25" customHeight="1" x14ac:dyDescent="0.15">
      <c r="B54" s="29" t="s">
        <v>524</v>
      </c>
      <c r="C54" s="27" t="s">
        <v>525</v>
      </c>
      <c r="D54" s="25"/>
      <c r="E54" s="25"/>
      <c r="F54" s="25"/>
      <c r="G54" s="25"/>
      <c r="H54" s="25"/>
      <c r="I54" s="25"/>
      <c r="J54" s="25"/>
      <c r="K54" s="25"/>
      <c r="L54" s="25"/>
      <c r="M54" s="25"/>
      <c r="N54" s="25"/>
      <c r="O54" s="25"/>
      <c r="P54" s="25"/>
      <c r="Q54" s="25"/>
      <c r="R54" s="25"/>
      <c r="S54" s="25"/>
      <c r="T54" s="25"/>
      <c r="U54" s="25"/>
      <c r="V54" s="25"/>
      <c r="W54" s="25"/>
      <c r="X54" s="25"/>
      <c r="Y54" s="25"/>
      <c r="Z54" s="25"/>
      <c r="AA54" s="25"/>
      <c r="AB54" s="25"/>
    </row>
    <row r="55" spans="2:28" ht="14.25" customHeight="1" x14ac:dyDescent="0.1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row>
    <row r="56" spans="2:28" ht="14.25" customHeight="1" x14ac:dyDescent="0.15">
      <c r="B56" s="25"/>
      <c r="C56" s="25"/>
      <c r="D56" s="481" t="s">
        <v>250</v>
      </c>
      <c r="E56" s="482"/>
      <c r="F56" s="482"/>
      <c r="G56" s="482"/>
      <c r="H56" s="482"/>
      <c r="I56" s="482"/>
      <c r="J56" s="482"/>
      <c r="K56" s="482"/>
      <c r="L56" s="482"/>
      <c r="M56" s="482"/>
      <c r="N56" s="482"/>
      <c r="O56" s="482"/>
      <c r="P56" s="482"/>
      <c r="Q56" s="482"/>
      <c r="R56" s="482"/>
      <c r="S56" s="482"/>
      <c r="T56" s="482"/>
      <c r="U56" s="482"/>
      <c r="V56" s="482"/>
      <c r="W56" s="482"/>
      <c r="X56" s="482"/>
      <c r="Y56" s="482"/>
      <c r="Z56" s="482"/>
      <c r="AA56" s="482"/>
      <c r="AB56" s="482"/>
    </row>
    <row r="57" spans="2:28" ht="14.25" customHeight="1" x14ac:dyDescent="0.1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row>
    <row r="58" spans="2:28" ht="19.5" customHeight="1" x14ac:dyDescent="0.15">
      <c r="B58" s="25"/>
      <c r="C58" s="25"/>
      <c r="D58" s="27" t="s">
        <v>526</v>
      </c>
      <c r="E58" s="25"/>
      <c r="F58" s="25"/>
      <c r="G58" s="25"/>
      <c r="H58" s="25"/>
      <c r="I58" s="25"/>
      <c r="J58" s="25"/>
      <c r="K58" s="25"/>
      <c r="L58" s="25"/>
      <c r="M58" s="25"/>
      <c r="N58" s="25"/>
      <c r="O58" s="25"/>
      <c r="P58" s="25"/>
      <c r="Q58" s="25"/>
      <c r="R58" s="25"/>
      <c r="S58" s="25"/>
      <c r="T58" s="25"/>
      <c r="U58" s="25"/>
      <c r="V58" s="25"/>
      <c r="W58" s="25"/>
      <c r="X58" s="25"/>
      <c r="Y58" s="25"/>
      <c r="Z58" s="25"/>
      <c r="AA58" s="25"/>
      <c r="AB58" s="25"/>
    </row>
    <row r="59" spans="2:28" ht="32.25" customHeight="1" x14ac:dyDescent="0.15">
      <c r="B59" s="25"/>
      <c r="C59" s="27"/>
      <c r="D59" s="483" t="s">
        <v>527</v>
      </c>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row>
    <row r="60" spans="2:28" ht="14.25" customHeight="1" x14ac:dyDescent="0.15">
      <c r="B60" s="25"/>
      <c r="C60" s="27"/>
      <c r="D60" s="25"/>
      <c r="E60" s="25"/>
      <c r="F60" s="25"/>
      <c r="G60" s="25"/>
      <c r="H60" s="25"/>
      <c r="I60" s="25"/>
      <c r="J60" s="25"/>
      <c r="K60" s="25"/>
      <c r="L60" s="25"/>
      <c r="M60" s="25"/>
      <c r="N60" s="25"/>
      <c r="O60" s="25"/>
      <c r="P60" s="25"/>
      <c r="Q60" s="25"/>
      <c r="R60" s="25"/>
      <c r="S60" s="25"/>
      <c r="T60" s="25"/>
      <c r="U60" s="25"/>
      <c r="V60" s="25"/>
      <c r="W60" s="25"/>
      <c r="X60" s="25"/>
      <c r="Y60" s="25"/>
      <c r="Z60" s="25"/>
      <c r="AA60" s="25"/>
      <c r="AB60" s="25"/>
    </row>
    <row r="61" spans="2:28" ht="14.25" customHeight="1" x14ac:dyDescent="0.15">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row>
    <row r="62" spans="2:28" ht="15.75" x14ac:dyDescent="0.15">
      <c r="B62" s="25"/>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row>
    <row r="63" spans="2:28" ht="15.75" x14ac:dyDescent="0.15">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row>
    <row r="64" spans="2:28" ht="15.75" x14ac:dyDescent="0.15">
      <c r="B64" s="25"/>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row>
    <row r="65" spans="2:28" ht="15.75" x14ac:dyDescent="0.15">
      <c r="B65" s="25"/>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row>
    <row r="66" spans="2:28" ht="15.75" x14ac:dyDescent="0.15">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row>
    <row r="67" spans="2:28" ht="15.75" x14ac:dyDescent="0.15">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row>
    <row r="68" spans="2:28" ht="15.75" x14ac:dyDescent="0.15">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row>
    <row r="69" spans="2:28" ht="15.75" x14ac:dyDescent="0.15">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row>
    <row r="70" spans="2:28" ht="15.75" x14ac:dyDescent="0.15">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row>
    <row r="71" spans="2:28" ht="15.75" x14ac:dyDescent="0.15">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row>
    <row r="72" spans="2:28" ht="15.75" x14ac:dyDescent="0.15">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row>
    <row r="73" spans="2:28" ht="15.75" x14ac:dyDescent="0.15">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row>
    <row r="74" spans="2:28" ht="15.75" x14ac:dyDescent="0.15">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row>
    <row r="75" spans="2:28" ht="15.75" x14ac:dyDescent="0.15">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row>
    <row r="76" spans="2:28" ht="15.75" x14ac:dyDescent="0.15">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row>
    <row r="77" spans="2:28" ht="21.75" customHeight="1" x14ac:dyDescent="0.15">
      <c r="B77" s="25"/>
      <c r="C77" s="25"/>
      <c r="D77" s="25"/>
      <c r="E77" s="27" t="s">
        <v>528</v>
      </c>
      <c r="F77" s="25"/>
      <c r="G77" s="25"/>
      <c r="H77" s="25"/>
      <c r="I77" s="25"/>
      <c r="J77" s="25"/>
      <c r="K77" s="25"/>
      <c r="L77" s="25"/>
      <c r="M77" s="25"/>
      <c r="N77" s="25"/>
      <c r="O77" s="25"/>
      <c r="P77" s="25"/>
      <c r="Q77" s="25"/>
      <c r="R77" s="25"/>
      <c r="S77" s="25"/>
      <c r="T77" s="25"/>
      <c r="U77" s="25"/>
      <c r="V77" s="25"/>
      <c r="W77" s="25"/>
      <c r="X77" s="25"/>
      <c r="Y77" s="25"/>
      <c r="Z77" s="25"/>
      <c r="AA77" s="25"/>
      <c r="AB77" s="25"/>
    </row>
    <row r="78" spans="2:28" ht="15.75" x14ac:dyDescent="0.15">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row>
    <row r="79" spans="2:28" ht="15.75" x14ac:dyDescent="0.15">
      <c r="B79" s="25"/>
      <c r="C79" s="25"/>
      <c r="D79" s="27"/>
      <c r="E79" s="25"/>
      <c r="F79" s="25"/>
      <c r="G79" s="25"/>
      <c r="H79" s="25"/>
      <c r="I79" s="25"/>
      <c r="J79" s="25"/>
      <c r="K79" s="25"/>
      <c r="L79" s="25"/>
      <c r="M79" s="25"/>
      <c r="N79" s="25"/>
      <c r="O79" s="25"/>
      <c r="P79" s="25"/>
      <c r="Q79" s="25"/>
      <c r="R79" s="25"/>
      <c r="S79" s="25"/>
      <c r="T79" s="25"/>
      <c r="U79" s="25"/>
      <c r="V79" s="25"/>
      <c r="W79" s="25"/>
      <c r="X79" s="25"/>
      <c r="Y79" s="25"/>
      <c r="Z79" s="25"/>
      <c r="AA79" s="27"/>
      <c r="AB79" s="25"/>
    </row>
    <row r="80" spans="2:28" ht="15.75" x14ac:dyDescent="0.15">
      <c r="B80" s="27"/>
      <c r="C80" s="25"/>
      <c r="D80" s="27"/>
      <c r="E80" s="25"/>
      <c r="F80" s="25"/>
      <c r="G80" s="25"/>
      <c r="H80" s="25"/>
      <c r="I80" s="25"/>
      <c r="J80" s="25"/>
      <c r="K80" s="25"/>
      <c r="L80" s="25"/>
      <c r="M80" s="25"/>
      <c r="N80" s="25"/>
      <c r="O80" s="25"/>
      <c r="P80" s="25"/>
      <c r="Q80" s="25"/>
      <c r="R80" s="25"/>
      <c r="S80" s="25"/>
      <c r="T80" s="25"/>
      <c r="U80" s="25"/>
      <c r="V80" s="25"/>
      <c r="W80" s="25"/>
      <c r="X80" s="25"/>
      <c r="Y80" s="25"/>
      <c r="Z80" s="25"/>
      <c r="AA80" s="25"/>
      <c r="AB80" s="25"/>
    </row>
    <row r="81" spans="2:28" ht="23.25" customHeight="1" x14ac:dyDescent="0.15">
      <c r="B81" s="25"/>
      <c r="C81" s="27" t="s">
        <v>237</v>
      </c>
      <c r="D81" s="25"/>
      <c r="E81" s="25"/>
      <c r="F81" s="25"/>
      <c r="G81" s="25"/>
      <c r="H81" s="25"/>
      <c r="I81" s="25"/>
      <c r="J81" s="25"/>
      <c r="K81" s="25"/>
      <c r="L81" s="25"/>
      <c r="M81" s="25"/>
      <c r="N81" s="25"/>
      <c r="O81" s="25"/>
      <c r="P81" s="25"/>
      <c r="Q81" s="25"/>
      <c r="R81" s="25"/>
      <c r="S81" s="25"/>
      <c r="T81" s="25"/>
      <c r="U81" s="25"/>
      <c r="V81" s="25"/>
      <c r="W81" s="25"/>
      <c r="X81" s="25"/>
      <c r="Y81" s="25"/>
      <c r="Z81" s="25"/>
      <c r="AA81" s="25"/>
      <c r="AB81" s="25"/>
    </row>
    <row r="82" spans="2:28" ht="18" customHeight="1" x14ac:dyDescent="0.15">
      <c r="B82" s="25"/>
      <c r="C82" s="25"/>
      <c r="D82" s="27" t="s">
        <v>529</v>
      </c>
      <c r="E82" s="25"/>
      <c r="F82" s="25"/>
      <c r="G82" s="25"/>
      <c r="H82" s="25"/>
      <c r="I82" s="25"/>
      <c r="J82" s="25"/>
      <c r="K82" s="25"/>
      <c r="L82" s="25"/>
      <c r="M82" s="25"/>
      <c r="N82" s="25"/>
      <c r="O82" s="25"/>
      <c r="P82" s="25"/>
      <c r="Q82" s="25"/>
      <c r="R82" s="25"/>
      <c r="S82" s="25"/>
      <c r="T82" s="25"/>
      <c r="U82" s="25"/>
      <c r="V82" s="25"/>
      <c r="W82" s="25"/>
      <c r="X82" s="25"/>
      <c r="Y82" s="25"/>
      <c r="Z82" s="25"/>
      <c r="AA82" s="25"/>
      <c r="AB82" s="25"/>
    </row>
    <row r="83" spans="2:28" ht="18" customHeight="1" x14ac:dyDescent="0.15">
      <c r="B83" s="25"/>
      <c r="C83" s="25"/>
      <c r="D83" s="27" t="s">
        <v>530</v>
      </c>
      <c r="E83" s="25"/>
      <c r="F83" s="25"/>
      <c r="G83" s="25"/>
      <c r="H83" s="25"/>
      <c r="I83" s="25"/>
      <c r="J83" s="25"/>
      <c r="K83" s="25"/>
      <c r="L83" s="25"/>
      <c r="M83" s="25"/>
      <c r="N83" s="25"/>
      <c r="O83" s="25"/>
      <c r="P83" s="25"/>
      <c r="Q83" s="25"/>
      <c r="R83" s="25"/>
      <c r="S83" s="25"/>
      <c r="T83" s="25"/>
      <c r="U83" s="25"/>
      <c r="V83" s="25"/>
      <c r="W83" s="25"/>
      <c r="X83" s="25"/>
      <c r="Y83" s="25"/>
      <c r="Z83" s="25"/>
      <c r="AA83" s="25"/>
      <c r="AB83" s="25"/>
    </row>
    <row r="84" spans="2:28" ht="18" customHeight="1" x14ac:dyDescent="0.15">
      <c r="B84" s="25"/>
      <c r="C84" s="25"/>
      <c r="D84" s="25"/>
      <c r="E84" s="25" t="s">
        <v>238</v>
      </c>
      <c r="F84" s="25"/>
      <c r="G84" s="25"/>
      <c r="H84" s="25"/>
      <c r="I84" s="25"/>
      <c r="J84" s="25"/>
      <c r="K84" s="25"/>
      <c r="L84" s="25"/>
      <c r="M84" s="25"/>
      <c r="N84" s="25"/>
      <c r="O84" s="25"/>
      <c r="P84" s="25"/>
      <c r="Q84" s="25"/>
      <c r="R84" s="25"/>
      <c r="S84" s="25"/>
      <c r="T84" s="25"/>
      <c r="U84" s="25"/>
      <c r="V84" s="25"/>
      <c r="W84" s="25"/>
      <c r="X84" s="25"/>
      <c r="Y84" s="25"/>
      <c r="Z84" s="25"/>
      <c r="AA84" s="25"/>
      <c r="AB84" s="25"/>
    </row>
    <row r="85" spans="2:28" ht="18" customHeight="1" x14ac:dyDescent="0.15">
      <c r="B85" s="25"/>
      <c r="C85" s="25"/>
      <c r="D85" s="25"/>
      <c r="E85" s="25" t="s">
        <v>239</v>
      </c>
      <c r="F85" s="25"/>
      <c r="G85" s="25"/>
      <c r="H85" s="25"/>
      <c r="I85" s="25"/>
      <c r="J85" s="25"/>
      <c r="K85" s="25"/>
      <c r="L85" s="25"/>
      <c r="M85" s="25"/>
      <c r="N85" s="25"/>
      <c r="O85" s="25"/>
      <c r="P85" s="25"/>
      <c r="Q85" s="25"/>
      <c r="R85" s="25"/>
      <c r="S85" s="25"/>
      <c r="T85" s="25"/>
      <c r="U85" s="25"/>
      <c r="V85" s="25"/>
      <c r="W85" s="25"/>
      <c r="X85" s="25"/>
      <c r="Y85" s="25"/>
      <c r="Z85" s="25"/>
      <c r="AA85" s="25"/>
      <c r="AB85" s="25"/>
    </row>
    <row r="86" spans="2:28" ht="18" customHeight="1" x14ac:dyDescent="0.15">
      <c r="B86" s="25"/>
      <c r="C86" s="25"/>
      <c r="D86" s="25"/>
      <c r="E86" s="29" t="s">
        <v>643</v>
      </c>
      <c r="F86" s="25"/>
      <c r="G86" s="25"/>
      <c r="H86" s="25"/>
      <c r="I86" s="25"/>
      <c r="J86" s="25"/>
      <c r="K86" s="25"/>
      <c r="L86" s="25"/>
      <c r="M86" s="25"/>
      <c r="N86" s="25"/>
      <c r="O86" s="25"/>
      <c r="P86" s="25"/>
      <c r="Q86" s="25"/>
      <c r="R86" s="25"/>
      <c r="S86" s="25"/>
      <c r="T86" s="25"/>
      <c r="U86" s="25"/>
      <c r="V86" s="25"/>
      <c r="W86" s="25"/>
      <c r="X86" s="25"/>
      <c r="Y86" s="25"/>
      <c r="Z86" s="25"/>
      <c r="AA86" s="25"/>
      <c r="AB86" s="25"/>
    </row>
    <row r="87" spans="2:28" ht="18" customHeight="1" x14ac:dyDescent="0.15">
      <c r="B87" s="25"/>
      <c r="C87" s="25"/>
      <c r="D87" s="27" t="s">
        <v>248</v>
      </c>
      <c r="E87" s="25"/>
      <c r="F87" s="25"/>
      <c r="G87" s="25"/>
      <c r="H87" s="25"/>
      <c r="I87" s="25"/>
      <c r="J87" s="25"/>
      <c r="K87" s="25"/>
      <c r="L87" s="25"/>
      <c r="M87" s="25"/>
      <c r="N87" s="25"/>
      <c r="O87" s="25"/>
      <c r="P87" s="25"/>
      <c r="Q87" s="25"/>
      <c r="R87" s="25"/>
      <c r="S87" s="25"/>
      <c r="T87" s="25"/>
      <c r="U87" s="25"/>
      <c r="V87" s="25"/>
      <c r="W87" s="25"/>
      <c r="X87" s="25"/>
      <c r="Y87" s="25"/>
      <c r="Z87" s="25"/>
      <c r="AA87" s="25"/>
      <c r="AB87" s="25"/>
    </row>
    <row r="88" spans="2:28" ht="18" customHeight="1" x14ac:dyDescent="0.15">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row>
    <row r="89" spans="2:28" ht="21" customHeight="1" x14ac:dyDescent="0.15">
      <c r="B89" s="25"/>
      <c r="C89" s="27" t="s">
        <v>642</v>
      </c>
      <c r="D89" s="25"/>
      <c r="E89" s="25"/>
      <c r="F89" s="25"/>
      <c r="G89" s="25"/>
      <c r="H89" s="25"/>
      <c r="I89" s="25"/>
      <c r="J89" s="25"/>
      <c r="K89" s="25"/>
      <c r="L89" s="25"/>
      <c r="M89" s="25"/>
      <c r="N89" s="25"/>
      <c r="O89" s="25"/>
      <c r="P89" s="25"/>
      <c r="Q89" s="25"/>
      <c r="R89" s="25"/>
      <c r="S89" s="25"/>
      <c r="T89" s="25"/>
      <c r="U89" s="25"/>
      <c r="V89" s="25"/>
      <c r="W89" s="25"/>
      <c r="X89" s="25"/>
      <c r="Y89" s="25"/>
      <c r="Z89" s="25"/>
      <c r="AA89" s="25"/>
      <c r="AB89" s="25"/>
    </row>
    <row r="90" spans="2:28" ht="15.75" x14ac:dyDescent="0.15">
      <c r="C90" s="27" t="s">
        <v>641</v>
      </c>
    </row>
    <row r="91" spans="2:28" ht="15.75" x14ac:dyDescent="0.15">
      <c r="C91" s="27" t="s">
        <v>639</v>
      </c>
    </row>
    <row r="92" spans="2:28" ht="15.75" x14ac:dyDescent="0.15">
      <c r="C92" s="27" t="s">
        <v>640</v>
      </c>
    </row>
    <row r="93" spans="2:28" ht="15.75" x14ac:dyDescent="0.15">
      <c r="C93" s="27" t="s">
        <v>644</v>
      </c>
    </row>
  </sheetData>
  <sheetProtection password="A4DE" sheet="1"/>
  <mergeCells count="15">
    <mergeCell ref="D56:AB56"/>
    <mergeCell ref="D59:AB59"/>
    <mergeCell ref="E24:AA25"/>
    <mergeCell ref="D29:AB29"/>
    <mergeCell ref="F33:AB33"/>
    <mergeCell ref="E39:AB39"/>
    <mergeCell ref="B47:AB47"/>
    <mergeCell ref="D51:AB51"/>
    <mergeCell ref="E22:AB22"/>
    <mergeCell ref="B2:AB2"/>
    <mergeCell ref="D7:AB7"/>
    <mergeCell ref="C5:AB5"/>
    <mergeCell ref="C6:AB6"/>
    <mergeCell ref="D17:AB17"/>
    <mergeCell ref="F21:AB21"/>
  </mergeCells>
  <phoneticPr fontId="2"/>
  <pageMargins left="0.70866141732283472" right="0.70866141732283472" top="0.74803149606299213" bottom="0.74803149606299213" header="0.31496062992125984" footer="0.31496062992125984"/>
  <pageSetup paperSize="9" scale="9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5"/>
  <sheetViews>
    <sheetView showGridLines="0" view="pageBreakPreview" zoomScale="85" zoomScaleNormal="100" zoomScaleSheetLayoutView="85" workbookViewId="0">
      <selection activeCell="N3" sqref="N3"/>
    </sheetView>
  </sheetViews>
  <sheetFormatPr defaultColWidth="6.125" defaultRowHeight="13.5" x14ac:dyDescent="0.15"/>
  <cols>
    <col min="1" max="1" width="1.75" style="7" customWidth="1"/>
    <col min="2" max="2" width="1" style="7" customWidth="1"/>
    <col min="3" max="3" width="4.625" style="7" customWidth="1"/>
    <col min="4" max="4" width="6.125" style="7" customWidth="1"/>
    <col min="5" max="5" width="7.125" style="7" customWidth="1"/>
    <col min="6" max="6" width="6.625" style="7" customWidth="1"/>
    <col min="7" max="7" width="7" style="7" customWidth="1"/>
    <col min="8" max="15" width="6" style="7" customWidth="1"/>
    <col min="16" max="16" width="2.125" style="89" customWidth="1"/>
    <col min="17" max="17" width="1.25" style="89" customWidth="1"/>
    <col min="18" max="18" width="13.25" style="7" customWidth="1"/>
    <col min="19" max="252" width="9" style="7" customWidth="1"/>
    <col min="253" max="253" width="1.75" style="7" customWidth="1"/>
    <col min="254" max="254" width="1" style="7" customWidth="1"/>
    <col min="255" max="255" width="4.625" style="7" customWidth="1"/>
    <col min="256" max="16384" width="6.125" style="7"/>
  </cols>
  <sheetData>
    <row r="1" spans="2:18" ht="17.25" customHeight="1" x14ac:dyDescent="0.15">
      <c r="B1" s="167" t="s">
        <v>746</v>
      </c>
      <c r="E1" s="267"/>
      <c r="F1" s="267"/>
      <c r="G1" s="267"/>
      <c r="H1" s="267"/>
      <c r="I1" s="267"/>
      <c r="J1" s="267"/>
      <c r="K1" s="267"/>
    </row>
    <row r="2" spans="2:18" ht="8.25" customHeight="1" x14ac:dyDescent="0.15">
      <c r="B2" s="4"/>
      <c r="C2" s="4"/>
      <c r="D2" s="4"/>
      <c r="E2" s="4"/>
      <c r="F2" s="4"/>
      <c r="G2" s="4"/>
      <c r="H2" s="4"/>
      <c r="I2" s="4"/>
      <c r="J2" s="4"/>
      <c r="K2" s="4"/>
      <c r="L2" s="4"/>
      <c r="M2" s="4"/>
      <c r="N2" s="4"/>
      <c r="O2" s="4"/>
      <c r="P2" s="90"/>
      <c r="R2" s="89"/>
    </row>
    <row r="3" spans="2:18" ht="15" customHeight="1" x14ac:dyDescent="0.15">
      <c r="B3" s="4" t="s">
        <v>747</v>
      </c>
      <c r="C3" s="4"/>
      <c r="D3" s="109"/>
      <c r="E3" s="109"/>
      <c r="F3" s="109"/>
      <c r="G3" s="109"/>
      <c r="H3" s="109"/>
      <c r="I3" s="109"/>
      <c r="J3" s="109"/>
      <c r="K3" s="109"/>
      <c r="L3" s="109"/>
      <c r="M3" s="109"/>
      <c r="N3" s="109"/>
      <c r="O3" s="109"/>
      <c r="P3" s="90"/>
      <c r="R3" s="89"/>
    </row>
    <row r="4" spans="2:18" ht="15" customHeight="1" x14ac:dyDescent="0.15">
      <c r="B4" s="4"/>
      <c r="C4" s="4"/>
      <c r="D4" s="4"/>
      <c r="E4" s="4"/>
      <c r="F4" s="4"/>
      <c r="G4" s="4"/>
      <c r="H4" s="4"/>
      <c r="I4" s="4"/>
      <c r="J4" s="4"/>
      <c r="K4" s="4"/>
      <c r="L4" s="4"/>
      <c r="M4" s="4"/>
      <c r="N4" s="4"/>
      <c r="O4" s="4"/>
      <c r="P4" s="90"/>
      <c r="R4" s="89"/>
    </row>
    <row r="5" spans="2:18" ht="15" customHeight="1" x14ac:dyDescent="0.15">
      <c r="B5" s="4"/>
      <c r="C5" s="740" t="s">
        <v>748</v>
      </c>
      <c r="D5" s="740"/>
      <c r="E5" s="740"/>
      <c r="F5" s="740"/>
      <c r="G5" s="268"/>
      <c r="H5" s="268"/>
      <c r="I5" s="268"/>
      <c r="J5" s="268"/>
      <c r="K5" s="4"/>
      <c r="L5" s="4"/>
      <c r="M5" s="4"/>
      <c r="N5" s="4"/>
      <c r="O5" s="4"/>
      <c r="P5" s="90"/>
      <c r="R5" s="269"/>
    </row>
    <row r="6" spans="2:18" ht="3" customHeight="1" x14ac:dyDescent="0.15">
      <c r="B6" s="4"/>
      <c r="C6" s="4"/>
      <c r="D6" s="4"/>
      <c r="E6" s="4"/>
      <c r="F6" s="4"/>
      <c r="G6" s="4"/>
      <c r="H6" s="4"/>
      <c r="I6" s="4"/>
      <c r="J6" s="4"/>
      <c r="K6" s="4"/>
      <c r="L6" s="4"/>
      <c r="M6" s="4"/>
      <c r="N6" s="180"/>
      <c r="O6" s="180"/>
      <c r="P6" s="90"/>
    </row>
    <row r="7" spans="2:18" ht="16.5" customHeight="1" x14ac:dyDescent="0.15">
      <c r="B7" s="4"/>
      <c r="C7" s="876" t="s">
        <v>749</v>
      </c>
      <c r="D7" s="877"/>
      <c r="E7" s="270" t="s">
        <v>750</v>
      </c>
      <c r="F7" s="271"/>
      <c r="G7" s="271"/>
      <c r="H7" s="271"/>
      <c r="I7" s="271"/>
      <c r="J7" s="271"/>
      <c r="K7" s="272"/>
      <c r="L7" s="889" t="str">
        <f>IF(基本!F27="","",基本!F27/1000)</f>
        <v/>
      </c>
      <c r="M7" s="890"/>
      <c r="N7" s="890"/>
      <c r="O7" s="273" t="s">
        <v>751</v>
      </c>
      <c r="P7" s="91"/>
      <c r="Q7" s="206"/>
      <c r="R7" s="7" t="s">
        <v>262</v>
      </c>
    </row>
    <row r="8" spans="2:18" ht="16.5" customHeight="1" x14ac:dyDescent="0.15">
      <c r="B8" s="4"/>
      <c r="C8" s="878"/>
      <c r="D8" s="879"/>
      <c r="E8" s="105" t="s">
        <v>752</v>
      </c>
      <c r="F8" s="274"/>
      <c r="G8" s="274"/>
      <c r="H8" s="274"/>
      <c r="I8" s="274"/>
      <c r="J8" s="274"/>
      <c r="K8" s="275"/>
      <c r="L8" s="889">
        <f>SUM(L9:N10)</f>
        <v>0</v>
      </c>
      <c r="M8" s="890"/>
      <c r="N8" s="890"/>
      <c r="O8" s="276" t="s">
        <v>751</v>
      </c>
      <c r="P8" s="91"/>
      <c r="Q8" s="206"/>
      <c r="R8" s="97" t="s">
        <v>293</v>
      </c>
    </row>
    <row r="9" spans="2:18" ht="16.5" customHeight="1" x14ac:dyDescent="0.15">
      <c r="B9" s="4"/>
      <c r="C9" s="878"/>
      <c r="D9" s="879"/>
      <c r="E9" s="277"/>
      <c r="F9" s="882" t="s">
        <v>753</v>
      </c>
      <c r="G9" s="882"/>
      <c r="H9" s="882"/>
      <c r="I9" s="882"/>
      <c r="J9" s="882"/>
      <c r="K9" s="278"/>
      <c r="L9" s="883" t="str">
        <f>IF(基本!F29="","",基本!F29/1000)</f>
        <v/>
      </c>
      <c r="M9" s="884"/>
      <c r="N9" s="884"/>
      <c r="O9" s="276" t="s">
        <v>751</v>
      </c>
      <c r="P9" s="91"/>
      <c r="Q9" s="206"/>
      <c r="R9" s="97"/>
    </row>
    <row r="10" spans="2:18" ht="16.5" customHeight="1" x14ac:dyDescent="0.15">
      <c r="B10" s="4"/>
      <c r="C10" s="878"/>
      <c r="D10" s="879"/>
      <c r="E10" s="277"/>
      <c r="F10" s="882" t="s">
        <v>754</v>
      </c>
      <c r="G10" s="882"/>
      <c r="H10" s="882"/>
      <c r="I10" s="882"/>
      <c r="J10" s="882"/>
      <c r="K10" s="278"/>
      <c r="L10" s="883" t="str">
        <f>IF(基本!F28="","",基本!F28/1000)</f>
        <v/>
      </c>
      <c r="M10" s="884"/>
      <c r="N10" s="884"/>
      <c r="O10" s="276" t="s">
        <v>751</v>
      </c>
      <c r="P10" s="91"/>
      <c r="Q10" s="206"/>
      <c r="R10" s="97"/>
    </row>
    <row r="11" spans="2:18" ht="16.5" customHeight="1" x14ac:dyDescent="0.15">
      <c r="B11" s="4"/>
      <c r="C11" s="878"/>
      <c r="D11" s="879"/>
      <c r="E11" s="277" t="s">
        <v>755</v>
      </c>
      <c r="F11" s="279"/>
      <c r="G11" s="279"/>
      <c r="H11" s="279"/>
      <c r="I11" s="279"/>
      <c r="J11" s="279"/>
      <c r="K11" s="280"/>
      <c r="L11" s="889">
        <f>SUM(L12:N13)</f>
        <v>0</v>
      </c>
      <c r="M11" s="890"/>
      <c r="N11" s="890"/>
      <c r="O11" s="276" t="s">
        <v>751</v>
      </c>
      <c r="P11" s="90"/>
      <c r="R11" s="97" t="s">
        <v>293</v>
      </c>
    </row>
    <row r="12" spans="2:18" ht="16.5" customHeight="1" x14ac:dyDescent="0.15">
      <c r="B12" s="4"/>
      <c r="C12" s="878"/>
      <c r="D12" s="879"/>
      <c r="E12" s="277"/>
      <c r="F12" s="882" t="s">
        <v>753</v>
      </c>
      <c r="G12" s="882"/>
      <c r="H12" s="882"/>
      <c r="I12" s="882"/>
      <c r="J12" s="882"/>
      <c r="K12" s="280"/>
      <c r="L12" s="883" t="str">
        <f>IF(基本!F32="","",基本!F32/1000)</f>
        <v/>
      </c>
      <c r="M12" s="884"/>
      <c r="N12" s="884"/>
      <c r="O12" s="276" t="s">
        <v>751</v>
      </c>
      <c r="P12" s="90"/>
      <c r="R12" s="97"/>
    </row>
    <row r="13" spans="2:18" ht="16.5" customHeight="1" x14ac:dyDescent="0.15">
      <c r="B13" s="4"/>
      <c r="C13" s="880"/>
      <c r="D13" s="881"/>
      <c r="E13" s="277"/>
      <c r="F13" s="882" t="s">
        <v>754</v>
      </c>
      <c r="G13" s="882"/>
      <c r="H13" s="882"/>
      <c r="I13" s="882"/>
      <c r="J13" s="882"/>
      <c r="K13" s="280"/>
      <c r="L13" s="883" t="str">
        <f>IF(基本!F31="","",基本!F31/1000)</f>
        <v/>
      </c>
      <c r="M13" s="884"/>
      <c r="N13" s="884"/>
      <c r="O13" s="276" t="s">
        <v>751</v>
      </c>
      <c r="P13" s="90"/>
      <c r="R13" s="97"/>
    </row>
    <row r="14" spans="2:18" ht="16.5" customHeight="1" x14ac:dyDescent="0.15">
      <c r="B14" s="4"/>
      <c r="C14" s="920" t="s">
        <v>485</v>
      </c>
      <c r="D14" s="844"/>
      <c r="E14" s="844"/>
      <c r="F14" s="836" t="s">
        <v>486</v>
      </c>
      <c r="G14" s="836"/>
      <c r="H14" s="836"/>
      <c r="I14" s="836"/>
      <c r="J14" s="836"/>
      <c r="K14" s="836"/>
      <c r="L14" s="893" t="str">
        <f>IF(SUM(基本!F102:L102)&gt;0,SUM(基本!F102:L102),"")</f>
        <v/>
      </c>
      <c r="M14" s="894"/>
      <c r="N14" s="894"/>
      <c r="O14" s="10" t="s">
        <v>147</v>
      </c>
      <c r="P14" s="90"/>
      <c r="R14" s="97" t="s">
        <v>293</v>
      </c>
    </row>
    <row r="15" spans="2:18" ht="16.5" customHeight="1" x14ac:dyDescent="0.15">
      <c r="B15" s="4"/>
      <c r="C15" s="844"/>
      <c r="D15" s="844"/>
      <c r="E15" s="844"/>
      <c r="F15" s="836" t="s">
        <v>487</v>
      </c>
      <c r="G15" s="836"/>
      <c r="H15" s="836"/>
      <c r="I15" s="836"/>
      <c r="J15" s="836"/>
      <c r="K15" s="836"/>
      <c r="L15" s="893" t="str">
        <f>IF(SUM(基本!F104:L104)&gt;0,SUM(基本!F104:L104),"")</f>
        <v/>
      </c>
      <c r="M15" s="894"/>
      <c r="N15" s="894"/>
      <c r="O15" s="10" t="s">
        <v>147</v>
      </c>
      <c r="P15" s="90"/>
      <c r="R15" s="97" t="s">
        <v>293</v>
      </c>
    </row>
    <row r="16" spans="2:18" ht="16.5" customHeight="1" x14ac:dyDescent="0.15">
      <c r="B16" s="4"/>
      <c r="C16" s="844"/>
      <c r="D16" s="844"/>
      <c r="E16" s="844"/>
      <c r="F16" s="836"/>
      <c r="G16" s="836"/>
      <c r="H16" s="836"/>
      <c r="I16" s="836"/>
      <c r="J16" s="836"/>
      <c r="K16" s="836"/>
      <c r="L16" s="895" t="e">
        <f>IF(L15="","",L15*3.6)/1000</f>
        <v>#VALUE!</v>
      </c>
      <c r="M16" s="896"/>
      <c r="N16" s="896"/>
      <c r="O16" s="171" t="s">
        <v>148</v>
      </c>
      <c r="P16" s="90"/>
      <c r="R16" s="97" t="s">
        <v>293</v>
      </c>
    </row>
    <row r="17" spans="2:18" ht="16.5" customHeight="1" x14ac:dyDescent="0.15">
      <c r="B17" s="4"/>
      <c r="C17" s="844"/>
      <c r="D17" s="844"/>
      <c r="E17" s="844"/>
      <c r="F17" s="836" t="s">
        <v>488</v>
      </c>
      <c r="G17" s="836"/>
      <c r="H17" s="836"/>
      <c r="I17" s="836"/>
      <c r="J17" s="836"/>
      <c r="K17" s="836"/>
      <c r="L17" s="893" t="str">
        <f>IF(SUM(基本!F100:L100)&gt;0,SUM(基本!F100:L100),"")</f>
        <v/>
      </c>
      <c r="M17" s="894"/>
      <c r="N17" s="894"/>
      <c r="O17" s="171" t="s">
        <v>149</v>
      </c>
      <c r="P17" s="90"/>
      <c r="R17" s="97" t="s">
        <v>293</v>
      </c>
    </row>
    <row r="18" spans="2:18" ht="16.5" customHeight="1" x14ac:dyDescent="0.15">
      <c r="B18" s="4"/>
      <c r="C18" s="844"/>
      <c r="D18" s="844"/>
      <c r="E18" s="844"/>
      <c r="F18" s="836"/>
      <c r="G18" s="836"/>
      <c r="H18" s="836"/>
      <c r="I18" s="836"/>
      <c r="J18" s="836"/>
      <c r="K18" s="836"/>
      <c r="L18" s="893" t="str">
        <f>IF(SUM(基本!F98:L98)&gt;0,SUM(基本!F98:L98),"")</f>
        <v/>
      </c>
      <c r="M18" s="894"/>
      <c r="N18" s="894"/>
      <c r="O18" s="171" t="s">
        <v>756</v>
      </c>
      <c r="P18" s="90"/>
      <c r="R18" s="97" t="s">
        <v>293</v>
      </c>
    </row>
    <row r="19" spans="2:18" ht="16.5" customHeight="1" x14ac:dyDescent="0.15">
      <c r="B19" s="4"/>
      <c r="C19" s="844"/>
      <c r="D19" s="844"/>
      <c r="E19" s="844"/>
      <c r="F19" s="912" t="s">
        <v>757</v>
      </c>
      <c r="G19" s="912"/>
      <c r="H19" s="912"/>
      <c r="I19" s="912"/>
      <c r="J19" s="912"/>
      <c r="K19" s="912"/>
      <c r="L19" s="945" t="str">
        <f>IF(基本!F110="","",基本!F110)</f>
        <v/>
      </c>
      <c r="M19" s="945"/>
      <c r="N19" s="945"/>
      <c r="O19" s="945"/>
      <c r="P19" s="90"/>
      <c r="R19" s="97" t="s">
        <v>293</v>
      </c>
    </row>
    <row r="20" spans="2:18" ht="16.5" customHeight="1" x14ac:dyDescent="0.15">
      <c r="B20" s="4"/>
      <c r="C20" s="844"/>
      <c r="D20" s="844"/>
      <c r="E20" s="844"/>
      <c r="F20" s="912" t="s">
        <v>758</v>
      </c>
      <c r="G20" s="912"/>
      <c r="H20" s="912"/>
      <c r="I20" s="912"/>
      <c r="J20" s="912"/>
      <c r="K20" s="912"/>
      <c r="L20" s="945" t="str">
        <f>IF(基本!F111="","",基本!F111)</f>
        <v/>
      </c>
      <c r="M20" s="945"/>
      <c r="N20" s="945"/>
      <c r="O20" s="945"/>
      <c r="P20" s="90"/>
      <c r="R20" s="97" t="s">
        <v>293</v>
      </c>
    </row>
    <row r="21" spans="2:18" ht="16.5" customHeight="1" x14ac:dyDescent="0.15">
      <c r="B21" s="4"/>
      <c r="C21" s="844"/>
      <c r="D21" s="844"/>
      <c r="E21" s="844"/>
      <c r="F21" s="912" t="s">
        <v>759</v>
      </c>
      <c r="G21" s="912"/>
      <c r="H21" s="912"/>
      <c r="I21" s="912"/>
      <c r="J21" s="912"/>
      <c r="K21" s="912"/>
      <c r="L21" s="945" t="str">
        <f>IF(基本!F112="","",基本!F112)</f>
        <v/>
      </c>
      <c r="M21" s="945"/>
      <c r="N21" s="945"/>
      <c r="O21" s="945"/>
      <c r="P21" s="90"/>
      <c r="R21" s="97" t="s">
        <v>293</v>
      </c>
    </row>
    <row r="22" spans="2:18" ht="16.5" customHeight="1" x14ac:dyDescent="0.15">
      <c r="B22" s="4"/>
      <c r="C22" s="844"/>
      <c r="D22" s="844"/>
      <c r="E22" s="844"/>
      <c r="F22" s="930" t="s">
        <v>760</v>
      </c>
      <c r="G22" s="882"/>
      <c r="H22" s="882"/>
      <c r="I22" s="882"/>
      <c r="J22" s="872" t="s">
        <v>761</v>
      </c>
      <c r="K22" s="944"/>
      <c r="L22" s="939" t="e">
        <f>L21/0.0138</f>
        <v>#VALUE!</v>
      </c>
      <c r="M22" s="940"/>
      <c r="N22" s="940"/>
      <c r="O22" s="941"/>
      <c r="P22" s="90"/>
      <c r="R22" s="97" t="s">
        <v>293</v>
      </c>
    </row>
    <row r="23" spans="2:18" ht="16.5" customHeight="1" x14ac:dyDescent="0.15">
      <c r="B23" s="4"/>
      <c r="C23" s="844"/>
      <c r="D23" s="844"/>
      <c r="E23" s="844"/>
      <c r="F23" s="912" t="s">
        <v>817</v>
      </c>
      <c r="G23" s="912"/>
      <c r="H23" s="912"/>
      <c r="I23" s="912"/>
      <c r="J23" s="912"/>
      <c r="K23" s="912"/>
      <c r="L23" s="942" t="str">
        <f>IF(基本!F113="","",基本!F113)</f>
        <v/>
      </c>
      <c r="M23" s="943"/>
      <c r="N23" s="943"/>
      <c r="O23" s="171" t="s">
        <v>127</v>
      </c>
      <c r="P23" s="90"/>
      <c r="R23" s="97" t="s">
        <v>293</v>
      </c>
    </row>
    <row r="24" spans="2:18" ht="16.5" customHeight="1" x14ac:dyDescent="0.15">
      <c r="B24" s="4"/>
      <c r="C24" s="844"/>
      <c r="D24" s="844"/>
      <c r="E24" s="844"/>
      <c r="F24" s="912" t="s">
        <v>818</v>
      </c>
      <c r="G24" s="912"/>
      <c r="H24" s="912"/>
      <c r="I24" s="912"/>
      <c r="J24" s="912"/>
      <c r="K24" s="912"/>
      <c r="L24" s="942" t="str">
        <f>IF(基本!F114="","",基本!F114)</f>
        <v/>
      </c>
      <c r="M24" s="943"/>
      <c r="N24" s="943"/>
      <c r="O24" s="171" t="s">
        <v>127</v>
      </c>
      <c r="P24" s="90"/>
      <c r="R24" s="97" t="s">
        <v>293</v>
      </c>
    </row>
    <row r="25" spans="2:18" ht="16.5" customHeight="1" x14ac:dyDescent="0.15">
      <c r="B25" s="4"/>
      <c r="C25" s="844"/>
      <c r="D25" s="844"/>
      <c r="E25" s="844"/>
      <c r="F25" s="912" t="s">
        <v>819</v>
      </c>
      <c r="G25" s="912"/>
      <c r="H25" s="912"/>
      <c r="I25" s="912"/>
      <c r="J25" s="912"/>
      <c r="K25" s="912"/>
      <c r="L25" s="833" t="str">
        <f>IF(基本!F115="","",基本!F115)</f>
        <v/>
      </c>
      <c r="M25" s="834"/>
      <c r="N25" s="834"/>
      <c r="O25" s="171" t="s">
        <v>127</v>
      </c>
      <c r="P25" s="90"/>
      <c r="R25" s="97" t="s">
        <v>293</v>
      </c>
    </row>
    <row r="26" spans="2:18" ht="16.5" customHeight="1" x14ac:dyDescent="0.15">
      <c r="B26" s="4"/>
      <c r="C26" s="844"/>
      <c r="D26" s="844"/>
      <c r="E26" s="844"/>
      <c r="F26" s="871" t="s">
        <v>762</v>
      </c>
      <c r="G26" s="872"/>
      <c r="H26" s="872"/>
      <c r="I26" s="872"/>
      <c r="J26" s="872"/>
      <c r="K26" s="944"/>
      <c r="L26" s="942" t="e">
        <f>IF('別紙2-3'!D77="","",'別紙2-3'!D77)</f>
        <v>#DIV/0!</v>
      </c>
      <c r="M26" s="943"/>
      <c r="N26" s="943"/>
      <c r="O26" s="281" t="s">
        <v>329</v>
      </c>
      <c r="P26" s="90"/>
      <c r="R26" s="97" t="e">
        <f>IF(L26='別紙2-1'!R9,"〃","←第17号様式別紙2の効率と相違します。計算を見直してください。")</f>
        <v>#DIV/0!</v>
      </c>
    </row>
    <row r="27" spans="2:18" ht="16.5" customHeight="1" x14ac:dyDescent="0.15">
      <c r="B27" s="4"/>
      <c r="C27" s="844"/>
      <c r="D27" s="844"/>
      <c r="E27" s="844"/>
      <c r="F27" s="912" t="s">
        <v>763</v>
      </c>
      <c r="G27" s="912"/>
      <c r="H27" s="912"/>
      <c r="I27" s="912"/>
      <c r="J27" s="912"/>
      <c r="K27" s="912"/>
      <c r="L27" s="942" t="str">
        <f>IF(基本!F116="","",基本!F116/1000)</f>
        <v/>
      </c>
      <c r="M27" s="943"/>
      <c r="N27" s="943"/>
      <c r="O27" s="171" t="s">
        <v>128</v>
      </c>
      <c r="P27" s="90"/>
      <c r="R27" s="97" t="s">
        <v>293</v>
      </c>
    </row>
    <row r="28" spans="2:18" ht="16.5" customHeight="1" x14ac:dyDescent="0.15">
      <c r="B28" s="4"/>
      <c r="C28" s="844"/>
      <c r="D28" s="844"/>
      <c r="E28" s="844"/>
      <c r="F28" s="912" t="s">
        <v>764</v>
      </c>
      <c r="G28" s="912"/>
      <c r="H28" s="912"/>
      <c r="I28" s="912"/>
      <c r="J28" s="912"/>
      <c r="K28" s="912"/>
      <c r="L28" s="889" t="str">
        <f>IF(基本!F117="","",基本!F117)</f>
        <v/>
      </c>
      <c r="M28" s="890"/>
      <c r="N28" s="890"/>
      <c r="O28" s="171" t="s">
        <v>136</v>
      </c>
      <c r="P28" s="90"/>
      <c r="R28" s="97" t="s">
        <v>293</v>
      </c>
    </row>
    <row r="29" spans="2:18" ht="16.5" customHeight="1" x14ac:dyDescent="0.15">
      <c r="B29" s="4"/>
      <c r="C29" s="847" t="s">
        <v>594</v>
      </c>
      <c r="D29" s="848"/>
      <c r="E29" s="848"/>
      <c r="F29" s="848"/>
      <c r="G29" s="848"/>
      <c r="H29" s="848"/>
      <c r="I29" s="848"/>
      <c r="J29" s="848"/>
      <c r="K29" s="862"/>
      <c r="L29" s="282"/>
      <c r="M29" s="890" t="str">
        <f>IF(基本!F35="","",基本!F35)</f>
        <v/>
      </c>
      <c r="N29" s="890"/>
      <c r="O29" s="171" t="s">
        <v>325</v>
      </c>
      <c r="P29" s="90"/>
      <c r="R29" s="97" t="s">
        <v>293</v>
      </c>
    </row>
    <row r="30" spans="2:18" ht="16.5" customHeight="1" x14ac:dyDescent="0.15">
      <c r="B30" s="4"/>
      <c r="C30" s="847" t="s">
        <v>765</v>
      </c>
      <c r="D30" s="848"/>
      <c r="E30" s="848"/>
      <c r="F30" s="848"/>
      <c r="G30" s="848"/>
      <c r="H30" s="848"/>
      <c r="I30" s="848"/>
      <c r="J30" s="848"/>
      <c r="K30" s="862"/>
      <c r="L30" s="283"/>
      <c r="M30" s="943" t="str">
        <f>IF(COUNT(基本!F34:K35)=2,ROUNDDOWN(基本!F34/基本!F35*100,1),"")</f>
        <v/>
      </c>
      <c r="N30" s="943"/>
      <c r="O30" s="171" t="s">
        <v>127</v>
      </c>
      <c r="P30" s="90"/>
      <c r="R30" s="97" t="s">
        <v>293</v>
      </c>
    </row>
    <row r="31" spans="2:18" ht="16.5" customHeight="1" x14ac:dyDescent="0.15">
      <c r="B31" s="4"/>
      <c r="C31" s="921" t="s">
        <v>134</v>
      </c>
      <c r="D31" s="922"/>
      <c r="E31" s="923"/>
      <c r="F31" s="930" t="s">
        <v>283</v>
      </c>
      <c r="G31" s="882"/>
      <c r="H31" s="882"/>
      <c r="I31" s="882"/>
      <c r="J31" s="882"/>
      <c r="K31" s="931"/>
      <c r="L31" s="283"/>
      <c r="M31" s="890" t="str">
        <f>IF(SUM(I204,I210,I216,I222,I228)&gt;0,SUM(I228,I222,I216,I210,I204),"")</f>
        <v/>
      </c>
      <c r="N31" s="890"/>
      <c r="O31" s="171" t="s">
        <v>129</v>
      </c>
      <c r="P31" s="90"/>
      <c r="R31" s="97" t="s">
        <v>293</v>
      </c>
    </row>
    <row r="32" spans="2:18" ht="16.5" customHeight="1" x14ac:dyDescent="0.15">
      <c r="B32" s="4"/>
      <c r="C32" s="924"/>
      <c r="D32" s="925"/>
      <c r="E32" s="926"/>
      <c r="F32" s="930" t="s">
        <v>766</v>
      </c>
      <c r="G32" s="882"/>
      <c r="H32" s="882"/>
      <c r="I32" s="882"/>
      <c r="J32" s="882"/>
      <c r="K32" s="931"/>
      <c r="L32" s="283"/>
      <c r="M32" s="890" t="str">
        <f>IF(SUM(I202,I208,I214,I220,I226)&gt;0,SUM(I226,I220,I214,I208,I202),"")</f>
        <v/>
      </c>
      <c r="N32" s="890"/>
      <c r="O32" s="171" t="s">
        <v>767</v>
      </c>
      <c r="P32" s="90"/>
      <c r="R32" s="97" t="s">
        <v>293</v>
      </c>
    </row>
    <row r="33" spans="2:18" ht="16.5" customHeight="1" x14ac:dyDescent="0.15">
      <c r="B33" s="4"/>
      <c r="C33" s="927"/>
      <c r="D33" s="928"/>
      <c r="E33" s="929"/>
      <c r="F33" s="930" t="s">
        <v>633</v>
      </c>
      <c r="G33" s="882"/>
      <c r="H33" s="882"/>
      <c r="I33" s="882"/>
      <c r="J33" s="882"/>
      <c r="K33" s="931"/>
      <c r="L33" s="283"/>
      <c r="M33" s="890" t="str">
        <f>IF(SUM(I206,I212,I218,I224,I230)&gt;0,SUM(I230,I224,I218,I212,I206),"")</f>
        <v/>
      </c>
      <c r="N33" s="890"/>
      <c r="O33" s="171" t="s">
        <v>325</v>
      </c>
      <c r="P33" s="90"/>
      <c r="R33" s="97"/>
    </row>
    <row r="34" spans="2:18" ht="16.5" customHeight="1" x14ac:dyDescent="0.15">
      <c r="B34" s="4"/>
      <c r="C34" s="946" t="s">
        <v>968</v>
      </c>
      <c r="D34" s="946"/>
      <c r="E34" s="946"/>
      <c r="F34" s="930" t="s">
        <v>357</v>
      </c>
      <c r="G34" s="882"/>
      <c r="H34" s="882"/>
      <c r="I34" s="882"/>
      <c r="J34" s="882"/>
      <c r="K34" s="931"/>
      <c r="L34" s="283"/>
      <c r="M34" s="953"/>
      <c r="N34" s="953"/>
      <c r="O34" s="171" t="s">
        <v>129</v>
      </c>
      <c r="P34" s="90"/>
      <c r="R34" s="97"/>
    </row>
    <row r="35" spans="2:18" ht="16.5" customHeight="1" x14ac:dyDescent="0.15">
      <c r="B35" s="4"/>
      <c r="C35" s="946"/>
      <c r="D35" s="946"/>
      <c r="E35" s="946"/>
      <c r="F35" s="930" t="s">
        <v>768</v>
      </c>
      <c r="G35" s="882"/>
      <c r="H35" s="882"/>
      <c r="I35" s="882"/>
      <c r="J35" s="882"/>
      <c r="K35" s="931"/>
      <c r="L35" s="283"/>
      <c r="M35" s="953"/>
      <c r="N35" s="953"/>
      <c r="O35" s="171" t="s">
        <v>767</v>
      </c>
      <c r="P35" s="90"/>
      <c r="R35" s="97"/>
    </row>
    <row r="36" spans="2:18" s="89" customFormat="1" ht="16.5" customHeight="1" x14ac:dyDescent="0.15">
      <c r="B36" s="4"/>
      <c r="C36" s="739" t="s">
        <v>769</v>
      </c>
      <c r="D36" s="914"/>
      <c r="E36" s="914"/>
      <c r="F36" s="914"/>
      <c r="G36" s="914"/>
      <c r="H36" s="914"/>
      <c r="I36" s="914"/>
      <c r="J36" s="914"/>
      <c r="K36" s="915"/>
      <c r="L36" s="917" t="str">
        <f>IF(基本!F118="","",基本!F118)</f>
        <v/>
      </c>
      <c r="M36" s="918"/>
      <c r="N36" s="918"/>
      <c r="O36" s="919"/>
      <c r="P36" s="90"/>
      <c r="R36" s="97" t="s">
        <v>293</v>
      </c>
    </row>
    <row r="37" spans="2:18" s="89" customFormat="1" ht="33" customHeight="1" x14ac:dyDescent="0.15">
      <c r="B37" s="4"/>
      <c r="C37" s="739" t="s">
        <v>770</v>
      </c>
      <c r="D37" s="914"/>
      <c r="E37" s="914"/>
      <c r="F37" s="914"/>
      <c r="G37" s="914"/>
      <c r="H37" s="914"/>
      <c r="I37" s="914"/>
      <c r="J37" s="914"/>
      <c r="K37" s="915"/>
      <c r="L37" s="950"/>
      <c r="M37" s="951"/>
      <c r="N37" s="951"/>
      <c r="O37" s="952"/>
      <c r="P37" s="90"/>
      <c r="R37" s="41" t="s">
        <v>264</v>
      </c>
    </row>
    <row r="38" spans="2:18" s="89" customFormat="1" ht="42.75" customHeight="1" x14ac:dyDescent="0.15">
      <c r="B38" s="4"/>
      <c r="C38" s="72" t="s">
        <v>595</v>
      </c>
      <c r="D38" s="743" t="s">
        <v>771</v>
      </c>
      <c r="E38" s="743"/>
      <c r="F38" s="743"/>
      <c r="G38" s="743"/>
      <c r="H38" s="743"/>
      <c r="I38" s="743"/>
      <c r="J38" s="743"/>
      <c r="K38" s="743"/>
      <c r="L38" s="743"/>
      <c r="M38" s="743"/>
      <c r="N38" s="743"/>
      <c r="O38" s="743"/>
      <c r="P38" s="90"/>
      <c r="R38" s="7"/>
    </row>
    <row r="39" spans="2:18" s="89" customFormat="1" ht="7.5" customHeight="1" x14ac:dyDescent="0.15">
      <c r="B39" s="4"/>
      <c r="C39" s="72"/>
      <c r="D39" s="221"/>
      <c r="E39" s="221"/>
      <c r="F39" s="221"/>
      <c r="G39" s="221"/>
      <c r="H39" s="221"/>
      <c r="I39" s="221"/>
      <c r="J39" s="221"/>
      <c r="K39" s="221"/>
      <c r="L39" s="221"/>
      <c r="M39" s="221"/>
      <c r="N39" s="221"/>
      <c r="O39" s="221"/>
      <c r="P39" s="90"/>
      <c r="R39" s="7"/>
    </row>
    <row r="40" spans="2:18" s="89" customFormat="1" ht="16.5" customHeight="1" x14ac:dyDescent="0.15">
      <c r="B40" s="4"/>
      <c r="C40" s="740" t="s">
        <v>772</v>
      </c>
      <c r="D40" s="740"/>
      <c r="E40" s="740"/>
      <c r="F40" s="740"/>
      <c r="G40" s="740"/>
      <c r="H40" s="740"/>
      <c r="I40" s="740"/>
      <c r="J40" s="740"/>
      <c r="K40" s="4"/>
      <c r="L40" s="4"/>
      <c r="M40" s="4"/>
      <c r="N40" s="4"/>
      <c r="O40" s="4"/>
      <c r="P40" s="90"/>
      <c r="R40" s="7"/>
    </row>
    <row r="41" spans="2:18" s="89" customFormat="1" ht="16.5" customHeight="1" x14ac:dyDescent="0.15">
      <c r="B41" s="4"/>
      <c r="C41" s="267"/>
      <c r="D41" s="23" t="s">
        <v>245</v>
      </c>
      <c r="E41" s="202"/>
      <c r="F41" s="202"/>
      <c r="G41" s="202"/>
      <c r="H41" s="90"/>
      <c r="I41" s="90"/>
      <c r="J41" s="90"/>
      <c r="K41" s="284"/>
      <c r="L41" s="284"/>
      <c r="M41" s="284"/>
      <c r="N41" s="284"/>
      <c r="O41" s="284"/>
      <c r="P41" s="90"/>
      <c r="R41" s="7"/>
    </row>
    <row r="42" spans="2:18" s="89" customFormat="1" ht="16.5" customHeight="1" x14ac:dyDescent="0.15">
      <c r="B42" s="4"/>
      <c r="C42" s="876" t="s">
        <v>142</v>
      </c>
      <c r="D42" s="954"/>
      <c r="E42" s="954"/>
      <c r="F42" s="877"/>
      <c r="G42" s="933" t="s">
        <v>284</v>
      </c>
      <c r="H42" s="934"/>
      <c r="I42" s="934"/>
      <c r="J42" s="934"/>
      <c r="K42" s="935"/>
      <c r="L42" s="947" t="s">
        <v>145</v>
      </c>
      <c r="M42" s="948"/>
      <c r="N42" s="948"/>
      <c r="O42" s="949"/>
      <c r="P42" s="90"/>
      <c r="R42" s="7"/>
    </row>
    <row r="43" spans="2:18" s="89" customFormat="1" ht="16.5" customHeight="1" x14ac:dyDescent="0.15">
      <c r="B43" s="4"/>
      <c r="C43" s="880"/>
      <c r="D43" s="955"/>
      <c r="E43" s="955"/>
      <c r="F43" s="881"/>
      <c r="G43" s="936"/>
      <c r="H43" s="845"/>
      <c r="I43" s="845"/>
      <c r="J43" s="845"/>
      <c r="K43" s="846"/>
      <c r="L43" s="93" t="str">
        <f>IF('別紙2-3'!D68="","",'別紙2-3'!D68)</f>
        <v/>
      </c>
      <c r="M43" s="10" t="s">
        <v>146</v>
      </c>
      <c r="N43" s="93" t="str">
        <f>IF('別紙2-3'!E68="","",'別紙2-3'!E68)</f>
        <v/>
      </c>
      <c r="O43" s="10" t="s">
        <v>146</v>
      </c>
      <c r="P43" s="90"/>
      <c r="R43" s="7"/>
    </row>
    <row r="44" spans="2:18" s="89" customFormat="1" ht="15" customHeight="1" x14ac:dyDescent="0.15">
      <c r="B44" s="4"/>
      <c r="C44" s="913" t="s">
        <v>143</v>
      </c>
      <c r="D44" s="689"/>
      <c r="E44" s="689"/>
      <c r="F44" s="841"/>
      <c r="G44" s="913" t="s">
        <v>141</v>
      </c>
      <c r="H44" s="689"/>
      <c r="I44" s="689"/>
      <c r="J44" s="689"/>
      <c r="K44" s="841"/>
      <c r="L44" s="908" t="str">
        <f>IF('別紙2-1'!R4="","",'別紙2-1'!R4)</f>
        <v/>
      </c>
      <c r="M44" s="909"/>
      <c r="N44" s="908" t="str">
        <f>IF('別紙2-1'!R15="","",'別紙2-1'!R15)</f>
        <v/>
      </c>
      <c r="O44" s="909"/>
      <c r="P44" s="90"/>
      <c r="R44" s="7"/>
    </row>
    <row r="45" spans="2:18" s="89" customFormat="1" ht="15" customHeight="1" x14ac:dyDescent="0.15">
      <c r="B45" s="4"/>
      <c r="C45" s="933" t="s">
        <v>483</v>
      </c>
      <c r="D45" s="934"/>
      <c r="E45" s="934"/>
      <c r="F45" s="935"/>
      <c r="G45" s="913" t="s">
        <v>141</v>
      </c>
      <c r="H45" s="689"/>
      <c r="I45" s="689"/>
      <c r="J45" s="689"/>
      <c r="K45" s="841"/>
      <c r="L45" s="908" t="str">
        <f>IF(L46="","",L46/3.6)</f>
        <v/>
      </c>
      <c r="M45" s="909"/>
      <c r="N45" s="908" t="str">
        <f>IF(N46="","",N46/3.6)</f>
        <v/>
      </c>
      <c r="O45" s="909"/>
      <c r="P45" s="90"/>
      <c r="R45" s="7"/>
    </row>
    <row r="46" spans="2:18" s="89" customFormat="1" ht="15" customHeight="1" x14ac:dyDescent="0.15">
      <c r="B46" s="4"/>
      <c r="C46" s="936"/>
      <c r="D46" s="845"/>
      <c r="E46" s="845"/>
      <c r="F46" s="846"/>
      <c r="G46" s="871" t="s">
        <v>561</v>
      </c>
      <c r="H46" s="689"/>
      <c r="I46" s="689"/>
      <c r="J46" s="689"/>
      <c r="K46" s="841"/>
      <c r="L46" s="908" t="str">
        <f>IF('別紙2-1'!R5="","",'別紙2-1'!R5)</f>
        <v/>
      </c>
      <c r="M46" s="909"/>
      <c r="N46" s="908" t="str">
        <f>IF('別紙2-1'!R16="","",'別紙2-1'!R16)</f>
        <v/>
      </c>
      <c r="O46" s="909"/>
      <c r="P46" s="90"/>
      <c r="R46" s="7"/>
    </row>
    <row r="47" spans="2:18" s="89" customFormat="1" ht="15" customHeight="1" x14ac:dyDescent="0.15">
      <c r="B47" s="4"/>
      <c r="C47" s="913" t="s">
        <v>144</v>
      </c>
      <c r="D47" s="689"/>
      <c r="E47" s="689"/>
      <c r="F47" s="841"/>
      <c r="G47" s="875" t="s">
        <v>773</v>
      </c>
      <c r="H47" s="689"/>
      <c r="I47" s="689"/>
      <c r="J47" s="689"/>
      <c r="K47" s="841"/>
      <c r="L47" s="937" t="str">
        <f>IF(L44="","",L45/L44)</f>
        <v/>
      </c>
      <c r="M47" s="938"/>
      <c r="N47" s="937" t="str">
        <f>IF(N44="","",N45/N44)</f>
        <v/>
      </c>
      <c r="O47" s="938"/>
      <c r="P47" s="90"/>
      <c r="R47" s="7"/>
    </row>
    <row r="48" spans="2:18" s="89" customFormat="1" ht="20.25" customHeight="1" x14ac:dyDescent="0.15">
      <c r="B48" s="4"/>
      <c r="C48" s="285"/>
      <c r="D48" s="285"/>
      <c r="E48" s="53"/>
      <c r="F48" s="53"/>
      <c r="G48" s="53"/>
      <c r="H48" s="53"/>
      <c r="I48" s="53"/>
      <c r="J48" s="53"/>
      <c r="K48" s="53"/>
      <c r="L48" s="235"/>
      <c r="M48" s="286"/>
      <c r="N48" s="286"/>
      <c r="O48" s="345" t="s">
        <v>975</v>
      </c>
      <c r="P48" s="90"/>
      <c r="R48" s="7"/>
    </row>
    <row r="49" spans="1:18" s="89" customFormat="1" ht="15" customHeight="1" x14ac:dyDescent="0.15">
      <c r="A49" s="7"/>
      <c r="B49" s="167" t="s">
        <v>774</v>
      </c>
      <c r="C49" s="7"/>
      <c r="D49" s="285"/>
      <c r="E49" s="53"/>
      <c r="F49" s="53"/>
      <c r="G49" s="53"/>
      <c r="H49" s="53"/>
      <c r="I49" s="53"/>
      <c r="J49" s="53"/>
      <c r="K49" s="53"/>
      <c r="L49" s="235"/>
      <c r="M49" s="286"/>
      <c r="N49" s="286"/>
      <c r="O49" s="286"/>
      <c r="P49" s="90"/>
      <c r="R49" s="7"/>
    </row>
    <row r="50" spans="1:18" s="89" customFormat="1" ht="12.75" customHeight="1" x14ac:dyDescent="0.15">
      <c r="A50" s="7"/>
      <c r="B50" s="4"/>
      <c r="C50" s="4"/>
      <c r="D50" s="285"/>
      <c r="E50" s="53"/>
      <c r="F50" s="53"/>
      <c r="G50" s="53"/>
      <c r="H50" s="53"/>
      <c r="I50" s="53"/>
      <c r="J50" s="53"/>
      <c r="K50" s="53"/>
      <c r="L50" s="235"/>
      <c r="M50" s="286"/>
      <c r="N50" s="286"/>
      <c r="O50" s="286"/>
      <c r="P50" s="90"/>
      <c r="R50" s="7"/>
    </row>
    <row r="51" spans="1:18" s="89" customFormat="1" ht="15" customHeight="1" x14ac:dyDescent="0.15">
      <c r="A51" s="7"/>
      <c r="B51" s="4" t="s">
        <v>775</v>
      </c>
      <c r="C51" s="4"/>
      <c r="D51" s="285"/>
      <c r="E51" s="53"/>
      <c r="F51" s="53"/>
      <c r="G51" s="53"/>
      <c r="H51" s="53"/>
      <c r="I51" s="53"/>
      <c r="J51" s="53"/>
      <c r="K51" s="53"/>
      <c r="L51" s="235"/>
      <c r="M51" s="286"/>
      <c r="N51" s="286"/>
      <c r="O51" s="286"/>
      <c r="P51" s="90"/>
      <c r="R51" s="7"/>
    </row>
    <row r="52" spans="1:18" s="89" customFormat="1" ht="15" customHeight="1" x14ac:dyDescent="0.15">
      <c r="A52" s="7"/>
      <c r="B52" s="4"/>
      <c r="C52" s="4"/>
      <c r="D52" s="285"/>
      <c r="E52" s="53"/>
      <c r="F52" s="53"/>
      <c r="G52" s="53"/>
      <c r="H52" s="53"/>
      <c r="I52" s="53"/>
      <c r="J52" s="53"/>
      <c r="K52" s="53"/>
      <c r="L52" s="235"/>
      <c r="M52" s="286"/>
      <c r="N52" s="286"/>
      <c r="O52" s="286"/>
      <c r="P52" s="90"/>
      <c r="R52" s="7"/>
    </row>
    <row r="53" spans="1:18" ht="15.75" customHeight="1" x14ac:dyDescent="0.15"/>
    <row r="54" spans="1:18" ht="17.25" customHeight="1" x14ac:dyDescent="0.15">
      <c r="C54" s="7" t="s">
        <v>776</v>
      </c>
    </row>
    <row r="55" spans="1:18" ht="18.75" customHeight="1" x14ac:dyDescent="0.15">
      <c r="C55" s="970" t="s">
        <v>777</v>
      </c>
      <c r="D55" s="916" t="s">
        <v>778</v>
      </c>
      <c r="E55" s="916"/>
      <c r="F55" s="916"/>
      <c r="G55" s="916"/>
      <c r="H55" s="910" t="s">
        <v>130</v>
      </c>
      <c r="I55" s="910"/>
      <c r="J55" s="911" t="s">
        <v>131</v>
      </c>
      <c r="K55" s="911"/>
      <c r="L55" s="911" t="s">
        <v>132</v>
      </c>
      <c r="M55" s="911"/>
      <c r="N55" s="932" t="s">
        <v>133</v>
      </c>
      <c r="O55" s="932"/>
    </row>
    <row r="56" spans="1:18" ht="18.75" customHeight="1" x14ac:dyDescent="0.15">
      <c r="C56" s="970"/>
      <c r="D56" s="912" t="s">
        <v>779</v>
      </c>
      <c r="E56" s="912"/>
      <c r="F56" s="912"/>
      <c r="G56" s="912"/>
      <c r="H56" s="886" t="str">
        <f>IF(基本!F94="","",基本!F94)</f>
        <v/>
      </c>
      <c r="I56" s="886"/>
      <c r="J56" s="886" t="str">
        <f>IF(基本!H94="","",基本!H94)</f>
        <v/>
      </c>
      <c r="K56" s="886"/>
      <c r="L56" s="886" t="str">
        <f>IF(基本!J94="","",基本!J94)</f>
        <v/>
      </c>
      <c r="M56" s="886"/>
      <c r="N56" s="887" t="str">
        <f>IF(基本!L94="","",基本!L94)</f>
        <v/>
      </c>
      <c r="O56" s="887"/>
      <c r="R56" s="7" t="s">
        <v>262</v>
      </c>
    </row>
    <row r="57" spans="1:18" ht="18.75" customHeight="1" x14ac:dyDescent="0.15">
      <c r="C57" s="970"/>
      <c r="D57" s="912" t="s">
        <v>780</v>
      </c>
      <c r="E57" s="912"/>
      <c r="F57" s="912"/>
      <c r="G57" s="912"/>
      <c r="H57" s="886" t="str">
        <f>IF(基本!F96="","",基本!F96)</f>
        <v/>
      </c>
      <c r="I57" s="886"/>
      <c r="J57" s="886" t="str">
        <f>IF(基本!H96="","",基本!H96)</f>
        <v/>
      </c>
      <c r="K57" s="886"/>
      <c r="L57" s="886" t="str">
        <f>IF(基本!J96="","",基本!J96)</f>
        <v/>
      </c>
      <c r="M57" s="886"/>
      <c r="N57" s="887" t="str">
        <f>IF(基本!L96="","",基本!L96)</f>
        <v/>
      </c>
      <c r="O57" s="887"/>
      <c r="R57" s="89" t="s">
        <v>293</v>
      </c>
    </row>
    <row r="58" spans="1:18" ht="18.75" customHeight="1" x14ac:dyDescent="0.15">
      <c r="C58" s="970"/>
      <c r="D58" s="912" t="s">
        <v>781</v>
      </c>
      <c r="E58" s="912"/>
      <c r="F58" s="912"/>
      <c r="G58" s="912"/>
      <c r="H58" s="897" t="str">
        <f>IF(基本!F100="","",基本!F100)</f>
        <v/>
      </c>
      <c r="I58" s="897"/>
      <c r="J58" s="897" t="str">
        <f>IF(基本!H100="","",基本!H100)</f>
        <v/>
      </c>
      <c r="K58" s="897"/>
      <c r="L58" s="897" t="str">
        <f>IF(基本!J100="","",基本!J100)</f>
        <v/>
      </c>
      <c r="M58" s="897"/>
      <c r="N58" s="897" t="str">
        <f>IF(基本!L100="","",基本!L100)</f>
        <v/>
      </c>
      <c r="O58" s="897"/>
      <c r="R58" s="89" t="s">
        <v>293</v>
      </c>
    </row>
    <row r="59" spans="1:18" ht="18.75" customHeight="1" x14ac:dyDescent="0.15">
      <c r="C59" s="970"/>
      <c r="D59" s="912" t="s">
        <v>782</v>
      </c>
      <c r="E59" s="912"/>
      <c r="F59" s="912"/>
      <c r="G59" s="912"/>
      <c r="H59" s="887" t="str">
        <f>IF(基本!F102="","",基本!F102)</f>
        <v/>
      </c>
      <c r="I59" s="887"/>
      <c r="J59" s="887" t="str">
        <f>IF(基本!H102="","",基本!H102)</f>
        <v/>
      </c>
      <c r="K59" s="887"/>
      <c r="L59" s="887" t="str">
        <f>IF(基本!J102="","",基本!J102)</f>
        <v/>
      </c>
      <c r="M59" s="887"/>
      <c r="N59" s="887" t="str">
        <f>IF(基本!L102="","",基本!L102)</f>
        <v/>
      </c>
      <c r="O59" s="887"/>
      <c r="R59" s="89" t="s">
        <v>293</v>
      </c>
    </row>
    <row r="60" spans="1:18" ht="18.75" customHeight="1" x14ac:dyDescent="0.15">
      <c r="C60" s="970"/>
      <c r="D60" s="912" t="s">
        <v>783</v>
      </c>
      <c r="E60" s="912"/>
      <c r="F60" s="912"/>
      <c r="G60" s="912"/>
      <c r="H60" s="887" t="str">
        <f>IF(基本!F104="","",基本!F104)</f>
        <v/>
      </c>
      <c r="I60" s="887"/>
      <c r="J60" s="887" t="str">
        <f>IF(基本!H104="","",基本!H104)</f>
        <v/>
      </c>
      <c r="K60" s="887"/>
      <c r="L60" s="887" t="str">
        <f>IF(基本!J104="","",基本!J104)</f>
        <v/>
      </c>
      <c r="M60" s="887"/>
      <c r="N60" s="887" t="str">
        <f>IF(基本!L104="","",基本!L104)</f>
        <v/>
      </c>
      <c r="O60" s="887"/>
      <c r="R60" s="89" t="s">
        <v>293</v>
      </c>
    </row>
    <row r="61" spans="1:18" ht="18.75" customHeight="1" x14ac:dyDescent="0.15">
      <c r="C61" s="970"/>
      <c r="D61" s="912" t="s">
        <v>784</v>
      </c>
      <c r="E61" s="912"/>
      <c r="F61" s="912" t="s">
        <v>785</v>
      </c>
      <c r="G61" s="912"/>
      <c r="H61" s="901" t="str">
        <f>IF(基本!F100="","",基本!F102/基本!F100*100)</f>
        <v/>
      </c>
      <c r="I61" s="901"/>
      <c r="J61" s="901" t="str">
        <f>IF(基本!H100="","",基本!H102/基本!H100*100)</f>
        <v/>
      </c>
      <c r="K61" s="901"/>
      <c r="L61" s="901" t="str">
        <f>IF(基本!J100="","",基本!J102/基本!J100*100)</f>
        <v/>
      </c>
      <c r="M61" s="901"/>
      <c r="N61" s="901" t="str">
        <f>IF(基本!L100="","",基本!L102/基本!L100*100)</f>
        <v/>
      </c>
      <c r="O61" s="901"/>
      <c r="R61" s="89" t="s">
        <v>293</v>
      </c>
    </row>
    <row r="62" spans="1:18" ht="18.75" customHeight="1" x14ac:dyDescent="0.15">
      <c r="C62" s="970"/>
      <c r="D62" s="912"/>
      <c r="E62" s="912"/>
      <c r="F62" s="912" t="s">
        <v>786</v>
      </c>
      <c r="G62" s="912"/>
      <c r="H62" s="901" t="str">
        <f>IF(基本!F100="","",基本!F104/基本!F100*100)</f>
        <v/>
      </c>
      <c r="I62" s="901"/>
      <c r="J62" s="901" t="str">
        <f>IF(基本!H100="","",基本!H104/基本!H100*100)</f>
        <v/>
      </c>
      <c r="K62" s="901"/>
      <c r="L62" s="901" t="str">
        <f>IF(基本!J100="","",基本!J104/基本!J100*100)</f>
        <v/>
      </c>
      <c r="M62" s="901"/>
      <c r="N62" s="901" t="str">
        <f>IF(基本!L100="","",基本!L104/基本!L100*100)</f>
        <v/>
      </c>
      <c r="O62" s="901"/>
      <c r="R62" s="89" t="s">
        <v>293</v>
      </c>
    </row>
    <row r="63" spans="1:18" ht="18.75" customHeight="1" x14ac:dyDescent="0.15">
      <c r="C63" s="970"/>
      <c r="D63" s="912"/>
      <c r="E63" s="912"/>
      <c r="F63" s="912" t="s">
        <v>787</v>
      </c>
      <c r="G63" s="912"/>
      <c r="H63" s="901" t="str">
        <f>IF(H61="","",SUM(H61:I62))</f>
        <v/>
      </c>
      <c r="I63" s="901"/>
      <c r="J63" s="901" t="str">
        <f>IF(J61="","",SUM(J61:K62))</f>
        <v/>
      </c>
      <c r="K63" s="901"/>
      <c r="L63" s="901" t="str">
        <f>IF(L61="","",SUM(L61:M62))</f>
        <v/>
      </c>
      <c r="M63" s="901"/>
      <c r="N63" s="901" t="str">
        <f>IF(N61="","",SUM(N61:O62))</f>
        <v/>
      </c>
      <c r="O63" s="901"/>
      <c r="R63" s="89" t="s">
        <v>293</v>
      </c>
    </row>
    <row r="64" spans="1:18" ht="18.75" customHeight="1" x14ac:dyDescent="0.15">
      <c r="C64" s="970"/>
      <c r="D64" s="912" t="s">
        <v>788</v>
      </c>
      <c r="E64" s="912"/>
      <c r="F64" s="912" t="s">
        <v>789</v>
      </c>
      <c r="G64" s="912"/>
      <c r="H64" s="885" t="str">
        <f>IF(基本!F120="","",基本!F120)</f>
        <v/>
      </c>
      <c r="I64" s="885"/>
      <c r="J64" s="885" t="str">
        <f>IF(基本!H120="","",基本!H120)</f>
        <v/>
      </c>
      <c r="K64" s="885"/>
      <c r="L64" s="885" t="str">
        <f>IF(基本!J120="","",基本!J120)</f>
        <v/>
      </c>
      <c r="M64" s="885"/>
      <c r="N64" s="886" t="str">
        <f>IF(基本!L120="","",基本!L120)</f>
        <v/>
      </c>
      <c r="O64" s="886"/>
      <c r="R64" s="89" t="s">
        <v>293</v>
      </c>
    </row>
    <row r="65" spans="2:18" ht="18.75" customHeight="1" x14ac:dyDescent="0.15">
      <c r="C65" s="970"/>
      <c r="D65" s="912"/>
      <c r="E65" s="912"/>
      <c r="F65" s="912" t="s">
        <v>790</v>
      </c>
      <c r="G65" s="912"/>
      <c r="H65" s="885" t="str">
        <f>IF(基本!F121="","",基本!F121)</f>
        <v/>
      </c>
      <c r="I65" s="885"/>
      <c r="J65" s="885" t="str">
        <f>IF(基本!H121="","",基本!H121)</f>
        <v/>
      </c>
      <c r="K65" s="885"/>
      <c r="L65" s="885" t="str">
        <f>IF(基本!J121="","",基本!J121)</f>
        <v/>
      </c>
      <c r="M65" s="885"/>
      <c r="N65" s="886" t="str">
        <f>IF(基本!L121="","",基本!L121)</f>
        <v/>
      </c>
      <c r="O65" s="886"/>
      <c r="R65" s="89" t="s">
        <v>293</v>
      </c>
    </row>
    <row r="66" spans="2:18" ht="18.75" customHeight="1" x14ac:dyDescent="0.15">
      <c r="C66" s="970"/>
      <c r="D66" s="912"/>
      <c r="E66" s="912"/>
      <c r="F66" s="912" t="s">
        <v>791</v>
      </c>
      <c r="G66" s="912"/>
      <c r="H66" s="885" t="str">
        <f>IF(基本!F122="","",基本!F122)</f>
        <v/>
      </c>
      <c r="I66" s="885"/>
      <c r="J66" s="885" t="str">
        <f>IF(基本!H122="","",基本!H122)</f>
        <v/>
      </c>
      <c r="K66" s="885"/>
      <c r="L66" s="885" t="str">
        <f>IF(基本!J122="","",基本!J122)</f>
        <v/>
      </c>
      <c r="M66" s="885"/>
      <c r="N66" s="886" t="str">
        <f>IF(基本!L122="","",基本!L122)</f>
        <v/>
      </c>
      <c r="O66" s="886"/>
      <c r="R66" s="89" t="s">
        <v>293</v>
      </c>
    </row>
    <row r="67" spans="2:18" ht="18.75" customHeight="1" x14ac:dyDescent="0.15">
      <c r="C67" s="970"/>
      <c r="D67" s="912" t="s">
        <v>47</v>
      </c>
      <c r="E67" s="912"/>
      <c r="F67" s="912"/>
      <c r="G67" s="912"/>
      <c r="H67" s="885" t="str">
        <f>IF(基本!F124="","",基本!F124)</f>
        <v/>
      </c>
      <c r="I67" s="885"/>
      <c r="J67" s="885" t="str">
        <f>IF(基本!H124="","",基本!H124)</f>
        <v/>
      </c>
      <c r="K67" s="885"/>
      <c r="L67" s="885" t="str">
        <f>IF(基本!J124="","",基本!J124)</f>
        <v/>
      </c>
      <c r="M67" s="885"/>
      <c r="N67" s="900" t="str">
        <f>IF(基本!L124="","",基本!L124)</f>
        <v/>
      </c>
      <c r="O67" s="900"/>
      <c r="R67" s="89" t="s">
        <v>293</v>
      </c>
    </row>
    <row r="68" spans="2:18" ht="16.5" customHeight="1" x14ac:dyDescent="0.15">
      <c r="C68" s="7" t="s">
        <v>600</v>
      </c>
    </row>
    <row r="69" spans="2:18" ht="6" customHeight="1" x14ac:dyDescent="0.15"/>
    <row r="70" spans="2:18" ht="15" customHeight="1" x14ac:dyDescent="0.15">
      <c r="B70" s="4"/>
      <c r="C70" s="53" t="s">
        <v>792</v>
      </c>
      <c r="D70" s="287"/>
      <c r="E70" s="287"/>
      <c r="F70" s="53"/>
      <c r="G70" s="53"/>
      <c r="H70" s="53"/>
      <c r="I70" s="53"/>
      <c r="J70" s="53"/>
      <c r="K70" s="53"/>
      <c r="L70" s="288"/>
      <c r="M70" s="288"/>
      <c r="N70" s="288"/>
      <c r="O70" s="288"/>
    </row>
    <row r="71" spans="2:18" ht="31.5" customHeight="1" x14ac:dyDescent="0.15">
      <c r="C71" s="960"/>
      <c r="D71" s="961"/>
      <c r="E71" s="962"/>
      <c r="F71" s="933" t="s">
        <v>433</v>
      </c>
      <c r="G71" s="935"/>
      <c r="H71" s="871" t="s">
        <v>793</v>
      </c>
      <c r="I71" s="944"/>
      <c r="J71" s="904" t="s">
        <v>480</v>
      </c>
      <c r="K71" s="905"/>
      <c r="L71" s="963" t="s">
        <v>482</v>
      </c>
      <c r="M71" s="863"/>
      <c r="N71" s="53"/>
      <c r="O71" s="231"/>
    </row>
    <row r="72" spans="2:18" ht="18.75" customHeight="1" x14ac:dyDescent="0.15">
      <c r="C72" s="964"/>
      <c r="D72" s="965"/>
      <c r="E72" s="966"/>
      <c r="F72" s="936"/>
      <c r="G72" s="846"/>
      <c r="H72" s="114" t="s">
        <v>794</v>
      </c>
      <c r="I72" s="114"/>
      <c r="J72" s="906"/>
      <c r="K72" s="907"/>
      <c r="L72" s="891" t="s">
        <v>795</v>
      </c>
      <c r="M72" s="891"/>
      <c r="N72" s="289"/>
      <c r="O72" s="231"/>
    </row>
    <row r="73" spans="2:18" ht="18.75" customHeight="1" x14ac:dyDescent="0.15">
      <c r="C73" s="967"/>
      <c r="D73" s="968"/>
      <c r="E73" s="969"/>
      <c r="F73" s="913" t="s">
        <v>478</v>
      </c>
      <c r="G73" s="841"/>
      <c r="H73" s="871" t="s">
        <v>437</v>
      </c>
      <c r="I73" s="944"/>
      <c r="J73" s="913" t="s">
        <v>481</v>
      </c>
      <c r="K73" s="841"/>
      <c r="L73" s="863" t="s">
        <v>557</v>
      </c>
      <c r="M73" s="863"/>
      <c r="N73" s="290"/>
      <c r="O73" s="231"/>
    </row>
    <row r="74" spans="2:18" ht="18" customHeight="1" x14ac:dyDescent="0.15">
      <c r="C74" s="983" t="s">
        <v>796</v>
      </c>
      <c r="D74" s="868" t="s">
        <v>732</v>
      </c>
      <c r="E74" s="869"/>
      <c r="F74" s="864" t="str">
        <f>IF(基本!F$74="○",基本!F$127,"")</f>
        <v/>
      </c>
      <c r="G74" s="865"/>
      <c r="H74" s="866" t="str">
        <f>IF(基本!F$74="○",基本!F$128,"")</f>
        <v/>
      </c>
      <c r="I74" s="867"/>
      <c r="J74" s="959" t="str">
        <f t="shared" ref="J74:J80" si="0">IF(H74="","",H74/F74*100)</f>
        <v/>
      </c>
      <c r="K74" s="959"/>
      <c r="L74" s="849" t="str">
        <f>IF(基本!F$74="○",基本!F$130,"")</f>
        <v/>
      </c>
      <c r="M74" s="849"/>
      <c r="N74" s="291"/>
      <c r="O74" s="231"/>
    </row>
    <row r="75" spans="2:18" ht="18" customHeight="1" x14ac:dyDescent="0.15">
      <c r="C75" s="984"/>
      <c r="D75" s="734" t="str">
        <f>IF(基本!$G$73="","",基本!$G$73)</f>
        <v>B棟</v>
      </c>
      <c r="E75" s="736"/>
      <c r="F75" s="864" t="str">
        <f>IF(基本!G$74="○",基本!G$127,"")</f>
        <v/>
      </c>
      <c r="G75" s="865"/>
      <c r="H75" s="866" t="str">
        <f>IF(基本!G$74="○",基本!G$128,"")</f>
        <v/>
      </c>
      <c r="I75" s="867"/>
      <c r="J75" s="959" t="str">
        <f t="shared" si="0"/>
        <v/>
      </c>
      <c r="K75" s="959"/>
      <c r="L75" s="849" t="str">
        <f>IF(基本!G$74="○",基本!G$130,"")</f>
        <v/>
      </c>
      <c r="M75" s="849"/>
      <c r="N75" s="291"/>
      <c r="O75" s="231"/>
    </row>
    <row r="76" spans="2:18" ht="18" customHeight="1" x14ac:dyDescent="0.15">
      <c r="C76" s="984"/>
      <c r="D76" s="734" t="str">
        <f>IF(基本!$H$73="","",基本!$H$73)</f>
        <v>C棟</v>
      </c>
      <c r="E76" s="736"/>
      <c r="F76" s="864" t="str">
        <f>IF(基本!H$74="○",基本!H$127,"")</f>
        <v/>
      </c>
      <c r="G76" s="865"/>
      <c r="H76" s="866" t="str">
        <f>IF(基本!H$74="○",基本!H$128,"")</f>
        <v/>
      </c>
      <c r="I76" s="867"/>
      <c r="J76" s="959" t="str">
        <f t="shared" si="0"/>
        <v/>
      </c>
      <c r="K76" s="959"/>
      <c r="L76" s="849" t="str">
        <f>IF(基本!H$74="○",基本!H$130,"")</f>
        <v/>
      </c>
      <c r="M76" s="849"/>
      <c r="N76" s="291"/>
      <c r="O76" s="231"/>
    </row>
    <row r="77" spans="2:18" ht="18" customHeight="1" x14ac:dyDescent="0.15">
      <c r="C77" s="984"/>
      <c r="D77" s="734" t="str">
        <f>IF(基本!$I$73="","",基本!$I$73)</f>
        <v>D棟</v>
      </c>
      <c r="E77" s="736"/>
      <c r="F77" s="864" t="str">
        <f>IF(基本!I$74="○",基本!I$127,"")</f>
        <v/>
      </c>
      <c r="G77" s="865"/>
      <c r="H77" s="866" t="str">
        <f>IF(基本!I$74="○",基本!I$128,"")</f>
        <v/>
      </c>
      <c r="I77" s="867"/>
      <c r="J77" s="959" t="str">
        <f t="shared" si="0"/>
        <v/>
      </c>
      <c r="K77" s="959"/>
      <c r="L77" s="849" t="str">
        <f>IF(基本!I$74="○",基本!I$130,"")</f>
        <v/>
      </c>
      <c r="M77" s="849"/>
      <c r="N77" s="291"/>
      <c r="O77" s="231"/>
    </row>
    <row r="78" spans="2:18" ht="18" customHeight="1" x14ac:dyDescent="0.15">
      <c r="C78" s="984"/>
      <c r="D78" s="734" t="str">
        <f>IF(基本!$J$73="","",基本!$J$73)</f>
        <v>E棟</v>
      </c>
      <c r="E78" s="736"/>
      <c r="F78" s="864" t="str">
        <f>IF(基本!J$74="○",基本!J$127,"")</f>
        <v/>
      </c>
      <c r="G78" s="865"/>
      <c r="H78" s="866" t="str">
        <f>IF(基本!J$74="○",基本!J$128,"")</f>
        <v/>
      </c>
      <c r="I78" s="867"/>
      <c r="J78" s="959" t="str">
        <f t="shared" si="0"/>
        <v/>
      </c>
      <c r="K78" s="959"/>
      <c r="L78" s="849" t="str">
        <f>IF(基本!J$74="○",基本!J$130,"")</f>
        <v/>
      </c>
      <c r="M78" s="849"/>
      <c r="N78" s="291"/>
      <c r="O78" s="231"/>
    </row>
    <row r="79" spans="2:18" ht="18" customHeight="1" x14ac:dyDescent="0.15">
      <c r="C79" s="984"/>
      <c r="D79" s="734" t="str">
        <f>IF(基本!$K$73="","",基本!$K$73)</f>
        <v/>
      </c>
      <c r="E79" s="736"/>
      <c r="F79" s="864" t="str">
        <f>IF(基本!K$74="○",基本!K$127,"")</f>
        <v/>
      </c>
      <c r="G79" s="865"/>
      <c r="H79" s="866" t="str">
        <f>IF(基本!K$74="○",基本!K$128,"")</f>
        <v/>
      </c>
      <c r="I79" s="867"/>
      <c r="J79" s="959" t="str">
        <f t="shared" si="0"/>
        <v/>
      </c>
      <c r="K79" s="959"/>
      <c r="L79" s="849" t="str">
        <f>IF(基本!K$74="○",基本!K$130,"")</f>
        <v/>
      </c>
      <c r="M79" s="849"/>
      <c r="N79" s="291"/>
      <c r="O79" s="231"/>
    </row>
    <row r="80" spans="2:18" ht="18" customHeight="1" x14ac:dyDescent="0.15">
      <c r="C80" s="984"/>
      <c r="D80" s="734" t="str">
        <f>IF(基本!$L$73="","",基本!$L$73)</f>
        <v/>
      </c>
      <c r="E80" s="736"/>
      <c r="F80" s="864" t="str">
        <f>IF(基本!L$74="○",基本!L$127,"")</f>
        <v/>
      </c>
      <c r="G80" s="865"/>
      <c r="H80" s="866" t="str">
        <f>IF(基本!L$74="○",基本!L$128,"")</f>
        <v/>
      </c>
      <c r="I80" s="867"/>
      <c r="J80" s="959" t="str">
        <f t="shared" si="0"/>
        <v/>
      </c>
      <c r="K80" s="959"/>
      <c r="L80" s="849" t="str">
        <f>IF(基本!L$74="○",基本!L$130,"")</f>
        <v/>
      </c>
      <c r="M80" s="849"/>
      <c r="N80" s="291"/>
      <c r="O80" s="231"/>
    </row>
    <row r="81" spans="2:15" ht="18" customHeight="1" x14ac:dyDescent="0.15">
      <c r="C81" s="985"/>
      <c r="D81" s="868" t="s">
        <v>797</v>
      </c>
      <c r="E81" s="869"/>
      <c r="F81" s="981">
        <f>SUM(F74:G80)</f>
        <v>0</v>
      </c>
      <c r="G81" s="982"/>
      <c r="H81" s="873" t="str">
        <f>IF(SUM(H74:I80)&gt;0,SUM(H74:I80),"")</f>
        <v/>
      </c>
      <c r="I81" s="874"/>
      <c r="J81" s="959" t="str">
        <f>IF(H81="","",H81/F81*100)</f>
        <v/>
      </c>
      <c r="K81" s="959"/>
      <c r="L81" s="873" t="str">
        <f>IF(SUM(L74:M80)&gt;0,SUM(L74:M80),"")</f>
        <v/>
      </c>
      <c r="M81" s="874"/>
      <c r="N81" s="291"/>
      <c r="O81" s="231"/>
    </row>
    <row r="82" spans="2:15" ht="18" customHeight="1" x14ac:dyDescent="0.15">
      <c r="C82" s="975"/>
      <c r="D82" s="976"/>
      <c r="E82" s="977"/>
      <c r="F82" s="875" t="s">
        <v>798</v>
      </c>
      <c r="G82" s="841"/>
      <c r="H82" s="868" t="s">
        <v>558</v>
      </c>
      <c r="I82" s="870"/>
      <c r="J82" s="850" t="s">
        <v>799</v>
      </c>
      <c r="K82" s="851"/>
      <c r="L82" s="891" t="s">
        <v>800</v>
      </c>
      <c r="M82" s="891"/>
      <c r="N82" s="291"/>
      <c r="O82" s="231"/>
    </row>
    <row r="83" spans="2:15" ht="18" customHeight="1" x14ac:dyDescent="0.15">
      <c r="C83" s="978"/>
      <c r="D83" s="979"/>
      <c r="E83" s="980"/>
      <c r="F83" s="875" t="s">
        <v>798</v>
      </c>
      <c r="G83" s="841"/>
      <c r="H83" s="871" t="s">
        <v>479</v>
      </c>
      <c r="I83" s="872"/>
      <c r="J83" s="850" t="s">
        <v>799</v>
      </c>
      <c r="K83" s="851"/>
      <c r="L83" s="892" t="s">
        <v>561</v>
      </c>
      <c r="M83" s="892"/>
      <c r="N83" s="291"/>
      <c r="O83" s="231"/>
    </row>
    <row r="84" spans="2:15" ht="18" customHeight="1" x14ac:dyDescent="0.15">
      <c r="C84" s="983" t="s">
        <v>438</v>
      </c>
      <c r="D84" s="868" t="s">
        <v>732</v>
      </c>
      <c r="E84" s="869"/>
      <c r="F84" s="857" t="s">
        <v>798</v>
      </c>
      <c r="G84" s="858"/>
      <c r="H84" s="852" t="str">
        <f>IF(基本!F$75="○",基本!F$131,"")</f>
        <v/>
      </c>
      <c r="I84" s="853"/>
      <c r="J84" s="850" t="s">
        <v>799</v>
      </c>
      <c r="K84" s="851"/>
      <c r="L84" s="849" t="str">
        <f>IF(基本!F$75="○",基本!F$132,"")</f>
        <v/>
      </c>
      <c r="M84" s="849"/>
      <c r="N84" s="4"/>
      <c r="O84" s="231"/>
    </row>
    <row r="85" spans="2:15" ht="18" customHeight="1" x14ac:dyDescent="0.15">
      <c r="C85" s="984"/>
      <c r="D85" s="734" t="str">
        <f>IF(基本!$G$73="","",基本!$G$73)</f>
        <v>B棟</v>
      </c>
      <c r="E85" s="736"/>
      <c r="F85" s="857" t="s">
        <v>798</v>
      </c>
      <c r="G85" s="858"/>
      <c r="H85" s="852" t="str">
        <f>IF(基本!G$75="○",基本!G$131,"")</f>
        <v/>
      </c>
      <c r="I85" s="853"/>
      <c r="J85" s="850" t="s">
        <v>799</v>
      </c>
      <c r="K85" s="851"/>
      <c r="L85" s="849" t="str">
        <f>IF(基本!G$75="○",基本!G$132,"")</f>
        <v/>
      </c>
      <c r="M85" s="849"/>
      <c r="N85" s="4"/>
      <c r="O85" s="231"/>
    </row>
    <row r="86" spans="2:15" ht="18" customHeight="1" x14ac:dyDescent="0.15">
      <c r="C86" s="984"/>
      <c r="D86" s="734" t="str">
        <f>IF(基本!$H$73="","",基本!$H$73)</f>
        <v>C棟</v>
      </c>
      <c r="E86" s="736"/>
      <c r="F86" s="857" t="s">
        <v>798</v>
      </c>
      <c r="G86" s="858"/>
      <c r="H86" s="852" t="str">
        <f>IF(基本!H$75="○",基本!H$131,"")</f>
        <v/>
      </c>
      <c r="I86" s="853"/>
      <c r="J86" s="850" t="s">
        <v>799</v>
      </c>
      <c r="K86" s="851"/>
      <c r="L86" s="849" t="str">
        <f>IF(基本!H$75="○",基本!H$132,"")</f>
        <v/>
      </c>
      <c r="M86" s="849"/>
      <c r="N86" s="4"/>
      <c r="O86" s="231"/>
    </row>
    <row r="87" spans="2:15" ht="18" customHeight="1" x14ac:dyDescent="0.15">
      <c r="C87" s="984"/>
      <c r="D87" s="734" t="str">
        <f>IF(基本!$I$73="","",基本!$I$73)</f>
        <v>D棟</v>
      </c>
      <c r="E87" s="736"/>
      <c r="F87" s="857" t="s">
        <v>798</v>
      </c>
      <c r="G87" s="858"/>
      <c r="H87" s="852" t="str">
        <f>IF(基本!I$75="○",基本!I$131,"")</f>
        <v/>
      </c>
      <c r="I87" s="853"/>
      <c r="J87" s="850" t="s">
        <v>799</v>
      </c>
      <c r="K87" s="851"/>
      <c r="L87" s="849" t="str">
        <f>IF(基本!I$75="○",基本!I$132,"")</f>
        <v/>
      </c>
      <c r="M87" s="849"/>
      <c r="N87" s="4"/>
      <c r="O87" s="231"/>
    </row>
    <row r="88" spans="2:15" ht="18" customHeight="1" x14ac:dyDescent="0.15">
      <c r="C88" s="984"/>
      <c r="D88" s="734" t="str">
        <f>IF(基本!$J$73="","",基本!$J$73)</f>
        <v>E棟</v>
      </c>
      <c r="E88" s="736"/>
      <c r="F88" s="857" t="s">
        <v>798</v>
      </c>
      <c r="G88" s="858"/>
      <c r="H88" s="852" t="str">
        <f>IF(基本!J$75="○",基本!J$131,"")</f>
        <v/>
      </c>
      <c r="I88" s="853"/>
      <c r="J88" s="850" t="s">
        <v>799</v>
      </c>
      <c r="K88" s="851"/>
      <c r="L88" s="849" t="str">
        <f>IF(基本!J$75="○",基本!J$132,"")</f>
        <v/>
      </c>
      <c r="M88" s="849"/>
      <c r="N88" s="4"/>
      <c r="O88" s="231"/>
    </row>
    <row r="89" spans="2:15" ht="18" customHeight="1" x14ac:dyDescent="0.15">
      <c r="C89" s="984"/>
      <c r="D89" s="734" t="str">
        <f>IF(基本!$K$73="","",基本!$K$73)</f>
        <v/>
      </c>
      <c r="E89" s="736"/>
      <c r="F89" s="857" t="s">
        <v>798</v>
      </c>
      <c r="G89" s="858"/>
      <c r="H89" s="852" t="str">
        <f>IF(基本!K$75="○",基本!K$131,"")</f>
        <v/>
      </c>
      <c r="I89" s="853"/>
      <c r="J89" s="850" t="s">
        <v>799</v>
      </c>
      <c r="K89" s="851"/>
      <c r="L89" s="849" t="str">
        <f>IF(基本!K$75="○",基本!K$132,"")</f>
        <v/>
      </c>
      <c r="M89" s="849"/>
      <c r="N89" s="4"/>
      <c r="O89" s="231"/>
    </row>
    <row r="90" spans="2:15" ht="18" customHeight="1" x14ac:dyDescent="0.15">
      <c r="C90" s="984"/>
      <c r="D90" s="734" t="str">
        <f>IF(基本!$L$73="","",基本!$L$73)</f>
        <v/>
      </c>
      <c r="E90" s="736"/>
      <c r="F90" s="857" t="s">
        <v>798</v>
      </c>
      <c r="G90" s="858"/>
      <c r="H90" s="852" t="str">
        <f>IF(基本!L$75="○",基本!L$131,"")</f>
        <v/>
      </c>
      <c r="I90" s="853"/>
      <c r="J90" s="850" t="s">
        <v>799</v>
      </c>
      <c r="K90" s="851"/>
      <c r="L90" s="849" t="str">
        <f>IF(基本!L$75="○",基本!L$132,"")</f>
        <v/>
      </c>
      <c r="M90" s="849"/>
      <c r="N90" s="4"/>
      <c r="O90" s="231"/>
    </row>
    <row r="91" spans="2:15" ht="18" customHeight="1" x14ac:dyDescent="0.15">
      <c r="C91" s="985"/>
      <c r="D91" s="868" t="s">
        <v>439</v>
      </c>
      <c r="E91" s="869"/>
      <c r="F91" s="875" t="s">
        <v>798</v>
      </c>
      <c r="G91" s="841"/>
      <c r="H91" s="971" t="str">
        <f>IF(SUM(H84:I90)&gt;0,SUM(H84:I90),"")</f>
        <v/>
      </c>
      <c r="I91" s="644"/>
      <c r="J91" s="850" t="s">
        <v>799</v>
      </c>
      <c r="K91" s="851"/>
      <c r="L91" s="861" t="str">
        <f>IF(SUM(L84:M90)&gt;0,SUM(L84:M90),"")</f>
        <v/>
      </c>
      <c r="M91" s="861"/>
      <c r="N91" s="4"/>
      <c r="O91" s="231"/>
    </row>
    <row r="92" spans="2:15" ht="15.75" customHeight="1" x14ac:dyDescent="0.15">
      <c r="B92" s="4"/>
      <c r="C92" s="53"/>
      <c r="D92" s="287"/>
      <c r="E92" s="287"/>
      <c r="F92" s="53"/>
      <c r="G92" s="53"/>
      <c r="H92" s="53"/>
      <c r="I92" s="53"/>
      <c r="J92" s="53"/>
      <c r="K92" s="53"/>
      <c r="L92" s="288"/>
      <c r="M92" s="288"/>
      <c r="N92" s="288"/>
      <c r="O92" s="288"/>
    </row>
    <row r="93" spans="2:15" ht="15" customHeight="1" x14ac:dyDescent="0.15">
      <c r="O93" s="345" t="s">
        <v>975</v>
      </c>
    </row>
    <row r="94" spans="2:15" ht="15.75" customHeight="1" x14ac:dyDescent="0.15">
      <c r="B94" s="167" t="s">
        <v>801</v>
      </c>
      <c r="D94" s="285"/>
      <c r="E94" s="53"/>
      <c r="F94" s="53"/>
      <c r="G94" s="53"/>
      <c r="H94" s="53"/>
      <c r="I94" s="53"/>
      <c r="J94" s="53"/>
      <c r="K94" s="53"/>
      <c r="L94" s="288"/>
      <c r="M94" s="288"/>
      <c r="N94" s="288"/>
      <c r="O94" s="288"/>
    </row>
    <row r="95" spans="2:15" ht="6" customHeight="1" x14ac:dyDescent="0.15">
      <c r="B95" s="4"/>
      <c r="C95" s="4"/>
      <c r="D95" s="285"/>
      <c r="E95" s="53"/>
      <c r="F95" s="53"/>
      <c r="G95" s="53"/>
      <c r="H95" s="53"/>
      <c r="I95" s="53"/>
      <c r="J95" s="53"/>
      <c r="K95" s="53"/>
      <c r="L95" s="288"/>
      <c r="M95" s="288"/>
      <c r="N95" s="288"/>
      <c r="O95" s="288"/>
    </row>
    <row r="96" spans="2:15" ht="15" customHeight="1" x14ac:dyDescent="0.15">
      <c r="B96" s="4" t="s">
        <v>802</v>
      </c>
      <c r="C96" s="4"/>
      <c r="D96" s="285"/>
      <c r="E96" s="53"/>
      <c r="F96" s="53"/>
      <c r="G96" s="53"/>
      <c r="H96" s="53"/>
      <c r="I96" s="53"/>
      <c r="J96" s="53"/>
      <c r="K96" s="53"/>
      <c r="L96" s="288"/>
      <c r="M96" s="288"/>
      <c r="N96" s="288"/>
      <c r="O96" s="288"/>
    </row>
    <row r="97" spans="2:15" ht="15" customHeight="1" x14ac:dyDescent="0.15">
      <c r="B97" s="4"/>
      <c r="C97" s="4"/>
      <c r="D97" s="285"/>
      <c r="E97" s="53"/>
      <c r="F97" s="53"/>
      <c r="G97" s="53"/>
      <c r="H97" s="53"/>
      <c r="I97" s="53"/>
      <c r="J97" s="53"/>
      <c r="K97" s="53"/>
      <c r="L97" s="288"/>
      <c r="M97" s="288"/>
      <c r="N97" s="288"/>
      <c r="O97" s="288"/>
    </row>
    <row r="98" spans="2:15" ht="16.5" customHeight="1" x14ac:dyDescent="0.15">
      <c r="C98" s="7" t="s">
        <v>475</v>
      </c>
      <c r="F98" s="53"/>
      <c r="G98" s="53"/>
      <c r="H98" s="53"/>
      <c r="I98" s="53"/>
      <c r="J98" s="53"/>
      <c r="K98" s="53"/>
      <c r="L98" s="288"/>
      <c r="M98" s="288"/>
      <c r="N98" s="288"/>
      <c r="O98" s="288"/>
    </row>
    <row r="99" spans="2:15" ht="16.5" customHeight="1" x14ac:dyDescent="0.15">
      <c r="C99" s="289"/>
      <c r="D99" s="53" t="s">
        <v>803</v>
      </c>
      <c r="E99" s="289"/>
      <c r="F99" s="289"/>
      <c r="G99" s="289"/>
      <c r="H99" s="289"/>
      <c r="I99" s="289"/>
      <c r="J99" s="289"/>
      <c r="K99" s="289"/>
      <c r="L99" s="289"/>
      <c r="M99" s="289"/>
      <c r="N99" s="289"/>
      <c r="O99" s="289"/>
    </row>
    <row r="100" spans="2:15" ht="16.5" customHeight="1" x14ac:dyDescent="0.15">
      <c r="C100" s="287"/>
      <c r="D100" s="888"/>
      <c r="E100" s="888"/>
      <c r="F100" s="888"/>
      <c r="G100" s="888"/>
      <c r="H100" s="863" t="s">
        <v>440</v>
      </c>
      <c r="I100" s="863"/>
      <c r="J100" s="863"/>
      <c r="K100" s="863"/>
      <c r="L100" s="863" t="s">
        <v>441</v>
      </c>
      <c r="M100" s="863"/>
      <c r="N100" s="53"/>
      <c r="O100" s="53"/>
    </row>
    <row r="101" spans="2:15" ht="15.75" customHeight="1" x14ac:dyDescent="0.15">
      <c r="C101" s="287"/>
      <c r="D101" s="888"/>
      <c r="E101" s="888"/>
      <c r="F101" s="888"/>
      <c r="G101" s="888"/>
      <c r="H101" s="863" t="s">
        <v>442</v>
      </c>
      <c r="I101" s="863"/>
      <c r="J101" s="863" t="s">
        <v>443</v>
      </c>
      <c r="K101" s="863"/>
      <c r="L101" s="892" t="s">
        <v>443</v>
      </c>
      <c r="M101" s="892"/>
      <c r="N101" s="288"/>
      <c r="O101" s="231"/>
    </row>
    <row r="102" spans="2:15" ht="15.75" customHeight="1" x14ac:dyDescent="0.15">
      <c r="C102" s="287"/>
      <c r="D102" s="963" t="s">
        <v>612</v>
      </c>
      <c r="E102" s="963"/>
      <c r="F102" s="847" t="s">
        <v>732</v>
      </c>
      <c r="G102" s="862"/>
      <c r="H102" s="859" t="str">
        <f>IF(基本!F$133="","",基本!F$133)</f>
        <v/>
      </c>
      <c r="I102" s="859"/>
      <c r="J102" s="859" t="str">
        <f>IF(基本!F$134="","",基本!F$134)</f>
        <v/>
      </c>
      <c r="K102" s="859"/>
      <c r="L102" s="859" t="str">
        <f>IF(基本!F$135="","",基本!F$135)</f>
        <v/>
      </c>
      <c r="M102" s="859"/>
      <c r="N102" s="288"/>
      <c r="O102" s="231"/>
    </row>
    <row r="103" spans="2:15" ht="15.75" customHeight="1" x14ac:dyDescent="0.15">
      <c r="C103" s="287"/>
      <c r="D103" s="963"/>
      <c r="E103" s="963"/>
      <c r="F103" s="752" t="str">
        <f>IF(基本!$G$73="","",基本!$G$73)</f>
        <v>B棟</v>
      </c>
      <c r="G103" s="742"/>
      <c r="H103" s="859" t="str">
        <f>IF(基本!G$133="","",基本!G$133)</f>
        <v/>
      </c>
      <c r="I103" s="859"/>
      <c r="J103" s="859" t="str">
        <f>IF(基本!G$134="","",基本!G$134)</f>
        <v/>
      </c>
      <c r="K103" s="859"/>
      <c r="L103" s="859" t="str">
        <f>IF(基本!G$135="","",基本!G$135)</f>
        <v/>
      </c>
      <c r="M103" s="859"/>
      <c r="N103" s="288"/>
      <c r="O103" s="231"/>
    </row>
    <row r="104" spans="2:15" ht="15.75" customHeight="1" x14ac:dyDescent="0.15">
      <c r="C104" s="287"/>
      <c r="D104" s="963"/>
      <c r="E104" s="963"/>
      <c r="F104" s="752" t="str">
        <f>IF(基本!$H$73="","",基本!$H$73)</f>
        <v>C棟</v>
      </c>
      <c r="G104" s="742"/>
      <c r="H104" s="859" t="str">
        <f>IF(基本!H$133="","",基本!H$133)</f>
        <v/>
      </c>
      <c r="I104" s="859"/>
      <c r="J104" s="859" t="str">
        <f>IF(基本!H$134="","",基本!H$134)</f>
        <v/>
      </c>
      <c r="K104" s="859"/>
      <c r="L104" s="859" t="str">
        <f>IF(基本!H$135="","",基本!H$135)</f>
        <v/>
      </c>
      <c r="M104" s="859"/>
      <c r="N104" s="288"/>
      <c r="O104" s="231"/>
    </row>
    <row r="105" spans="2:15" ht="15.75" customHeight="1" x14ac:dyDescent="0.15">
      <c r="C105" s="287"/>
      <c r="D105" s="963"/>
      <c r="E105" s="963"/>
      <c r="F105" s="752" t="str">
        <f>IF(基本!$I$73="","",基本!$I$73)</f>
        <v>D棟</v>
      </c>
      <c r="G105" s="742"/>
      <c r="H105" s="859" t="str">
        <f>IF(基本!I$133="","",基本!I$133)</f>
        <v/>
      </c>
      <c r="I105" s="859"/>
      <c r="J105" s="859" t="str">
        <f>IF(基本!I$134="","",基本!I$134)</f>
        <v/>
      </c>
      <c r="K105" s="859"/>
      <c r="L105" s="859" t="str">
        <f>IF(基本!I$135="","",基本!I$135)</f>
        <v/>
      </c>
      <c r="M105" s="859"/>
      <c r="N105" s="288"/>
      <c r="O105" s="231"/>
    </row>
    <row r="106" spans="2:15" ht="15.75" customHeight="1" x14ac:dyDescent="0.15">
      <c r="C106" s="287"/>
      <c r="D106" s="963"/>
      <c r="E106" s="963"/>
      <c r="F106" s="752" t="str">
        <f>IF(基本!$J$73="","",基本!$J$73)</f>
        <v>E棟</v>
      </c>
      <c r="G106" s="742"/>
      <c r="H106" s="859" t="str">
        <f>IF(基本!J$133="","",基本!J$133)</f>
        <v/>
      </c>
      <c r="I106" s="859"/>
      <c r="J106" s="859" t="str">
        <f>IF(基本!J$134="","",基本!J$134)</f>
        <v/>
      </c>
      <c r="K106" s="859"/>
      <c r="L106" s="859" t="str">
        <f>IF(基本!J$135="","",基本!J$135)</f>
        <v/>
      </c>
      <c r="M106" s="859"/>
      <c r="N106" s="288"/>
      <c r="O106" s="231"/>
    </row>
    <row r="107" spans="2:15" ht="15.75" customHeight="1" x14ac:dyDescent="0.15">
      <c r="C107" s="287"/>
      <c r="D107" s="963"/>
      <c r="E107" s="963"/>
      <c r="F107" s="752" t="str">
        <f>IF(基本!$K$73="","",基本!$K$73)</f>
        <v/>
      </c>
      <c r="G107" s="742"/>
      <c r="H107" s="859" t="str">
        <f>IF(基本!K$133="","",基本!K$133)</f>
        <v/>
      </c>
      <c r="I107" s="859"/>
      <c r="J107" s="859" t="str">
        <f>IF(基本!K$134="","",基本!K$134)</f>
        <v/>
      </c>
      <c r="K107" s="859"/>
      <c r="L107" s="859" t="str">
        <f>IF(基本!K$135="","",基本!K$135)</f>
        <v/>
      </c>
      <c r="M107" s="859"/>
      <c r="N107" s="288"/>
      <c r="O107" s="231"/>
    </row>
    <row r="108" spans="2:15" ht="15.75" customHeight="1" x14ac:dyDescent="0.15">
      <c r="C108" s="287"/>
      <c r="D108" s="963"/>
      <c r="E108" s="963"/>
      <c r="F108" s="752" t="str">
        <f>IF(基本!$L$73="","",基本!$L$73)</f>
        <v/>
      </c>
      <c r="G108" s="742"/>
      <c r="H108" s="859" t="str">
        <f>IF(基本!L$133="","",基本!L$133)</f>
        <v/>
      </c>
      <c r="I108" s="859"/>
      <c r="J108" s="859" t="str">
        <f>IF(基本!L$134="","",基本!L$134)</f>
        <v/>
      </c>
      <c r="K108" s="859"/>
      <c r="L108" s="859" t="str">
        <f>IF(基本!L$135="","",基本!L$135)</f>
        <v/>
      </c>
      <c r="M108" s="859"/>
      <c r="N108" s="288"/>
      <c r="O108" s="231"/>
    </row>
    <row r="109" spans="2:15" ht="16.5" customHeight="1" x14ac:dyDescent="0.15">
      <c r="C109" s="287"/>
      <c r="D109" s="957" t="s">
        <v>444</v>
      </c>
      <c r="E109" s="957"/>
      <c r="F109" s="957"/>
      <c r="G109" s="957"/>
      <c r="H109" s="957"/>
      <c r="I109" s="957"/>
      <c r="J109" s="957"/>
      <c r="K109" s="957"/>
      <c r="L109" s="957"/>
      <c r="M109" s="957"/>
      <c r="N109" s="957"/>
      <c r="O109" s="957"/>
    </row>
    <row r="110" spans="2:15" ht="16.5" customHeight="1" x14ac:dyDescent="0.15">
      <c r="C110" s="287"/>
      <c r="D110" s="957"/>
      <c r="E110" s="957"/>
      <c r="F110" s="957"/>
      <c r="G110" s="957"/>
      <c r="H110" s="957"/>
      <c r="I110" s="957"/>
      <c r="J110" s="957"/>
      <c r="K110" s="957"/>
      <c r="L110" s="957"/>
      <c r="M110" s="957"/>
      <c r="N110" s="957"/>
      <c r="O110" s="957"/>
    </row>
    <row r="111" spans="2:15" ht="16.5" customHeight="1" x14ac:dyDescent="0.15">
      <c r="D111" s="53" t="s">
        <v>804</v>
      </c>
      <c r="E111" s="287"/>
      <c r="F111" s="53"/>
      <c r="G111" s="53"/>
      <c r="H111" s="53"/>
      <c r="I111" s="53"/>
      <c r="J111" s="53"/>
      <c r="K111" s="53"/>
      <c r="L111" s="288"/>
      <c r="M111" s="288"/>
      <c r="N111" s="288"/>
      <c r="O111" s="231"/>
    </row>
    <row r="112" spans="2:15" ht="16.5" customHeight="1" x14ac:dyDescent="0.15">
      <c r="D112" s="960"/>
      <c r="E112" s="961"/>
      <c r="F112" s="962"/>
      <c r="G112" s="958" t="s">
        <v>805</v>
      </c>
      <c r="H112" s="954"/>
      <c r="I112" s="877"/>
      <c r="J112" s="947" t="s">
        <v>164</v>
      </c>
      <c r="K112" s="948"/>
      <c r="L112" s="948"/>
      <c r="M112" s="948"/>
      <c r="N112" s="948"/>
      <c r="O112" s="949"/>
    </row>
    <row r="113" spans="2:18" ht="16.5" customHeight="1" x14ac:dyDescent="0.15">
      <c r="D113" s="963" t="s">
        <v>612</v>
      </c>
      <c r="E113" s="847" t="s">
        <v>732</v>
      </c>
      <c r="F113" s="862"/>
      <c r="G113" s="788" t="str">
        <f>IF(基本!F$136="","",基本!F$136)</f>
        <v/>
      </c>
      <c r="H113" s="802"/>
      <c r="I113" s="789"/>
      <c r="J113" s="854"/>
      <c r="K113" s="855"/>
      <c r="L113" s="855"/>
      <c r="M113" s="855"/>
      <c r="N113" s="855"/>
      <c r="O113" s="856"/>
      <c r="R113" s="7" t="str">
        <f>IF(E113="","",IF(G113="○","←OK","←付帯要件を満足させてください！！！"))</f>
        <v>←付帯要件を満足させてください！！！</v>
      </c>
    </row>
    <row r="114" spans="2:18" ht="16.5" customHeight="1" x14ac:dyDescent="0.15">
      <c r="D114" s="963"/>
      <c r="E114" s="752" t="str">
        <f>IF(基本!$G$73="","",基本!$G$73)</f>
        <v>B棟</v>
      </c>
      <c r="F114" s="742"/>
      <c r="G114" s="788" t="str">
        <f>IF(基本!G$136="","",基本!G$136)</f>
        <v/>
      </c>
      <c r="H114" s="802"/>
      <c r="I114" s="789"/>
      <c r="J114" s="854"/>
      <c r="K114" s="855"/>
      <c r="L114" s="855"/>
      <c r="M114" s="855"/>
      <c r="N114" s="855"/>
      <c r="O114" s="856"/>
      <c r="R114" s="7" t="str">
        <f>IF(E114="","",IF(G114="○","←OK","←付帯要件を満足させてください！！！"))</f>
        <v>←付帯要件を満足させてください！！！</v>
      </c>
    </row>
    <row r="115" spans="2:18" ht="16.5" customHeight="1" x14ac:dyDescent="0.15">
      <c r="D115" s="963"/>
      <c r="E115" s="752" t="str">
        <f>IF(基本!$H$73="","",基本!$H$73)</f>
        <v>C棟</v>
      </c>
      <c r="F115" s="742"/>
      <c r="G115" s="788" t="str">
        <f>IF(基本!H$136="","",基本!H$136)</f>
        <v/>
      </c>
      <c r="H115" s="802"/>
      <c r="I115" s="789"/>
      <c r="J115" s="854"/>
      <c r="K115" s="855"/>
      <c r="L115" s="855"/>
      <c r="M115" s="855"/>
      <c r="N115" s="855"/>
      <c r="O115" s="856"/>
      <c r="R115" s="7" t="str">
        <f>IF(E115="","",IF(G115="○","←OK","←付帯要件を満足させてください！！！"))</f>
        <v>←付帯要件を満足させてください！！！</v>
      </c>
    </row>
    <row r="116" spans="2:18" ht="16.5" customHeight="1" x14ac:dyDescent="0.15">
      <c r="D116" s="963"/>
      <c r="E116" s="752" t="str">
        <f>IF(基本!$I$73="","",基本!$I$73)</f>
        <v>D棟</v>
      </c>
      <c r="F116" s="742"/>
      <c r="G116" s="788" t="str">
        <f>IF(基本!I$136="","",基本!I$136)</f>
        <v/>
      </c>
      <c r="H116" s="802"/>
      <c r="I116" s="789"/>
      <c r="J116" s="854"/>
      <c r="K116" s="855"/>
      <c r="L116" s="855"/>
      <c r="M116" s="855"/>
      <c r="N116" s="855"/>
      <c r="O116" s="856"/>
      <c r="R116" s="7" t="str">
        <f>IF(E116="","",IF(G116="○","←OK","←付帯要件を満足させてください！！！"))</f>
        <v>←付帯要件を満足させてください！！！</v>
      </c>
    </row>
    <row r="117" spans="2:18" ht="16.5" customHeight="1" x14ac:dyDescent="0.15">
      <c r="D117" s="963"/>
      <c r="E117" s="752" t="str">
        <f>IF(基本!$J$73="","",基本!$J$73)</f>
        <v>E棟</v>
      </c>
      <c r="F117" s="742"/>
      <c r="G117" s="788" t="str">
        <f>IF(基本!J$136="","",基本!J$136)</f>
        <v/>
      </c>
      <c r="H117" s="802"/>
      <c r="I117" s="789"/>
      <c r="J117" s="854"/>
      <c r="K117" s="855"/>
      <c r="L117" s="855"/>
      <c r="M117" s="855"/>
      <c r="N117" s="855"/>
      <c r="O117" s="856"/>
    </row>
    <row r="118" spans="2:18" ht="16.5" customHeight="1" x14ac:dyDescent="0.15">
      <c r="D118" s="963"/>
      <c r="E118" s="752" t="str">
        <f>IF(基本!$K$73="","",基本!$K$73)</f>
        <v/>
      </c>
      <c r="F118" s="742"/>
      <c r="G118" s="788" t="str">
        <f>IF(基本!K$136="","",基本!K$136)</f>
        <v/>
      </c>
      <c r="H118" s="802"/>
      <c r="I118" s="789"/>
      <c r="J118" s="854"/>
      <c r="K118" s="855"/>
      <c r="L118" s="855"/>
      <c r="M118" s="855"/>
      <c r="N118" s="855"/>
      <c r="O118" s="856"/>
    </row>
    <row r="119" spans="2:18" ht="16.5" customHeight="1" x14ac:dyDescent="0.15">
      <c r="D119" s="963"/>
      <c r="E119" s="752" t="str">
        <f>IF(基本!$L$73="","",基本!$L$73)</f>
        <v/>
      </c>
      <c r="F119" s="742"/>
      <c r="G119" s="788" t="str">
        <f>IF(基本!L$136="","",基本!L$136)</f>
        <v/>
      </c>
      <c r="H119" s="802"/>
      <c r="I119" s="789"/>
      <c r="J119" s="854"/>
      <c r="K119" s="855"/>
      <c r="L119" s="855"/>
      <c r="M119" s="855"/>
      <c r="N119" s="855"/>
      <c r="O119" s="856"/>
      <c r="R119" s="7" t="str">
        <f>IF(E119="","",IF(G119="○","←OK","←付帯要件を満足させてください！！！"))</f>
        <v/>
      </c>
    </row>
    <row r="120" spans="2:18" ht="16.5" customHeight="1" x14ac:dyDescent="0.15">
      <c r="B120" s="4"/>
      <c r="C120" s="53"/>
      <c r="D120" s="53" t="s">
        <v>533</v>
      </c>
      <c r="E120" s="287"/>
      <c r="F120" s="53"/>
      <c r="G120" s="53"/>
      <c r="H120" s="53"/>
      <c r="I120" s="53"/>
      <c r="J120" s="53"/>
      <c r="K120" s="53"/>
      <c r="L120" s="288"/>
      <c r="M120" s="288"/>
      <c r="N120" s="288"/>
      <c r="O120" s="288"/>
    </row>
    <row r="121" spans="2:18" ht="16.5" customHeight="1" x14ac:dyDescent="0.15">
      <c r="C121" s="287"/>
      <c r="D121" s="960"/>
      <c r="E121" s="961"/>
      <c r="F121" s="962"/>
      <c r="G121" s="958" t="s">
        <v>806</v>
      </c>
      <c r="H121" s="954"/>
      <c r="I121" s="877"/>
      <c r="J121" s="958" t="s">
        <v>807</v>
      </c>
      <c r="K121" s="954"/>
      <c r="L121" s="877"/>
      <c r="M121" s="958" t="s">
        <v>808</v>
      </c>
      <c r="N121" s="954"/>
      <c r="O121" s="877"/>
    </row>
    <row r="122" spans="2:18" ht="16.5" customHeight="1" x14ac:dyDescent="0.15">
      <c r="C122" s="287"/>
      <c r="D122" s="967"/>
      <c r="E122" s="968"/>
      <c r="F122" s="969"/>
      <c r="G122" s="880"/>
      <c r="H122" s="955"/>
      <c r="I122" s="881"/>
      <c r="J122" s="880"/>
      <c r="K122" s="955"/>
      <c r="L122" s="881"/>
      <c r="M122" s="880"/>
      <c r="N122" s="955"/>
      <c r="O122" s="881"/>
    </row>
    <row r="123" spans="2:18" ht="16.5" customHeight="1" x14ac:dyDescent="0.15">
      <c r="C123" s="287"/>
      <c r="D123" s="963" t="s">
        <v>612</v>
      </c>
      <c r="E123" s="847" t="s">
        <v>732</v>
      </c>
      <c r="F123" s="862"/>
      <c r="G123" s="788" t="str">
        <f>IF(基本!F$137="","",基本!F$137)</f>
        <v/>
      </c>
      <c r="H123" s="802"/>
      <c r="I123" s="789"/>
      <c r="J123" s="788" t="str">
        <f>IF(基本!F$138="","",基本!F$138)</f>
        <v/>
      </c>
      <c r="K123" s="802"/>
      <c r="L123" s="789"/>
      <c r="M123" s="788" t="str">
        <f>IF(基本!F$139="","",基本!F$139)</f>
        <v/>
      </c>
      <c r="N123" s="802"/>
      <c r="O123" s="789"/>
      <c r="R123" s="7" t="str">
        <f>IF(E123="","",IF(OR(G123="○",J123="○",M123="○")=TRUE,"←OK","←付帯要件を満足させてください！！！"))</f>
        <v>←付帯要件を満足させてください！！！</v>
      </c>
    </row>
    <row r="124" spans="2:18" ht="16.5" customHeight="1" x14ac:dyDescent="0.15">
      <c r="C124" s="287"/>
      <c r="D124" s="963"/>
      <c r="E124" s="752" t="str">
        <f>IF(基本!$G$73="","",基本!$G$73)</f>
        <v>B棟</v>
      </c>
      <c r="F124" s="742"/>
      <c r="G124" s="788" t="str">
        <f>IF(基本!G$137="","",基本!G$137)</f>
        <v/>
      </c>
      <c r="H124" s="802"/>
      <c r="I124" s="789"/>
      <c r="J124" s="788" t="str">
        <f>IF(基本!G$138="","",基本!G$138)</f>
        <v/>
      </c>
      <c r="K124" s="802"/>
      <c r="L124" s="789"/>
      <c r="M124" s="788" t="str">
        <f>IF(基本!G$139="","",基本!G$139)</f>
        <v/>
      </c>
      <c r="N124" s="802"/>
      <c r="O124" s="789"/>
      <c r="R124" s="7" t="str">
        <f>IF(E124="","",IF(OR(G124="○",J124="○",M124="○")=TRUE,"←OK","←付帯要件を満足させてください！！！"))</f>
        <v>←付帯要件を満足させてください！！！</v>
      </c>
    </row>
    <row r="125" spans="2:18" ht="16.5" customHeight="1" x14ac:dyDescent="0.15">
      <c r="C125" s="287"/>
      <c r="D125" s="963"/>
      <c r="E125" s="752" t="str">
        <f>IF(基本!$H$73="","",基本!$H$73)</f>
        <v>C棟</v>
      </c>
      <c r="F125" s="742"/>
      <c r="G125" s="788" t="str">
        <f>IF(基本!H$137="","",基本!H$137)</f>
        <v/>
      </c>
      <c r="H125" s="802"/>
      <c r="I125" s="789"/>
      <c r="J125" s="788" t="str">
        <f>IF(基本!H$138="","",基本!H$138)</f>
        <v/>
      </c>
      <c r="K125" s="802"/>
      <c r="L125" s="789"/>
      <c r="M125" s="788" t="str">
        <f>IF(基本!H$139="","",基本!H$139)</f>
        <v/>
      </c>
      <c r="N125" s="802"/>
      <c r="O125" s="789"/>
      <c r="R125" s="7" t="str">
        <f>IF(E125="","",IF(OR(G125="○",J125="○",M125="○")=TRUE,"←OK","←付帯要件を満足させてください！！！"))</f>
        <v>←付帯要件を満足させてください！！！</v>
      </c>
    </row>
    <row r="126" spans="2:18" ht="16.5" customHeight="1" x14ac:dyDescent="0.15">
      <c r="C126" s="287"/>
      <c r="D126" s="963"/>
      <c r="E126" s="752" t="str">
        <f>IF(基本!$I$73="","",基本!$I$73)</f>
        <v>D棟</v>
      </c>
      <c r="F126" s="742"/>
      <c r="G126" s="788" t="str">
        <f>IF(基本!I$137="","",基本!I$137)</f>
        <v/>
      </c>
      <c r="H126" s="802"/>
      <c r="I126" s="789"/>
      <c r="J126" s="788" t="str">
        <f>IF(基本!I$138="","",基本!I$138)</f>
        <v/>
      </c>
      <c r="K126" s="802"/>
      <c r="L126" s="789"/>
      <c r="M126" s="788" t="str">
        <f>IF(基本!I$139="","",基本!I$139)</f>
        <v/>
      </c>
      <c r="N126" s="802"/>
      <c r="O126" s="789"/>
      <c r="R126" s="7" t="str">
        <f>IF(E126="","",IF(OR(G126="○",J126="○",M126="○")=TRUE,"←OK","←付帯要件を満足させてください！！！"))</f>
        <v>←付帯要件を満足させてください！！！</v>
      </c>
    </row>
    <row r="127" spans="2:18" ht="16.5" customHeight="1" x14ac:dyDescent="0.15">
      <c r="C127" s="287"/>
      <c r="D127" s="963"/>
      <c r="E127" s="752" t="str">
        <f>IF(基本!$J$73="","",基本!$J$73)</f>
        <v>E棟</v>
      </c>
      <c r="F127" s="742"/>
      <c r="G127" s="788" t="str">
        <f>IF(基本!J$137="","",基本!J$137)</f>
        <v/>
      </c>
      <c r="H127" s="802"/>
      <c r="I127" s="789"/>
      <c r="J127" s="788" t="str">
        <f>IF(基本!J$138="","",基本!J$138)</f>
        <v/>
      </c>
      <c r="K127" s="802"/>
      <c r="L127" s="789"/>
      <c r="M127" s="788" t="str">
        <f>IF(基本!J$139="","",基本!J$139)</f>
        <v/>
      </c>
      <c r="N127" s="802"/>
      <c r="O127" s="789"/>
    </row>
    <row r="128" spans="2:18" ht="16.5" customHeight="1" x14ac:dyDescent="0.15">
      <c r="C128" s="287"/>
      <c r="D128" s="963"/>
      <c r="E128" s="752" t="str">
        <f>IF(基本!$K$73="","",基本!$K$73)</f>
        <v/>
      </c>
      <c r="F128" s="742"/>
      <c r="G128" s="788" t="str">
        <f>IF(基本!K$137="","",基本!K$137)</f>
        <v/>
      </c>
      <c r="H128" s="802"/>
      <c r="I128" s="789"/>
      <c r="J128" s="788" t="str">
        <f>IF(基本!K$138="","",基本!K$138)</f>
        <v/>
      </c>
      <c r="K128" s="802"/>
      <c r="L128" s="789"/>
      <c r="M128" s="788" t="str">
        <f>IF(基本!K$139="","",基本!K$139)</f>
        <v/>
      </c>
      <c r="N128" s="802"/>
      <c r="O128" s="789"/>
    </row>
    <row r="129" spans="2:18" ht="16.5" customHeight="1" x14ac:dyDescent="0.15">
      <c r="C129" s="287"/>
      <c r="D129" s="963"/>
      <c r="E129" s="752" t="str">
        <f>IF(基本!$L$73="","",基本!$L$73)</f>
        <v/>
      </c>
      <c r="F129" s="742"/>
      <c r="G129" s="788" t="str">
        <f>IF(基本!L$137="","",基本!L$137)</f>
        <v/>
      </c>
      <c r="H129" s="802"/>
      <c r="I129" s="789"/>
      <c r="J129" s="788" t="str">
        <f>IF(基本!L$138="","",基本!L$138)</f>
        <v/>
      </c>
      <c r="K129" s="802"/>
      <c r="L129" s="789"/>
      <c r="M129" s="788" t="str">
        <f>IF(基本!L$139="","",基本!L$139)</f>
        <v/>
      </c>
      <c r="N129" s="802"/>
      <c r="O129" s="789"/>
      <c r="R129" s="7" t="str">
        <f>IF(E129="","",IF(OR(G129="○",J129="○",M129="○")=TRUE,"←OK","←付帯要件を満足させてください！！！"))</f>
        <v/>
      </c>
    </row>
    <row r="130" spans="2:18" x14ac:dyDescent="0.15">
      <c r="C130" s="287"/>
      <c r="D130" s="54" t="s">
        <v>534</v>
      </c>
      <c r="P130" s="7"/>
    </row>
    <row r="131" spans="2:18" ht="26.25" customHeight="1" x14ac:dyDescent="0.15">
      <c r="C131" s="287"/>
      <c r="D131" s="860" t="s">
        <v>535</v>
      </c>
      <c r="E131" s="860"/>
      <c r="F131" s="860"/>
      <c r="G131" s="860"/>
      <c r="H131" s="860"/>
      <c r="I131" s="860"/>
      <c r="J131" s="860"/>
      <c r="K131" s="860"/>
      <c r="L131" s="860"/>
      <c r="M131" s="860"/>
      <c r="N131" s="860"/>
      <c r="O131" s="860"/>
    </row>
    <row r="132" spans="2:18" x14ac:dyDescent="0.15">
      <c r="C132" s="287"/>
      <c r="D132" s="63" t="s">
        <v>536</v>
      </c>
      <c r="E132" s="11"/>
      <c r="F132" s="63"/>
      <c r="G132" s="53"/>
      <c r="H132" s="53"/>
      <c r="I132" s="53"/>
      <c r="J132" s="53"/>
      <c r="K132" s="53"/>
      <c r="L132" s="292"/>
      <c r="M132" s="292"/>
      <c r="N132" s="292"/>
      <c r="O132" s="292"/>
    </row>
    <row r="133" spans="2:18" x14ac:dyDescent="0.15">
      <c r="C133" s="287"/>
      <c r="D133" s="63"/>
      <c r="E133" s="63" t="s">
        <v>537</v>
      </c>
      <c r="F133" s="63"/>
      <c r="G133" s="53"/>
      <c r="H133" s="53"/>
      <c r="I133" s="53"/>
      <c r="J133" s="53"/>
      <c r="K133" s="53"/>
      <c r="L133" s="292"/>
      <c r="M133" s="292"/>
      <c r="N133" s="292"/>
      <c r="O133" s="292"/>
    </row>
    <row r="134" spans="2:18" x14ac:dyDescent="0.15">
      <c r="C134" s="287"/>
      <c r="D134" s="63"/>
      <c r="E134" s="63" t="s">
        <v>538</v>
      </c>
      <c r="F134" s="63"/>
      <c r="G134" s="53"/>
      <c r="H134" s="53"/>
      <c r="I134" s="53"/>
      <c r="J134" s="53"/>
      <c r="K134" s="53"/>
      <c r="L134" s="292"/>
      <c r="M134" s="292"/>
      <c r="N134" s="292"/>
      <c r="O134" s="292"/>
    </row>
    <row r="135" spans="2:18" x14ac:dyDescent="0.15">
      <c r="C135" s="287"/>
      <c r="D135" s="63" t="s">
        <v>539</v>
      </c>
      <c r="E135" s="63"/>
      <c r="F135" s="63"/>
      <c r="G135" s="53"/>
      <c r="H135" s="53"/>
      <c r="I135" s="53"/>
      <c r="J135" s="53"/>
      <c r="K135" s="53"/>
      <c r="L135" s="292"/>
      <c r="M135" s="292"/>
      <c r="N135" s="292"/>
      <c r="O135" s="292"/>
    </row>
    <row r="136" spans="2:18" x14ac:dyDescent="0.15">
      <c r="C136" s="287"/>
      <c r="D136" s="63" t="s">
        <v>540</v>
      </c>
      <c r="E136" s="63"/>
      <c r="F136" s="63"/>
      <c r="G136" s="53"/>
      <c r="H136" s="53"/>
      <c r="I136" s="53"/>
      <c r="J136" s="53"/>
      <c r="K136" s="53"/>
      <c r="L136" s="292"/>
      <c r="M136" s="292"/>
      <c r="N136" s="292"/>
      <c r="O136" s="292"/>
    </row>
    <row r="137" spans="2:18" ht="6" customHeight="1" x14ac:dyDescent="0.15">
      <c r="B137" s="4"/>
      <c r="C137" s="53"/>
      <c r="D137" s="287"/>
      <c r="E137" s="287"/>
      <c r="F137" s="53"/>
      <c r="G137" s="53"/>
      <c r="H137" s="53"/>
      <c r="I137" s="53"/>
      <c r="J137" s="53"/>
      <c r="K137" s="53"/>
      <c r="L137" s="288"/>
      <c r="M137" s="288"/>
      <c r="N137" s="288"/>
      <c r="O137" s="288"/>
    </row>
    <row r="138" spans="2:18" ht="18" customHeight="1" x14ac:dyDescent="0.15">
      <c r="B138" s="4"/>
      <c r="C138" s="53" t="s">
        <v>809</v>
      </c>
      <c r="D138" s="287"/>
      <c r="E138" s="287"/>
      <c r="F138" s="53"/>
      <c r="G138" s="53"/>
      <c r="H138" s="53"/>
      <c r="I138" s="53"/>
      <c r="J138" s="53"/>
      <c r="K138" s="53"/>
      <c r="L138" s="288"/>
      <c r="M138" s="288"/>
      <c r="N138" s="288"/>
      <c r="O138" s="288"/>
    </row>
    <row r="139" spans="2:18" ht="18" customHeight="1" x14ac:dyDescent="0.15">
      <c r="B139" s="4"/>
      <c r="C139" s="847" t="s">
        <v>153</v>
      </c>
      <c r="D139" s="848"/>
      <c r="E139" s="848"/>
      <c r="F139" s="848"/>
      <c r="G139" s="848"/>
      <c r="H139" s="902" t="str">
        <f>IF(基本!F140="","",基本!F140)</f>
        <v/>
      </c>
      <c r="I139" s="903"/>
      <c r="J139" s="898" t="s">
        <v>151</v>
      </c>
      <c r="K139" s="899"/>
      <c r="L139" s="902" t="str">
        <f>IF(基本!J140="","",基本!J140)</f>
        <v/>
      </c>
      <c r="M139" s="903"/>
      <c r="N139" s="898" t="s">
        <v>152</v>
      </c>
      <c r="O139" s="899"/>
      <c r="R139" s="7" t="s">
        <v>262</v>
      </c>
    </row>
    <row r="140" spans="2:18" ht="18" customHeight="1" x14ac:dyDescent="0.15">
      <c r="B140" s="4"/>
      <c r="C140" s="847" t="s">
        <v>154</v>
      </c>
      <c r="D140" s="848"/>
      <c r="E140" s="848"/>
      <c r="F140" s="848"/>
      <c r="G140" s="848"/>
      <c r="H140" s="902" t="str">
        <f>IF(基本!F141="","",基本!F141)</f>
        <v/>
      </c>
      <c r="I140" s="903"/>
      <c r="J140" s="898" t="s">
        <v>151</v>
      </c>
      <c r="K140" s="899"/>
      <c r="L140" s="902" t="str">
        <f>IF(基本!J141="","",基本!J141)</f>
        <v/>
      </c>
      <c r="M140" s="903"/>
      <c r="N140" s="898" t="s">
        <v>152</v>
      </c>
      <c r="O140" s="899"/>
      <c r="R140" s="89" t="s">
        <v>293</v>
      </c>
    </row>
    <row r="141" spans="2:18" ht="18" customHeight="1" x14ac:dyDescent="0.15">
      <c r="B141" s="4"/>
      <c r="C141" s="847" t="s">
        <v>155</v>
      </c>
      <c r="D141" s="848"/>
      <c r="E141" s="848"/>
      <c r="F141" s="848"/>
      <c r="G141" s="848"/>
      <c r="H141" s="902" t="str">
        <f>IF(基本!F142="","",基本!F142)</f>
        <v/>
      </c>
      <c r="I141" s="903"/>
      <c r="J141" s="898" t="s">
        <v>151</v>
      </c>
      <c r="K141" s="899"/>
      <c r="L141" s="902" t="str">
        <f>IF(基本!J142="","",基本!J142)</f>
        <v/>
      </c>
      <c r="M141" s="903"/>
      <c r="N141" s="898" t="s">
        <v>152</v>
      </c>
      <c r="O141" s="899"/>
      <c r="R141" s="89" t="s">
        <v>293</v>
      </c>
    </row>
    <row r="142" spans="2:18" ht="16.5" customHeight="1" x14ac:dyDescent="0.15">
      <c r="B142" s="4"/>
      <c r="C142" s="956" t="s">
        <v>613</v>
      </c>
      <c r="D142" s="956"/>
      <c r="E142" s="956"/>
      <c r="F142" s="956"/>
      <c r="G142" s="956"/>
      <c r="H142" s="956"/>
      <c r="I142" s="956"/>
      <c r="J142" s="956"/>
      <c r="K142" s="956"/>
      <c r="L142" s="956"/>
      <c r="M142" s="956"/>
      <c r="N142" s="956"/>
      <c r="O142" s="956"/>
    </row>
    <row r="143" spans="2:18" ht="17.25" customHeight="1" x14ac:dyDescent="0.15">
      <c r="B143" s="4"/>
      <c r="C143" s="4"/>
      <c r="D143" s="287"/>
      <c r="E143" s="287"/>
      <c r="F143" s="53"/>
      <c r="G143" s="53"/>
      <c r="H143" s="53"/>
      <c r="I143" s="53"/>
      <c r="J143" s="53"/>
      <c r="K143" s="53"/>
      <c r="L143" s="288"/>
      <c r="M143" s="288"/>
      <c r="N143" s="288"/>
      <c r="O143" s="345" t="s">
        <v>975</v>
      </c>
    </row>
    <row r="144" spans="2:18" ht="17.25" customHeight="1" x14ac:dyDescent="0.15">
      <c r="B144" s="167" t="s">
        <v>810</v>
      </c>
      <c r="D144" s="285"/>
      <c r="E144" s="53"/>
      <c r="F144" s="53"/>
      <c r="G144" s="53"/>
      <c r="H144" s="53"/>
      <c r="I144" s="53"/>
      <c r="J144" s="53"/>
      <c r="K144" s="53"/>
      <c r="L144" s="288"/>
      <c r="M144" s="288"/>
      <c r="N144" s="288"/>
      <c r="O144" s="288"/>
    </row>
    <row r="145" spans="2:15" ht="17.25" customHeight="1" x14ac:dyDescent="0.15">
      <c r="B145" s="4"/>
      <c r="C145" s="4"/>
      <c r="D145" s="285"/>
      <c r="E145" s="53"/>
      <c r="F145" s="53"/>
      <c r="G145" s="53"/>
      <c r="H145" s="53"/>
      <c r="I145" s="53"/>
      <c r="J145" s="53"/>
      <c r="K145" s="53"/>
      <c r="L145" s="288"/>
      <c r="M145" s="288"/>
      <c r="N145" s="288"/>
      <c r="O145" s="288"/>
    </row>
    <row r="146" spans="2:15" ht="17.25" customHeight="1" x14ac:dyDescent="0.15">
      <c r="B146" s="4" t="s">
        <v>802</v>
      </c>
      <c r="C146" s="4"/>
      <c r="D146" s="285"/>
      <c r="E146" s="53"/>
      <c r="F146" s="53"/>
      <c r="G146" s="53"/>
      <c r="H146" s="53"/>
      <c r="I146" s="53"/>
      <c r="J146" s="53"/>
      <c r="K146" s="53"/>
      <c r="L146" s="288"/>
      <c r="M146" s="288"/>
      <c r="N146" s="288"/>
      <c r="O146" s="288"/>
    </row>
    <row r="147" spans="2:15" ht="17.25" customHeight="1" x14ac:dyDescent="0.15">
      <c r="B147" s="4"/>
      <c r="C147" s="4"/>
      <c r="D147" s="285"/>
      <c r="E147" s="53"/>
      <c r="F147" s="53"/>
      <c r="G147" s="53"/>
      <c r="H147" s="53"/>
      <c r="I147" s="53"/>
      <c r="J147" s="53"/>
      <c r="K147" s="53"/>
      <c r="L147" s="288"/>
      <c r="M147" s="288"/>
      <c r="N147" s="288"/>
      <c r="O147" s="288"/>
    </row>
    <row r="148" spans="2:15" ht="9.75" customHeight="1" x14ac:dyDescent="0.15">
      <c r="B148" s="4"/>
      <c r="C148" s="4"/>
      <c r="D148" s="287"/>
      <c r="E148" s="287"/>
      <c r="F148" s="53"/>
      <c r="G148" s="53"/>
      <c r="H148" s="53"/>
      <c r="I148" s="53"/>
      <c r="J148" s="53"/>
      <c r="K148" s="53"/>
      <c r="L148" s="288"/>
      <c r="M148" s="288"/>
      <c r="N148" s="288"/>
      <c r="O148" s="288"/>
    </row>
    <row r="149" spans="2:15" ht="15" customHeight="1" x14ac:dyDescent="0.15">
      <c r="B149" s="4"/>
      <c r="C149" s="53" t="s">
        <v>811</v>
      </c>
      <c r="D149" s="287"/>
      <c r="E149" s="287"/>
      <c r="F149" s="53"/>
      <c r="G149" s="53"/>
      <c r="H149" s="53"/>
      <c r="I149" s="53"/>
      <c r="J149" s="53"/>
      <c r="K149" s="53"/>
      <c r="L149" s="288"/>
      <c r="M149" s="288"/>
      <c r="N149" s="288"/>
      <c r="O149" s="288"/>
    </row>
    <row r="150" spans="2:15" ht="15" customHeight="1" x14ac:dyDescent="0.15">
      <c r="B150" s="4"/>
      <c r="C150" s="54" t="s">
        <v>246</v>
      </c>
      <c r="D150" s="287"/>
      <c r="E150" s="287"/>
      <c r="F150" s="53"/>
      <c r="G150" s="53"/>
      <c r="H150" s="53"/>
      <c r="I150" s="53"/>
      <c r="J150" s="53"/>
      <c r="K150" s="53"/>
      <c r="L150" s="288"/>
      <c r="M150" s="288"/>
      <c r="N150" s="288"/>
      <c r="O150" s="288"/>
    </row>
    <row r="151" spans="2:15" ht="16.5" customHeight="1" x14ac:dyDescent="0.15">
      <c r="B151" s="4"/>
      <c r="C151" s="844" t="s">
        <v>156</v>
      </c>
      <c r="D151" s="844"/>
      <c r="E151" s="844"/>
      <c r="F151" s="844"/>
      <c r="G151" s="844"/>
      <c r="H151" s="689" t="s">
        <v>157</v>
      </c>
      <c r="I151" s="689"/>
      <c r="J151" s="689"/>
      <c r="K151" s="689"/>
      <c r="L151" s="689"/>
      <c r="M151" s="689"/>
      <c r="N151" s="689"/>
      <c r="O151" s="841"/>
    </row>
    <row r="152" spans="2:15" ht="16.5" customHeight="1" x14ac:dyDescent="0.15">
      <c r="B152" s="4"/>
      <c r="C152" s="836" t="s">
        <v>158</v>
      </c>
      <c r="D152" s="836"/>
      <c r="E152" s="836"/>
      <c r="F152" s="836"/>
      <c r="G152" s="836"/>
      <c r="H152" s="834" t="str">
        <f>IF(基本!B10="ＥＳＣＯ事業者",基本!F10,IF(基本!B16="ＥＳＣＯ事業者",基本!F16,""))</f>
        <v/>
      </c>
      <c r="I152" s="834"/>
      <c r="J152" s="834"/>
      <c r="K152" s="834"/>
      <c r="L152" s="834"/>
      <c r="M152" s="834"/>
      <c r="N152" s="834"/>
      <c r="O152" s="835"/>
    </row>
    <row r="153" spans="2:15" ht="16.5" customHeight="1" x14ac:dyDescent="0.15">
      <c r="B153" s="4"/>
      <c r="C153" s="836" t="s">
        <v>159</v>
      </c>
      <c r="D153" s="836"/>
      <c r="E153" s="836"/>
      <c r="F153" s="836"/>
      <c r="G153" s="836"/>
      <c r="H153" s="833" t="str">
        <f>IF(H152="","",IF(基本!F148="","",基本!F148))</f>
        <v/>
      </c>
      <c r="I153" s="834"/>
      <c r="J153" s="689" t="s">
        <v>169</v>
      </c>
      <c r="K153" s="841"/>
      <c r="L153" s="834" t="str">
        <f>IF(H152="","",IF(基本!J148="","",基本!J148))</f>
        <v/>
      </c>
      <c r="M153" s="834"/>
      <c r="N153" s="689" t="s">
        <v>168</v>
      </c>
      <c r="O153" s="841"/>
    </row>
    <row r="154" spans="2:15" ht="16.5" customHeight="1" x14ac:dyDescent="0.15">
      <c r="B154" s="4"/>
      <c r="C154" s="836" t="s">
        <v>160</v>
      </c>
      <c r="D154" s="836"/>
      <c r="E154" s="836"/>
      <c r="F154" s="836"/>
      <c r="G154" s="836"/>
      <c r="H154" s="833" t="str">
        <f>IF(H152="","",IF(基本!F147="","",基本!F147))</f>
        <v/>
      </c>
      <c r="I154" s="834"/>
      <c r="J154" s="845" t="s">
        <v>172</v>
      </c>
      <c r="K154" s="846"/>
      <c r="L154" s="834" t="str">
        <f>IF(H152="","",IF(基本!J147="","",基本!J147))</f>
        <v/>
      </c>
      <c r="M154" s="834"/>
      <c r="N154" s="839" t="s">
        <v>171</v>
      </c>
      <c r="O154" s="840"/>
    </row>
    <row r="155" spans="2:15" ht="16.5" customHeight="1" x14ac:dyDescent="0.15">
      <c r="B155" s="4"/>
      <c r="C155" s="836" t="s">
        <v>161</v>
      </c>
      <c r="D155" s="836"/>
      <c r="E155" s="836"/>
      <c r="F155" s="836"/>
      <c r="G155" s="836"/>
      <c r="H155" s="102" t="s">
        <v>165</v>
      </c>
      <c r="I155" s="842" t="str">
        <f>IF(H152="","",IF(基本!F149="","",基本!F149))</f>
        <v/>
      </c>
      <c r="J155" s="843"/>
      <c r="K155" s="106" t="s">
        <v>166</v>
      </c>
      <c r="L155" s="837" t="str">
        <f>IF(H152="","",IF(基本!F150="","",基本!F150))</f>
        <v/>
      </c>
      <c r="M155" s="838"/>
      <c r="N155" s="104" t="str">
        <f>IF(H152="","",IF(基本!F151="","",基本!F151))</f>
        <v/>
      </c>
      <c r="O155" s="103" t="s">
        <v>167</v>
      </c>
    </row>
    <row r="156" spans="2:15" ht="16.5" customHeight="1" x14ac:dyDescent="0.15">
      <c r="B156" s="4"/>
      <c r="C156" s="836" t="s">
        <v>162</v>
      </c>
      <c r="D156" s="836"/>
      <c r="E156" s="836"/>
      <c r="F156" s="836"/>
      <c r="G156" s="836"/>
      <c r="H156" s="989" t="str">
        <f>IF(H152="","",IF(基本!F152="","",基本!F152))</f>
        <v/>
      </c>
      <c r="I156" s="990"/>
      <c r="J156" s="990"/>
      <c r="K156" s="990"/>
      <c r="L156" s="990"/>
      <c r="M156" s="990"/>
      <c r="N156" s="990"/>
      <c r="O156" s="991"/>
    </row>
    <row r="157" spans="2:15" ht="16.5" customHeight="1" x14ac:dyDescent="0.15">
      <c r="B157" s="167"/>
      <c r="C157" s="836" t="s">
        <v>163</v>
      </c>
      <c r="D157" s="836"/>
      <c r="E157" s="836"/>
      <c r="F157" s="836"/>
      <c r="G157" s="836"/>
      <c r="H157" s="833" t="str">
        <f>IF(H152="","",IF(基本!F153="","",基本!F153))</f>
        <v/>
      </c>
      <c r="I157" s="834"/>
      <c r="J157" s="834"/>
      <c r="K157" s="834"/>
      <c r="L157" s="834"/>
      <c r="M157" s="834"/>
      <c r="N157" s="834"/>
      <c r="O157" s="835"/>
    </row>
    <row r="158" spans="2:15" ht="16.5" customHeight="1" x14ac:dyDescent="0.15">
      <c r="B158" s="4"/>
      <c r="C158" s="836" t="s">
        <v>164</v>
      </c>
      <c r="D158" s="836"/>
      <c r="E158" s="836"/>
      <c r="F158" s="836"/>
      <c r="G158" s="836"/>
      <c r="H158" s="986"/>
      <c r="I158" s="987"/>
      <c r="J158" s="987"/>
      <c r="K158" s="987"/>
      <c r="L158" s="987"/>
      <c r="M158" s="987"/>
      <c r="N158" s="987"/>
      <c r="O158" s="988"/>
    </row>
    <row r="159" spans="2:15" ht="7.5" customHeight="1" x14ac:dyDescent="0.15">
      <c r="B159" s="4"/>
      <c r="C159" s="4"/>
      <c r="D159" s="109"/>
      <c r="E159" s="109"/>
      <c r="F159" s="109"/>
      <c r="G159" s="53"/>
      <c r="H159" s="53"/>
      <c r="I159" s="53"/>
      <c r="J159" s="53"/>
      <c r="K159" s="53"/>
      <c r="L159" s="288"/>
      <c r="M159" s="288"/>
      <c r="N159" s="288"/>
      <c r="O159" s="288"/>
    </row>
    <row r="160" spans="2:15" ht="16.5" customHeight="1" x14ac:dyDescent="0.15">
      <c r="B160" s="4"/>
    </row>
    <row r="161" spans="2:15" ht="15" customHeight="1" x14ac:dyDescent="0.15">
      <c r="B161" s="4"/>
      <c r="C161" s="7" t="s">
        <v>476</v>
      </c>
    </row>
    <row r="162" spans="2:15" ht="15" customHeight="1" x14ac:dyDescent="0.15">
      <c r="B162" s="4"/>
      <c r="C162" s="54" t="s">
        <v>247</v>
      </c>
    </row>
    <row r="163" spans="2:15" ht="18.75" customHeight="1" x14ac:dyDescent="0.15">
      <c r="B163" s="4"/>
      <c r="C163" s="844" t="s">
        <v>156</v>
      </c>
      <c r="D163" s="844"/>
      <c r="E163" s="844"/>
      <c r="F163" s="844"/>
      <c r="G163" s="844"/>
      <c r="H163" s="689" t="s">
        <v>157</v>
      </c>
      <c r="I163" s="689"/>
      <c r="J163" s="689"/>
      <c r="K163" s="689"/>
      <c r="L163" s="689"/>
      <c r="M163" s="689"/>
      <c r="N163" s="689"/>
      <c r="O163" s="841"/>
    </row>
    <row r="164" spans="2:15" ht="18.75" customHeight="1" x14ac:dyDescent="0.15">
      <c r="B164" s="4"/>
      <c r="C164" s="836" t="s">
        <v>285</v>
      </c>
      <c r="D164" s="836"/>
      <c r="E164" s="836"/>
      <c r="F164" s="836"/>
      <c r="G164" s="836"/>
      <c r="H164" s="834" t="str">
        <f>IF(基本!F16="","",基本!F16)</f>
        <v/>
      </c>
      <c r="I164" s="834"/>
      <c r="J164" s="834"/>
      <c r="K164" s="834"/>
      <c r="L164" s="834"/>
      <c r="M164" s="834"/>
      <c r="N164" s="834"/>
      <c r="O164" s="835"/>
    </row>
    <row r="165" spans="2:15" ht="15.75" customHeight="1" x14ac:dyDescent="0.15">
      <c r="B165" s="4"/>
      <c r="C165" s="720" t="s">
        <v>173</v>
      </c>
      <c r="D165" s="721"/>
      <c r="E165" s="721"/>
      <c r="F165" s="721"/>
      <c r="G165" s="722"/>
      <c r="H165" s="972"/>
      <c r="I165" s="973"/>
      <c r="J165" s="973"/>
      <c r="K165" s="973"/>
      <c r="L165" s="973"/>
      <c r="M165" s="973"/>
      <c r="N165" s="973"/>
      <c r="O165" s="974"/>
    </row>
    <row r="166" spans="2:15" ht="15.75" customHeight="1" x14ac:dyDescent="0.15">
      <c r="B166" s="4"/>
      <c r="C166" s="723"/>
      <c r="D166" s="724"/>
      <c r="E166" s="724"/>
      <c r="F166" s="724"/>
      <c r="G166" s="725"/>
      <c r="H166" s="293"/>
      <c r="I166" s="294"/>
      <c r="J166" s="294"/>
      <c r="K166" s="294"/>
      <c r="L166" s="294"/>
      <c r="M166" s="294"/>
      <c r="N166" s="294"/>
      <c r="O166" s="295"/>
    </row>
    <row r="167" spans="2:15" ht="15.75" customHeight="1" x14ac:dyDescent="0.15">
      <c r="B167" s="4"/>
      <c r="C167" s="723"/>
      <c r="D167" s="724"/>
      <c r="E167" s="724"/>
      <c r="F167" s="724"/>
      <c r="G167" s="725"/>
      <c r="H167" s="293"/>
      <c r="I167" s="294"/>
      <c r="J167" s="294"/>
      <c r="K167" s="294"/>
      <c r="L167" s="294"/>
      <c r="M167" s="294"/>
      <c r="N167" s="294"/>
      <c r="O167" s="295"/>
    </row>
    <row r="168" spans="2:15" ht="15.75" customHeight="1" x14ac:dyDescent="0.15">
      <c r="B168" s="4"/>
      <c r="C168" s="723"/>
      <c r="D168" s="724"/>
      <c r="E168" s="724"/>
      <c r="F168" s="724"/>
      <c r="G168" s="725"/>
      <c r="H168" s="293"/>
      <c r="I168" s="294"/>
      <c r="J168" s="294"/>
      <c r="K168" s="294"/>
      <c r="L168" s="294"/>
      <c r="M168" s="294"/>
      <c r="N168" s="294"/>
      <c r="O168" s="295"/>
    </row>
    <row r="169" spans="2:15" ht="15.75" customHeight="1" x14ac:dyDescent="0.15">
      <c r="B169" s="4"/>
      <c r="C169" s="723"/>
      <c r="D169" s="724"/>
      <c r="E169" s="724"/>
      <c r="F169" s="724"/>
      <c r="G169" s="725"/>
      <c r="H169" s="293"/>
      <c r="I169" s="294"/>
      <c r="J169" s="294"/>
      <c r="K169" s="294"/>
      <c r="L169" s="294"/>
      <c r="M169" s="294"/>
      <c r="N169" s="294"/>
      <c r="O169" s="295"/>
    </row>
    <row r="170" spans="2:15" ht="15.75" customHeight="1" x14ac:dyDescent="0.15">
      <c r="B170" s="4"/>
      <c r="C170" s="723"/>
      <c r="D170" s="724"/>
      <c r="E170" s="724"/>
      <c r="F170" s="724"/>
      <c r="G170" s="725"/>
      <c r="H170" s="293"/>
      <c r="I170" s="294"/>
      <c r="J170" s="294"/>
      <c r="K170" s="294"/>
      <c r="L170" s="294"/>
      <c r="M170" s="294"/>
      <c r="N170" s="294"/>
      <c r="O170" s="295"/>
    </row>
    <row r="171" spans="2:15" ht="15.75" customHeight="1" x14ac:dyDescent="0.15">
      <c r="B171" s="4"/>
      <c r="C171" s="723"/>
      <c r="D171" s="724"/>
      <c r="E171" s="724"/>
      <c r="F171" s="724"/>
      <c r="G171" s="725"/>
      <c r="H171" s="293"/>
      <c r="I171" s="294"/>
      <c r="J171" s="294"/>
      <c r="K171" s="294"/>
      <c r="L171" s="294"/>
      <c r="M171" s="294"/>
      <c r="N171" s="294"/>
      <c r="O171" s="295"/>
    </row>
    <row r="172" spans="2:15" ht="15.75" customHeight="1" x14ac:dyDescent="0.15">
      <c r="B172" s="4"/>
      <c r="C172" s="723"/>
      <c r="D172" s="724"/>
      <c r="E172" s="724"/>
      <c r="F172" s="724"/>
      <c r="G172" s="725"/>
      <c r="H172" s="293"/>
      <c r="I172" s="294"/>
      <c r="J172" s="294"/>
      <c r="K172" s="294"/>
      <c r="L172" s="294"/>
      <c r="M172" s="294"/>
      <c r="N172" s="294"/>
      <c r="O172" s="295"/>
    </row>
    <row r="173" spans="2:15" ht="15.75" customHeight="1" x14ac:dyDescent="0.15">
      <c r="B173" s="4"/>
      <c r="C173" s="723"/>
      <c r="D173" s="724"/>
      <c r="E173" s="724"/>
      <c r="F173" s="724"/>
      <c r="G173" s="725"/>
      <c r="H173" s="293"/>
      <c r="I173" s="294"/>
      <c r="J173" s="294"/>
      <c r="K173" s="294"/>
      <c r="L173" s="294"/>
      <c r="M173" s="294"/>
      <c r="N173" s="294"/>
      <c r="O173" s="295"/>
    </row>
    <row r="174" spans="2:15" ht="15.75" customHeight="1" x14ac:dyDescent="0.15">
      <c r="B174" s="4"/>
      <c r="C174" s="723"/>
      <c r="D174" s="724"/>
      <c r="E174" s="724"/>
      <c r="F174" s="724"/>
      <c r="G174" s="725"/>
      <c r="H174" s="293"/>
      <c r="I174" s="294"/>
      <c r="J174" s="294"/>
      <c r="K174" s="294"/>
      <c r="L174" s="294"/>
      <c r="M174" s="294"/>
      <c r="N174" s="294"/>
      <c r="O174" s="295"/>
    </row>
    <row r="175" spans="2:15" ht="15.75" customHeight="1" x14ac:dyDescent="0.15">
      <c r="B175" s="4"/>
      <c r="C175" s="723"/>
      <c r="D175" s="724"/>
      <c r="E175" s="724"/>
      <c r="F175" s="724"/>
      <c r="G175" s="725"/>
      <c r="H175" s="293"/>
      <c r="I175" s="294"/>
      <c r="J175" s="294"/>
      <c r="K175" s="294"/>
      <c r="L175" s="294"/>
      <c r="M175" s="294"/>
      <c r="N175" s="294"/>
      <c r="O175" s="295"/>
    </row>
    <row r="176" spans="2:15" ht="15.75" customHeight="1" x14ac:dyDescent="0.15">
      <c r="B176" s="4"/>
      <c r="C176" s="723"/>
      <c r="D176" s="724"/>
      <c r="E176" s="724"/>
      <c r="F176" s="724"/>
      <c r="G176" s="725"/>
      <c r="H176" s="293"/>
      <c r="I176" s="294"/>
      <c r="J176" s="294"/>
      <c r="K176" s="294"/>
      <c r="L176" s="294"/>
      <c r="M176" s="294"/>
      <c r="N176" s="294"/>
      <c r="O176" s="295"/>
    </row>
    <row r="177" spans="2:15" ht="15.75" customHeight="1" x14ac:dyDescent="0.15">
      <c r="B177" s="4"/>
      <c r="C177" s="726"/>
      <c r="D177" s="727"/>
      <c r="E177" s="727"/>
      <c r="F177" s="727"/>
      <c r="G177" s="728"/>
      <c r="H177" s="296"/>
      <c r="I177" s="297"/>
      <c r="J177" s="297"/>
      <c r="K177" s="297"/>
      <c r="L177" s="297"/>
      <c r="M177" s="297"/>
      <c r="N177" s="297"/>
      <c r="O177" s="298"/>
    </row>
    <row r="178" spans="2:15" ht="15.75" customHeight="1" x14ac:dyDescent="0.15">
      <c r="B178" s="4"/>
      <c r="C178" s="720" t="s">
        <v>174</v>
      </c>
      <c r="D178" s="721"/>
      <c r="E178" s="721"/>
      <c r="F178" s="721"/>
      <c r="G178" s="722"/>
      <c r="H178" s="993"/>
      <c r="I178" s="994"/>
      <c r="J178" s="994"/>
      <c r="K178" s="994"/>
      <c r="L178" s="994"/>
      <c r="M178" s="994"/>
      <c r="N178" s="994"/>
      <c r="O178" s="995"/>
    </row>
    <row r="179" spans="2:15" ht="15.75" customHeight="1" x14ac:dyDescent="0.15">
      <c r="B179" s="4"/>
      <c r="C179" s="723"/>
      <c r="D179" s="724"/>
      <c r="E179" s="724"/>
      <c r="F179" s="724"/>
      <c r="G179" s="725"/>
      <c r="H179" s="64"/>
      <c r="I179" s="65"/>
      <c r="J179" s="65"/>
      <c r="K179" s="65"/>
      <c r="L179" s="65"/>
      <c r="M179" s="65"/>
      <c r="N179" s="65"/>
      <c r="O179" s="66"/>
    </row>
    <row r="180" spans="2:15" ht="15.75" customHeight="1" x14ac:dyDescent="0.15">
      <c r="B180" s="4"/>
      <c r="C180" s="723"/>
      <c r="D180" s="724"/>
      <c r="E180" s="724"/>
      <c r="F180" s="724"/>
      <c r="G180" s="725"/>
      <c r="H180" s="64"/>
      <c r="I180" s="65"/>
      <c r="J180" s="65"/>
      <c r="K180" s="65"/>
      <c r="L180" s="65"/>
      <c r="M180" s="65"/>
      <c r="N180" s="65"/>
      <c r="O180" s="66"/>
    </row>
    <row r="181" spans="2:15" ht="15.75" customHeight="1" x14ac:dyDescent="0.15">
      <c r="B181" s="4"/>
      <c r="C181" s="723"/>
      <c r="D181" s="724"/>
      <c r="E181" s="724"/>
      <c r="F181" s="724"/>
      <c r="G181" s="725"/>
      <c r="H181" s="64"/>
      <c r="I181" s="65"/>
      <c r="J181" s="65"/>
      <c r="K181" s="65"/>
      <c r="L181" s="65"/>
      <c r="M181" s="65"/>
      <c r="N181" s="65"/>
      <c r="O181" s="66"/>
    </row>
    <row r="182" spans="2:15" ht="15.75" customHeight="1" x14ac:dyDescent="0.15">
      <c r="B182" s="4"/>
      <c r="C182" s="723"/>
      <c r="D182" s="724"/>
      <c r="E182" s="724"/>
      <c r="F182" s="724"/>
      <c r="G182" s="725"/>
      <c r="H182" s="64"/>
      <c r="I182" s="65"/>
      <c r="J182" s="65"/>
      <c r="K182" s="65"/>
      <c r="L182" s="65"/>
      <c r="M182" s="65"/>
      <c r="N182" s="65"/>
      <c r="O182" s="66"/>
    </row>
    <row r="183" spans="2:15" ht="15.75" customHeight="1" x14ac:dyDescent="0.15">
      <c r="B183" s="4"/>
      <c r="C183" s="723"/>
      <c r="D183" s="724"/>
      <c r="E183" s="724"/>
      <c r="F183" s="724"/>
      <c r="G183" s="725"/>
      <c r="H183" s="64"/>
      <c r="I183" s="65"/>
      <c r="J183" s="65"/>
      <c r="K183" s="65"/>
      <c r="L183" s="65"/>
      <c r="M183" s="65"/>
      <c r="N183" s="65"/>
      <c r="O183" s="66"/>
    </row>
    <row r="184" spans="2:15" ht="15.75" customHeight="1" x14ac:dyDescent="0.15">
      <c r="B184" s="4"/>
      <c r="C184" s="723"/>
      <c r="D184" s="724"/>
      <c r="E184" s="724"/>
      <c r="F184" s="724"/>
      <c r="G184" s="725"/>
      <c r="H184" s="64"/>
      <c r="I184" s="65"/>
      <c r="J184" s="65"/>
      <c r="K184" s="65"/>
      <c r="L184" s="65"/>
      <c r="M184" s="65"/>
      <c r="N184" s="65"/>
      <c r="O184" s="66"/>
    </row>
    <row r="185" spans="2:15" ht="15.75" customHeight="1" x14ac:dyDescent="0.15">
      <c r="B185" s="4"/>
      <c r="C185" s="723"/>
      <c r="D185" s="724"/>
      <c r="E185" s="724"/>
      <c r="F185" s="724"/>
      <c r="G185" s="725"/>
      <c r="H185" s="64"/>
      <c r="I185" s="65"/>
      <c r="J185" s="65"/>
      <c r="K185" s="65"/>
      <c r="L185" s="65"/>
      <c r="M185" s="65"/>
      <c r="N185" s="65"/>
      <c r="O185" s="66"/>
    </row>
    <row r="186" spans="2:15" ht="15.75" customHeight="1" x14ac:dyDescent="0.15">
      <c r="B186" s="4"/>
      <c r="C186" s="723"/>
      <c r="D186" s="724"/>
      <c r="E186" s="724"/>
      <c r="F186" s="724"/>
      <c r="G186" s="725"/>
      <c r="H186" s="64"/>
      <c r="I186" s="65"/>
      <c r="J186" s="65"/>
      <c r="K186" s="65"/>
      <c r="L186" s="65"/>
      <c r="M186" s="65"/>
      <c r="N186" s="65"/>
      <c r="O186" s="66"/>
    </row>
    <row r="187" spans="2:15" ht="15.75" customHeight="1" x14ac:dyDescent="0.15">
      <c r="B187" s="4"/>
      <c r="C187" s="723"/>
      <c r="D187" s="724"/>
      <c r="E187" s="724"/>
      <c r="F187" s="724"/>
      <c r="G187" s="725"/>
      <c r="H187" s="64"/>
      <c r="I187" s="65"/>
      <c r="J187" s="65"/>
      <c r="K187" s="65"/>
      <c r="L187" s="65"/>
      <c r="M187" s="65"/>
      <c r="N187" s="65"/>
      <c r="O187" s="66"/>
    </row>
    <row r="188" spans="2:15" ht="15.75" customHeight="1" x14ac:dyDescent="0.15">
      <c r="B188" s="4"/>
      <c r="C188" s="723"/>
      <c r="D188" s="724"/>
      <c r="E188" s="724"/>
      <c r="F188" s="724"/>
      <c r="G188" s="725"/>
      <c r="H188" s="64"/>
      <c r="I188" s="65"/>
      <c r="J188" s="65"/>
      <c r="K188" s="65"/>
      <c r="L188" s="65"/>
      <c r="M188" s="65"/>
      <c r="N188" s="65"/>
      <c r="O188" s="66"/>
    </row>
    <row r="189" spans="2:15" ht="15.75" customHeight="1" x14ac:dyDescent="0.15">
      <c r="B189" s="4"/>
      <c r="C189" s="726"/>
      <c r="D189" s="727"/>
      <c r="E189" s="727"/>
      <c r="F189" s="727"/>
      <c r="G189" s="728"/>
      <c r="H189" s="67"/>
      <c r="I189" s="68"/>
      <c r="J189" s="68"/>
      <c r="K189" s="68"/>
      <c r="L189" s="68"/>
      <c r="M189" s="68"/>
      <c r="N189" s="68"/>
      <c r="O189" s="69"/>
    </row>
    <row r="190" spans="2:15" ht="18.75" customHeight="1" x14ac:dyDescent="0.15">
      <c r="B190" s="4"/>
      <c r="C190" s="836" t="s">
        <v>175</v>
      </c>
      <c r="D190" s="836"/>
      <c r="E190" s="836"/>
      <c r="F190" s="836"/>
      <c r="G190" s="836"/>
      <c r="H190" s="102" t="s">
        <v>165</v>
      </c>
      <c r="I190" s="842" t="str">
        <f>IF(H164="","",IF(基本!F154="","",基本!F154))</f>
        <v/>
      </c>
      <c r="J190" s="843"/>
      <c r="K190" s="106" t="s">
        <v>166</v>
      </c>
      <c r="L190" s="837" t="str">
        <f>IF(H164="","",IF(基本!F155="","",基本!F155))</f>
        <v/>
      </c>
      <c r="M190" s="838"/>
      <c r="N190" s="104" t="str">
        <f>IF(H164="","",IF(基本!F156="","",基本!F156))</f>
        <v/>
      </c>
      <c r="O190" s="103" t="s">
        <v>167</v>
      </c>
    </row>
    <row r="191" spans="2:15" ht="18.75" customHeight="1" x14ac:dyDescent="0.15">
      <c r="B191" s="4"/>
      <c r="C191" s="836" t="s">
        <v>164</v>
      </c>
      <c r="D191" s="836"/>
      <c r="E191" s="836"/>
      <c r="F191" s="836"/>
      <c r="G191" s="836"/>
      <c r="H191" s="986"/>
      <c r="I191" s="987"/>
      <c r="J191" s="987"/>
      <c r="K191" s="987"/>
      <c r="L191" s="987"/>
      <c r="M191" s="987"/>
      <c r="N191" s="987"/>
      <c r="O191" s="988"/>
    </row>
    <row r="192" spans="2:15" ht="10.5" customHeight="1" x14ac:dyDescent="0.15"/>
    <row r="193" spans="2:18" ht="12" customHeight="1" x14ac:dyDescent="0.15"/>
    <row r="194" spans="2:18" ht="18" customHeight="1" x14ac:dyDescent="0.15">
      <c r="O194" s="345" t="s">
        <v>975</v>
      </c>
    </row>
    <row r="195" spans="2:18" ht="18" customHeight="1" x14ac:dyDescent="0.15">
      <c r="B195" s="167" t="s">
        <v>812</v>
      </c>
      <c r="D195" s="285"/>
    </row>
    <row r="196" spans="2:18" ht="8.25" customHeight="1" x14ac:dyDescent="0.15">
      <c r="B196" s="4"/>
      <c r="C196" s="4"/>
      <c r="D196" s="285"/>
    </row>
    <row r="197" spans="2:18" ht="18" customHeight="1" x14ac:dyDescent="0.15">
      <c r="B197" s="4" t="s">
        <v>802</v>
      </c>
      <c r="C197" s="4"/>
      <c r="D197" s="285"/>
    </row>
    <row r="198" spans="2:18" ht="18" customHeight="1" x14ac:dyDescent="0.15">
      <c r="B198" s="4"/>
      <c r="C198" s="4"/>
      <c r="D198" s="285"/>
    </row>
    <row r="199" spans="2:18" ht="15" customHeight="1" x14ac:dyDescent="0.15">
      <c r="C199" s="7" t="s">
        <v>477</v>
      </c>
    </row>
    <row r="200" spans="2:18" ht="15" customHeight="1" x14ac:dyDescent="0.15">
      <c r="C200" s="992" t="s">
        <v>453</v>
      </c>
      <c r="D200" s="992"/>
      <c r="E200" s="992"/>
      <c r="F200" s="992"/>
      <c r="G200" s="992"/>
      <c r="H200" s="992"/>
      <c r="I200" s="996" t="s">
        <v>177</v>
      </c>
      <c r="J200" s="997"/>
      <c r="K200" s="997"/>
      <c r="L200" s="997"/>
      <c r="M200" s="997"/>
      <c r="N200" s="997"/>
      <c r="O200" s="858"/>
    </row>
    <row r="201" spans="2:18" ht="15" customHeight="1" x14ac:dyDescent="0.15">
      <c r="C201" s="992" t="s">
        <v>484</v>
      </c>
      <c r="D201" s="992"/>
      <c r="E201" s="992"/>
      <c r="F201" s="992"/>
      <c r="G201" s="992"/>
      <c r="H201" s="992"/>
      <c r="I201" s="998" t="str">
        <f>IF(基本!F24="","",基本!F24&amp;基本!G24&amp;基本!H24)</f>
        <v/>
      </c>
      <c r="J201" s="681"/>
      <c r="K201" s="687" t="str">
        <f>IF(基本!F25="","","東京都"&amp;基本!F25&amp;基本!F26)</f>
        <v/>
      </c>
      <c r="L201" s="687"/>
      <c r="M201" s="687"/>
      <c r="N201" s="687"/>
      <c r="O201" s="688"/>
    </row>
    <row r="202" spans="2:18" ht="15" customHeight="1" x14ac:dyDescent="0.15">
      <c r="C202" s="999" t="s">
        <v>454</v>
      </c>
      <c r="D202" s="817" t="s">
        <v>580</v>
      </c>
      <c r="E202" s="818"/>
      <c r="F202" s="829" t="s">
        <v>455</v>
      </c>
      <c r="G202" s="830"/>
      <c r="H202" s="831"/>
      <c r="I202" s="826" t="str">
        <f>IF(基本!F161="","",基本!F161)</f>
        <v/>
      </c>
      <c r="J202" s="826"/>
      <c r="K202" s="826"/>
      <c r="L202" s="826"/>
      <c r="M202" s="677" t="s">
        <v>813</v>
      </c>
      <c r="N202" s="677"/>
      <c r="O202" s="828"/>
      <c r="R202" s="89"/>
    </row>
    <row r="203" spans="2:18" ht="15" customHeight="1" x14ac:dyDescent="0.15">
      <c r="C203" s="1000"/>
      <c r="D203" s="819"/>
      <c r="E203" s="820"/>
      <c r="F203" s="811" t="s">
        <v>456</v>
      </c>
      <c r="G203" s="812"/>
      <c r="H203" s="813"/>
      <c r="I203" s="826" t="str">
        <f>IF(基本!F162="","",基本!F162)</f>
        <v/>
      </c>
      <c r="J203" s="826"/>
      <c r="K203" s="826"/>
      <c r="L203" s="826"/>
      <c r="M203" s="299"/>
      <c r="N203" s="299" t="s">
        <v>178</v>
      </c>
      <c r="O203" s="300"/>
      <c r="R203" s="89"/>
    </row>
    <row r="204" spans="2:18" ht="15" customHeight="1" x14ac:dyDescent="0.15">
      <c r="C204" s="1000"/>
      <c r="D204" s="819"/>
      <c r="E204" s="820"/>
      <c r="F204" s="824" t="s">
        <v>457</v>
      </c>
      <c r="G204" s="824"/>
      <c r="H204" s="824"/>
      <c r="I204" s="826" t="str">
        <f>IF(基本!F163="","",基本!F163)</f>
        <v/>
      </c>
      <c r="J204" s="826"/>
      <c r="K204" s="826"/>
      <c r="L204" s="826"/>
      <c r="M204" s="677" t="s">
        <v>178</v>
      </c>
      <c r="N204" s="677"/>
      <c r="O204" s="828"/>
      <c r="R204" s="89"/>
    </row>
    <row r="205" spans="2:18" ht="15" customHeight="1" x14ac:dyDescent="0.15">
      <c r="C205" s="1000"/>
      <c r="D205" s="819"/>
      <c r="E205" s="820"/>
      <c r="F205" s="824" t="s">
        <v>458</v>
      </c>
      <c r="G205" s="824"/>
      <c r="H205" s="824"/>
      <c r="I205" s="832" t="str">
        <f>IF(I202="","",I204/I202)</f>
        <v/>
      </c>
      <c r="J205" s="832"/>
      <c r="K205" s="832"/>
      <c r="L205" s="832"/>
      <c r="M205" s="827" t="s">
        <v>814</v>
      </c>
      <c r="N205" s="677"/>
      <c r="O205" s="828"/>
      <c r="R205" s="41"/>
    </row>
    <row r="206" spans="2:18" ht="15" customHeight="1" x14ac:dyDescent="0.15">
      <c r="C206" s="1000"/>
      <c r="D206" s="819"/>
      <c r="E206" s="820"/>
      <c r="F206" s="823" t="s">
        <v>637</v>
      </c>
      <c r="G206" s="824"/>
      <c r="H206" s="824"/>
      <c r="I206" s="825" t="str">
        <f>IF(基本!F165="","",基本!F165)</f>
        <v/>
      </c>
      <c r="J206" s="826"/>
      <c r="K206" s="826"/>
      <c r="L206" s="826"/>
      <c r="M206" s="827" t="s">
        <v>432</v>
      </c>
      <c r="N206" s="677"/>
      <c r="O206" s="828"/>
      <c r="R206" s="41"/>
    </row>
    <row r="207" spans="2:18" ht="15" customHeight="1" x14ac:dyDescent="0.15">
      <c r="C207" s="1000"/>
      <c r="D207" s="821"/>
      <c r="E207" s="822"/>
      <c r="F207" s="811" t="s">
        <v>582</v>
      </c>
      <c r="G207" s="812"/>
      <c r="H207" s="813"/>
      <c r="I207" s="814"/>
      <c r="J207" s="815"/>
      <c r="K207" s="815"/>
      <c r="L207" s="815"/>
      <c r="M207" s="815"/>
      <c r="N207" s="815"/>
      <c r="O207" s="816"/>
      <c r="R207" s="41" t="s">
        <v>379</v>
      </c>
    </row>
    <row r="208" spans="2:18" ht="15" customHeight="1" x14ac:dyDescent="0.15">
      <c r="C208" s="1000"/>
      <c r="D208" s="817" t="str">
        <f>IF(基本!G73="","",基本!G73)</f>
        <v>B棟</v>
      </c>
      <c r="E208" s="818"/>
      <c r="F208" s="829" t="s">
        <v>455</v>
      </c>
      <c r="G208" s="830"/>
      <c r="H208" s="831"/>
      <c r="I208" s="826" t="str">
        <f>IF(基本!G161="","",基本!G161)</f>
        <v/>
      </c>
      <c r="J208" s="826"/>
      <c r="K208" s="826"/>
      <c r="L208" s="826"/>
      <c r="M208" s="677" t="s">
        <v>815</v>
      </c>
      <c r="N208" s="677"/>
      <c r="O208" s="828"/>
      <c r="R208" s="41"/>
    </row>
    <row r="209" spans="3:18" ht="15" customHeight="1" x14ac:dyDescent="0.15">
      <c r="C209" s="1000"/>
      <c r="D209" s="819"/>
      <c r="E209" s="820"/>
      <c r="F209" s="811" t="s">
        <v>456</v>
      </c>
      <c r="G209" s="812"/>
      <c r="H209" s="813"/>
      <c r="I209" s="826" t="str">
        <f>IF(基本!G162="","",基本!G162)</f>
        <v/>
      </c>
      <c r="J209" s="826"/>
      <c r="K209" s="826"/>
      <c r="L209" s="826"/>
      <c r="M209" s="299"/>
      <c r="N209" s="299" t="s">
        <v>178</v>
      </c>
      <c r="O209" s="300"/>
      <c r="R209" s="41"/>
    </row>
    <row r="210" spans="3:18" ht="15" customHeight="1" x14ac:dyDescent="0.15">
      <c r="C210" s="1000"/>
      <c r="D210" s="819"/>
      <c r="E210" s="820"/>
      <c r="F210" s="824" t="s">
        <v>457</v>
      </c>
      <c r="G210" s="824"/>
      <c r="H210" s="824"/>
      <c r="I210" s="826" t="str">
        <f>IF(基本!G163="","",基本!G163)</f>
        <v/>
      </c>
      <c r="J210" s="826"/>
      <c r="K210" s="826"/>
      <c r="L210" s="826"/>
      <c r="M210" s="677" t="s">
        <v>178</v>
      </c>
      <c r="N210" s="677"/>
      <c r="O210" s="828"/>
      <c r="R210" s="41"/>
    </row>
    <row r="211" spans="3:18" ht="15" customHeight="1" x14ac:dyDescent="0.15">
      <c r="C211" s="1000"/>
      <c r="D211" s="819"/>
      <c r="E211" s="820"/>
      <c r="F211" s="824" t="s">
        <v>458</v>
      </c>
      <c r="G211" s="824"/>
      <c r="H211" s="824"/>
      <c r="I211" s="832" t="str">
        <f>IF(I208="","",I210/I208)</f>
        <v/>
      </c>
      <c r="J211" s="832"/>
      <c r="K211" s="832"/>
      <c r="L211" s="832"/>
      <c r="M211" s="827" t="s">
        <v>816</v>
      </c>
      <c r="N211" s="677"/>
      <c r="O211" s="828"/>
      <c r="R211" s="41"/>
    </row>
    <row r="212" spans="3:18" ht="15" customHeight="1" x14ac:dyDescent="0.15">
      <c r="C212" s="1000"/>
      <c r="D212" s="819"/>
      <c r="E212" s="820"/>
      <c r="F212" s="823" t="s">
        <v>637</v>
      </c>
      <c r="G212" s="824"/>
      <c r="H212" s="824"/>
      <c r="I212" s="825" t="str">
        <f>IF(基本!G165="","",基本!G165)</f>
        <v/>
      </c>
      <c r="J212" s="826"/>
      <c r="K212" s="826"/>
      <c r="L212" s="826"/>
      <c r="M212" s="827" t="s">
        <v>432</v>
      </c>
      <c r="N212" s="677"/>
      <c r="O212" s="828"/>
      <c r="R212" s="41"/>
    </row>
    <row r="213" spans="3:18" ht="15" customHeight="1" x14ac:dyDescent="0.15">
      <c r="C213" s="1000"/>
      <c r="D213" s="821"/>
      <c r="E213" s="822"/>
      <c r="F213" s="811" t="s">
        <v>582</v>
      </c>
      <c r="G213" s="812"/>
      <c r="H213" s="813"/>
      <c r="I213" s="814"/>
      <c r="J213" s="815"/>
      <c r="K213" s="815"/>
      <c r="L213" s="815"/>
      <c r="M213" s="815"/>
      <c r="N213" s="815"/>
      <c r="O213" s="816"/>
      <c r="R213" s="41" t="s">
        <v>379</v>
      </c>
    </row>
    <row r="214" spans="3:18" ht="15" customHeight="1" x14ac:dyDescent="0.15">
      <c r="C214" s="1000"/>
      <c r="D214" s="817" t="str">
        <f>IF(基本!H73="","",基本!H73)</f>
        <v>C棟</v>
      </c>
      <c r="E214" s="818"/>
      <c r="F214" s="829" t="s">
        <v>455</v>
      </c>
      <c r="G214" s="830"/>
      <c r="H214" s="831"/>
      <c r="I214" s="825" t="str">
        <f>IF(基本!H161="","",基本!H161)</f>
        <v/>
      </c>
      <c r="J214" s="826"/>
      <c r="K214" s="826"/>
      <c r="L214" s="826"/>
      <c r="M214" s="677" t="s">
        <v>815</v>
      </c>
      <c r="N214" s="677"/>
      <c r="O214" s="828"/>
      <c r="R214" s="41"/>
    </row>
    <row r="215" spans="3:18" ht="15" customHeight="1" x14ac:dyDescent="0.15">
      <c r="C215" s="1000"/>
      <c r="D215" s="819"/>
      <c r="E215" s="820"/>
      <c r="F215" s="811" t="s">
        <v>456</v>
      </c>
      <c r="G215" s="812"/>
      <c r="H215" s="813"/>
      <c r="I215" s="825" t="str">
        <f>IF(基本!H162="","",基本!H162)</f>
        <v/>
      </c>
      <c r="J215" s="826"/>
      <c r="K215" s="826"/>
      <c r="L215" s="826"/>
      <c r="M215" s="299"/>
      <c r="N215" s="299" t="s">
        <v>178</v>
      </c>
      <c r="O215" s="300"/>
      <c r="R215" s="41"/>
    </row>
    <row r="216" spans="3:18" ht="15" customHeight="1" x14ac:dyDescent="0.15">
      <c r="C216" s="1000"/>
      <c r="D216" s="819"/>
      <c r="E216" s="820"/>
      <c r="F216" s="824" t="s">
        <v>457</v>
      </c>
      <c r="G216" s="824"/>
      <c r="H216" s="824"/>
      <c r="I216" s="825" t="str">
        <f>IF(基本!H163="","",基本!H163)</f>
        <v/>
      </c>
      <c r="J216" s="826"/>
      <c r="K216" s="826"/>
      <c r="L216" s="826"/>
      <c r="M216" s="677" t="s">
        <v>178</v>
      </c>
      <c r="N216" s="677"/>
      <c r="O216" s="828"/>
      <c r="R216" s="41"/>
    </row>
    <row r="217" spans="3:18" ht="15" customHeight="1" x14ac:dyDescent="0.15">
      <c r="C217" s="1000"/>
      <c r="D217" s="819"/>
      <c r="E217" s="820"/>
      <c r="F217" s="824" t="s">
        <v>458</v>
      </c>
      <c r="G217" s="824"/>
      <c r="H217" s="824"/>
      <c r="I217" s="832" t="str">
        <f>IF(I214="","",I216/I214)</f>
        <v/>
      </c>
      <c r="J217" s="832"/>
      <c r="K217" s="832"/>
      <c r="L217" s="832"/>
      <c r="M217" s="827" t="s">
        <v>816</v>
      </c>
      <c r="N217" s="677"/>
      <c r="O217" s="828"/>
      <c r="R217" s="41"/>
    </row>
    <row r="218" spans="3:18" ht="15" customHeight="1" x14ac:dyDescent="0.15">
      <c r="C218" s="1000"/>
      <c r="D218" s="819"/>
      <c r="E218" s="820"/>
      <c r="F218" s="823" t="s">
        <v>637</v>
      </c>
      <c r="G218" s="824"/>
      <c r="H218" s="824"/>
      <c r="I218" s="998" t="str">
        <f>IF(基本!H165="","",基本!H165)</f>
        <v/>
      </c>
      <c r="J218" s="681"/>
      <c r="K218" s="681"/>
      <c r="L218" s="681"/>
      <c r="M218" s="827" t="s">
        <v>432</v>
      </c>
      <c r="N218" s="677"/>
      <c r="O218" s="828"/>
      <c r="R218" s="41"/>
    </row>
    <row r="219" spans="3:18" ht="15" customHeight="1" x14ac:dyDescent="0.15">
      <c r="C219" s="1000"/>
      <c r="D219" s="821"/>
      <c r="E219" s="822"/>
      <c r="F219" s="811" t="s">
        <v>582</v>
      </c>
      <c r="G219" s="812"/>
      <c r="H219" s="813"/>
      <c r="I219" s="814"/>
      <c r="J219" s="815"/>
      <c r="K219" s="815"/>
      <c r="L219" s="815"/>
      <c r="M219" s="815"/>
      <c r="N219" s="815"/>
      <c r="O219" s="816"/>
      <c r="R219" s="41" t="s">
        <v>379</v>
      </c>
    </row>
    <row r="220" spans="3:18" ht="15" customHeight="1" x14ac:dyDescent="0.15">
      <c r="C220" s="1000"/>
      <c r="D220" s="817" t="str">
        <f>IF(基本!I73="","",基本!I73)</f>
        <v>D棟</v>
      </c>
      <c r="E220" s="818"/>
      <c r="F220" s="829" t="s">
        <v>455</v>
      </c>
      <c r="G220" s="830"/>
      <c r="H220" s="831"/>
      <c r="I220" s="825" t="str">
        <f>IF(基本!I161="","",基本!I161)</f>
        <v/>
      </c>
      <c r="J220" s="826"/>
      <c r="K220" s="826"/>
      <c r="L220" s="826"/>
      <c r="M220" s="677" t="s">
        <v>815</v>
      </c>
      <c r="N220" s="677"/>
      <c r="O220" s="828"/>
      <c r="R220" s="41"/>
    </row>
    <row r="221" spans="3:18" ht="15" customHeight="1" x14ac:dyDescent="0.15">
      <c r="C221" s="1000"/>
      <c r="D221" s="819"/>
      <c r="E221" s="820"/>
      <c r="F221" s="811" t="s">
        <v>456</v>
      </c>
      <c r="G221" s="812"/>
      <c r="H221" s="813"/>
      <c r="I221" s="825" t="str">
        <f>IF(基本!I162="","",基本!I162)</f>
        <v/>
      </c>
      <c r="J221" s="826"/>
      <c r="K221" s="826"/>
      <c r="L221" s="826"/>
      <c r="M221" s="299"/>
      <c r="N221" s="299" t="s">
        <v>178</v>
      </c>
      <c r="O221" s="300"/>
      <c r="R221" s="41"/>
    </row>
    <row r="222" spans="3:18" ht="15" customHeight="1" x14ac:dyDescent="0.15">
      <c r="C222" s="1000"/>
      <c r="D222" s="819"/>
      <c r="E222" s="820"/>
      <c r="F222" s="824" t="s">
        <v>457</v>
      </c>
      <c r="G222" s="824"/>
      <c r="H222" s="824"/>
      <c r="I222" s="825" t="str">
        <f>IF(基本!I163="","",基本!I163)</f>
        <v/>
      </c>
      <c r="J222" s="826"/>
      <c r="K222" s="826"/>
      <c r="L222" s="826"/>
      <c r="M222" s="677" t="s">
        <v>178</v>
      </c>
      <c r="N222" s="677"/>
      <c r="O222" s="828"/>
    </row>
    <row r="223" spans="3:18" ht="15" customHeight="1" x14ac:dyDescent="0.15">
      <c r="C223" s="1000"/>
      <c r="D223" s="819"/>
      <c r="E223" s="820"/>
      <c r="F223" s="824" t="s">
        <v>458</v>
      </c>
      <c r="G223" s="824"/>
      <c r="H223" s="824"/>
      <c r="I223" s="832" t="str">
        <f>IF(I220="","",I222/I220)</f>
        <v/>
      </c>
      <c r="J223" s="832"/>
      <c r="K223" s="832"/>
      <c r="L223" s="832"/>
      <c r="M223" s="827" t="s">
        <v>816</v>
      </c>
      <c r="N223" s="677"/>
      <c r="O223" s="828"/>
    </row>
    <row r="224" spans="3:18" ht="15" customHeight="1" x14ac:dyDescent="0.15">
      <c r="C224" s="1000"/>
      <c r="D224" s="819"/>
      <c r="E224" s="820"/>
      <c r="F224" s="823" t="s">
        <v>637</v>
      </c>
      <c r="G224" s="824"/>
      <c r="H224" s="824"/>
      <c r="I224" s="825" t="str">
        <f>IF(基本!I165="","",基本!I165)</f>
        <v/>
      </c>
      <c r="J224" s="826"/>
      <c r="K224" s="826"/>
      <c r="L224" s="826"/>
      <c r="M224" s="827" t="s">
        <v>432</v>
      </c>
      <c r="N224" s="677"/>
      <c r="O224" s="828"/>
    </row>
    <row r="225" spans="3:18" ht="15" customHeight="1" x14ac:dyDescent="0.15">
      <c r="C225" s="1000"/>
      <c r="D225" s="821"/>
      <c r="E225" s="822"/>
      <c r="F225" s="811" t="s">
        <v>582</v>
      </c>
      <c r="G225" s="812"/>
      <c r="H225" s="813"/>
      <c r="I225" s="814"/>
      <c r="J225" s="815"/>
      <c r="K225" s="815"/>
      <c r="L225" s="815"/>
      <c r="M225" s="815"/>
      <c r="N225" s="815"/>
      <c r="O225" s="816"/>
      <c r="R225" s="41" t="s">
        <v>379</v>
      </c>
    </row>
    <row r="226" spans="3:18" ht="15" customHeight="1" x14ac:dyDescent="0.15">
      <c r="C226" s="1000"/>
      <c r="D226" s="817" t="str">
        <f>IF(基本!J73="","",基本!J73)</f>
        <v>E棟</v>
      </c>
      <c r="E226" s="818"/>
      <c r="F226" s="829" t="s">
        <v>455</v>
      </c>
      <c r="G226" s="830"/>
      <c r="H226" s="831"/>
      <c r="I226" s="825" t="str">
        <f>IF(基本!J161="","",基本!J161)</f>
        <v/>
      </c>
      <c r="J226" s="826"/>
      <c r="K226" s="826"/>
      <c r="L226" s="826"/>
      <c r="M226" s="677" t="s">
        <v>815</v>
      </c>
      <c r="N226" s="677"/>
      <c r="O226" s="828"/>
    </row>
    <row r="227" spans="3:18" ht="15" customHeight="1" x14ac:dyDescent="0.15">
      <c r="C227" s="1000"/>
      <c r="D227" s="819"/>
      <c r="E227" s="820"/>
      <c r="F227" s="811" t="s">
        <v>456</v>
      </c>
      <c r="G227" s="812"/>
      <c r="H227" s="813"/>
      <c r="I227" s="825" t="str">
        <f>IF(基本!J162="","",基本!J162)</f>
        <v/>
      </c>
      <c r="J227" s="826"/>
      <c r="K227" s="826"/>
      <c r="L227" s="826"/>
      <c r="M227" s="299"/>
      <c r="N227" s="299" t="s">
        <v>178</v>
      </c>
      <c r="O227" s="300"/>
    </row>
    <row r="228" spans="3:18" ht="15" customHeight="1" x14ac:dyDescent="0.15">
      <c r="C228" s="1000"/>
      <c r="D228" s="819"/>
      <c r="E228" s="820"/>
      <c r="F228" s="824" t="s">
        <v>457</v>
      </c>
      <c r="G228" s="824"/>
      <c r="H228" s="824"/>
      <c r="I228" s="825" t="str">
        <f>IF(基本!J163="","",基本!J163)</f>
        <v/>
      </c>
      <c r="J228" s="826"/>
      <c r="K228" s="826"/>
      <c r="L228" s="826"/>
      <c r="M228" s="677" t="s">
        <v>178</v>
      </c>
      <c r="N228" s="677"/>
      <c r="O228" s="828"/>
    </row>
    <row r="229" spans="3:18" ht="15" customHeight="1" x14ac:dyDescent="0.15">
      <c r="C229" s="1000"/>
      <c r="D229" s="819"/>
      <c r="E229" s="820"/>
      <c r="F229" s="824" t="s">
        <v>458</v>
      </c>
      <c r="G229" s="824"/>
      <c r="H229" s="824"/>
      <c r="I229" s="832" t="str">
        <f>IF(I226="","",I228/I226)</f>
        <v/>
      </c>
      <c r="J229" s="832"/>
      <c r="K229" s="832"/>
      <c r="L229" s="832"/>
      <c r="M229" s="827" t="s">
        <v>816</v>
      </c>
      <c r="N229" s="677"/>
      <c r="O229" s="828"/>
    </row>
    <row r="230" spans="3:18" ht="15" customHeight="1" x14ac:dyDescent="0.15">
      <c r="C230" s="1000"/>
      <c r="D230" s="819"/>
      <c r="E230" s="820"/>
      <c r="F230" s="823" t="s">
        <v>637</v>
      </c>
      <c r="G230" s="824"/>
      <c r="H230" s="824"/>
      <c r="I230" s="825" t="str">
        <f>IF(基本!J165="","",基本!J165)</f>
        <v/>
      </c>
      <c r="J230" s="826"/>
      <c r="K230" s="826"/>
      <c r="L230" s="826"/>
      <c r="M230" s="827" t="s">
        <v>432</v>
      </c>
      <c r="N230" s="677"/>
      <c r="O230" s="828"/>
    </row>
    <row r="231" spans="3:18" ht="15" customHeight="1" x14ac:dyDescent="0.15">
      <c r="C231" s="1000"/>
      <c r="D231" s="821"/>
      <c r="E231" s="822"/>
      <c r="F231" s="811" t="s">
        <v>582</v>
      </c>
      <c r="G231" s="812"/>
      <c r="H231" s="813"/>
      <c r="I231" s="814"/>
      <c r="J231" s="815"/>
      <c r="K231" s="815"/>
      <c r="L231" s="815"/>
      <c r="M231" s="815"/>
      <c r="N231" s="815"/>
      <c r="O231" s="816"/>
      <c r="R231" s="41" t="s">
        <v>379</v>
      </c>
    </row>
    <row r="232" spans="3:18" ht="15" customHeight="1" x14ac:dyDescent="0.15">
      <c r="C232" s="1000"/>
      <c r="D232" s="817" t="str">
        <f>IF(基本!K73="","",基本!K73)</f>
        <v/>
      </c>
      <c r="E232" s="818"/>
      <c r="F232" s="829" t="s">
        <v>455</v>
      </c>
      <c r="G232" s="830"/>
      <c r="H232" s="831"/>
      <c r="I232" s="825" t="str">
        <f>IF(基本!K161="","",基本!K161)</f>
        <v/>
      </c>
      <c r="J232" s="826"/>
      <c r="K232" s="826"/>
      <c r="L232" s="826"/>
      <c r="M232" s="677" t="s">
        <v>815</v>
      </c>
      <c r="N232" s="677"/>
      <c r="O232" s="828"/>
    </row>
    <row r="233" spans="3:18" ht="15" customHeight="1" x14ac:dyDescent="0.15">
      <c r="C233" s="1000"/>
      <c r="D233" s="819"/>
      <c r="E233" s="820"/>
      <c r="F233" s="811" t="s">
        <v>456</v>
      </c>
      <c r="G233" s="812"/>
      <c r="H233" s="813"/>
      <c r="I233" s="825" t="str">
        <f>IF(基本!K162="","",基本!K162)</f>
        <v/>
      </c>
      <c r="J233" s="826"/>
      <c r="K233" s="826"/>
      <c r="L233" s="826"/>
      <c r="M233" s="299"/>
      <c r="N233" s="299" t="s">
        <v>178</v>
      </c>
      <c r="O233" s="300"/>
    </row>
    <row r="234" spans="3:18" ht="15" customHeight="1" x14ac:dyDescent="0.15">
      <c r="C234" s="1000"/>
      <c r="D234" s="819"/>
      <c r="E234" s="820"/>
      <c r="F234" s="824" t="s">
        <v>457</v>
      </c>
      <c r="G234" s="824"/>
      <c r="H234" s="824"/>
      <c r="I234" s="825" t="str">
        <f>IF(基本!K163="","",基本!K163)</f>
        <v/>
      </c>
      <c r="J234" s="826"/>
      <c r="K234" s="826"/>
      <c r="L234" s="826"/>
      <c r="M234" s="677" t="s">
        <v>178</v>
      </c>
      <c r="N234" s="677"/>
      <c r="O234" s="828"/>
    </row>
    <row r="235" spans="3:18" ht="15" customHeight="1" x14ac:dyDescent="0.15">
      <c r="C235" s="1000"/>
      <c r="D235" s="819"/>
      <c r="E235" s="820"/>
      <c r="F235" s="824" t="s">
        <v>458</v>
      </c>
      <c r="G235" s="824"/>
      <c r="H235" s="824"/>
      <c r="I235" s="832" t="str">
        <f>IF(I232="","",I234/I232)</f>
        <v/>
      </c>
      <c r="J235" s="832"/>
      <c r="K235" s="832"/>
      <c r="L235" s="832"/>
      <c r="M235" s="827" t="s">
        <v>816</v>
      </c>
      <c r="N235" s="677"/>
      <c r="O235" s="828"/>
    </row>
    <row r="236" spans="3:18" ht="15" customHeight="1" x14ac:dyDescent="0.15">
      <c r="C236" s="1000"/>
      <c r="D236" s="819"/>
      <c r="E236" s="820"/>
      <c r="F236" s="823" t="s">
        <v>637</v>
      </c>
      <c r="G236" s="824"/>
      <c r="H236" s="824"/>
      <c r="I236" s="825" t="str">
        <f>IF(基本!K165="","",基本!K165)</f>
        <v/>
      </c>
      <c r="J236" s="826"/>
      <c r="K236" s="826"/>
      <c r="L236" s="826"/>
      <c r="M236" s="827" t="s">
        <v>34</v>
      </c>
      <c r="N236" s="677"/>
      <c r="O236" s="828"/>
    </row>
    <row r="237" spans="3:18" ht="15" customHeight="1" x14ac:dyDescent="0.15">
      <c r="C237" s="1000"/>
      <c r="D237" s="821"/>
      <c r="E237" s="822"/>
      <c r="F237" s="811" t="s">
        <v>582</v>
      </c>
      <c r="G237" s="812"/>
      <c r="H237" s="813"/>
      <c r="I237" s="814"/>
      <c r="J237" s="815"/>
      <c r="K237" s="815"/>
      <c r="L237" s="815"/>
      <c r="M237" s="815"/>
      <c r="N237" s="815"/>
      <c r="O237" s="816"/>
      <c r="R237" s="41" t="s">
        <v>379</v>
      </c>
    </row>
    <row r="238" spans="3:18" ht="15" customHeight="1" x14ac:dyDescent="0.15">
      <c r="C238" s="1000"/>
      <c r="D238" s="817" t="str">
        <f>IF(基本!L73="","",基本!L73)</f>
        <v/>
      </c>
      <c r="E238" s="818"/>
      <c r="F238" s="829" t="s">
        <v>455</v>
      </c>
      <c r="G238" s="830"/>
      <c r="H238" s="831"/>
      <c r="I238" s="825" t="str">
        <f>IF(基本!L161="","",基本!L161)</f>
        <v/>
      </c>
      <c r="J238" s="826"/>
      <c r="K238" s="826"/>
      <c r="L238" s="826"/>
      <c r="M238" s="677" t="s">
        <v>815</v>
      </c>
      <c r="N238" s="677"/>
      <c r="O238" s="828"/>
    </row>
    <row r="239" spans="3:18" ht="15" customHeight="1" x14ac:dyDescent="0.15">
      <c r="C239" s="1000"/>
      <c r="D239" s="819"/>
      <c r="E239" s="820"/>
      <c r="F239" s="811" t="s">
        <v>456</v>
      </c>
      <c r="G239" s="812"/>
      <c r="H239" s="813"/>
      <c r="I239" s="825" t="str">
        <f>IF(基本!L162="","",基本!L162)</f>
        <v/>
      </c>
      <c r="J239" s="826"/>
      <c r="K239" s="826"/>
      <c r="L239" s="826"/>
      <c r="M239" s="299"/>
      <c r="N239" s="299" t="s">
        <v>178</v>
      </c>
      <c r="O239" s="300"/>
    </row>
    <row r="240" spans="3:18" ht="15" customHeight="1" x14ac:dyDescent="0.15">
      <c r="C240" s="1000"/>
      <c r="D240" s="819"/>
      <c r="E240" s="820"/>
      <c r="F240" s="824" t="s">
        <v>457</v>
      </c>
      <c r="G240" s="824"/>
      <c r="H240" s="824"/>
      <c r="I240" s="825" t="str">
        <f>IF(基本!L163="","",基本!L163)</f>
        <v/>
      </c>
      <c r="J240" s="826"/>
      <c r="K240" s="826"/>
      <c r="L240" s="826"/>
      <c r="M240" s="677" t="s">
        <v>178</v>
      </c>
      <c r="N240" s="677"/>
      <c r="O240" s="828"/>
    </row>
    <row r="241" spans="3:18" ht="15" customHeight="1" x14ac:dyDescent="0.15">
      <c r="C241" s="1000"/>
      <c r="D241" s="819"/>
      <c r="E241" s="820"/>
      <c r="F241" s="824" t="s">
        <v>458</v>
      </c>
      <c r="G241" s="824"/>
      <c r="H241" s="824"/>
      <c r="I241" s="832" t="str">
        <f>IF(I238="","",I240/I238)</f>
        <v/>
      </c>
      <c r="J241" s="832"/>
      <c r="K241" s="832"/>
      <c r="L241" s="832"/>
      <c r="M241" s="827" t="s">
        <v>816</v>
      </c>
      <c r="N241" s="677"/>
      <c r="O241" s="828"/>
    </row>
    <row r="242" spans="3:18" ht="15" customHeight="1" x14ac:dyDescent="0.15">
      <c r="C242" s="1000"/>
      <c r="D242" s="819"/>
      <c r="E242" s="820"/>
      <c r="F242" s="823" t="s">
        <v>637</v>
      </c>
      <c r="G242" s="824"/>
      <c r="H242" s="824"/>
      <c r="I242" s="825" t="str">
        <f>IF(基本!L165="","",基本!L165)</f>
        <v/>
      </c>
      <c r="J242" s="826"/>
      <c r="K242" s="826"/>
      <c r="L242" s="826"/>
      <c r="M242" s="827" t="s">
        <v>34</v>
      </c>
      <c r="N242" s="677"/>
      <c r="O242" s="828"/>
    </row>
    <row r="243" spans="3:18" ht="15" customHeight="1" x14ac:dyDescent="0.15">
      <c r="C243" s="1001"/>
      <c r="D243" s="821"/>
      <c r="E243" s="822"/>
      <c r="F243" s="811" t="s">
        <v>582</v>
      </c>
      <c r="G243" s="812"/>
      <c r="H243" s="813"/>
      <c r="I243" s="814"/>
      <c r="J243" s="815"/>
      <c r="K243" s="815"/>
      <c r="L243" s="815"/>
      <c r="M243" s="815"/>
      <c r="N243" s="815"/>
      <c r="O243" s="816"/>
      <c r="R243" s="41" t="s">
        <v>379</v>
      </c>
    </row>
    <row r="244" spans="3:18" ht="39.75" customHeight="1" x14ac:dyDescent="0.15">
      <c r="C244" s="844" t="s">
        <v>179</v>
      </c>
      <c r="D244" s="844"/>
      <c r="E244" s="844"/>
      <c r="F244" s="844"/>
      <c r="G244" s="844"/>
      <c r="H244" s="844"/>
      <c r="I244" s="987"/>
      <c r="J244" s="987"/>
      <c r="K244" s="987"/>
      <c r="L244" s="987"/>
      <c r="M244" s="987"/>
      <c r="N244" s="987"/>
      <c r="O244" s="988"/>
    </row>
    <row r="245" spans="3:18" x14ac:dyDescent="0.15">
      <c r="O245" s="345" t="s">
        <v>975</v>
      </c>
    </row>
  </sheetData>
  <sheetProtection password="A4DE" sheet="1" objects="1" scenarios="1"/>
  <mergeCells count="527">
    <mergeCell ref="C244:H244"/>
    <mergeCell ref="I244:O244"/>
    <mergeCell ref="F230:H230"/>
    <mergeCell ref="I230:L230"/>
    <mergeCell ref="M230:O230"/>
    <mergeCell ref="I233:L233"/>
    <mergeCell ref="C202:C243"/>
    <mergeCell ref="I221:L221"/>
    <mergeCell ref="I220:L220"/>
    <mergeCell ref="I228:L228"/>
    <mergeCell ref="M228:O228"/>
    <mergeCell ref="I226:L226"/>
    <mergeCell ref="F227:H227"/>
    <mergeCell ref="F228:H228"/>
    <mergeCell ref="F223:H223"/>
    <mergeCell ref="I223:L223"/>
    <mergeCell ref="M222:O222"/>
    <mergeCell ref="M217:O217"/>
    <mergeCell ref="F218:H218"/>
    <mergeCell ref="I218:L218"/>
    <mergeCell ref="M218:O218"/>
    <mergeCell ref="I227:L227"/>
    <mergeCell ref="F224:H224"/>
    <mergeCell ref="I224:L224"/>
    <mergeCell ref="M224:O224"/>
    <mergeCell ref="F220:H220"/>
    <mergeCell ref="M226:O226"/>
    <mergeCell ref="F226:H226"/>
    <mergeCell ref="I229:L229"/>
    <mergeCell ref="M229:O229"/>
    <mergeCell ref="F229:H229"/>
    <mergeCell ref="I216:L216"/>
    <mergeCell ref="F214:H214"/>
    <mergeCell ref="I214:L214"/>
    <mergeCell ref="M214:O214"/>
    <mergeCell ref="F215:H215"/>
    <mergeCell ref="F216:H216"/>
    <mergeCell ref="M223:O223"/>
    <mergeCell ref="I222:L222"/>
    <mergeCell ref="M220:O220"/>
    <mergeCell ref="F221:H221"/>
    <mergeCell ref="F222:H222"/>
    <mergeCell ref="M216:O216"/>
    <mergeCell ref="F217:H217"/>
    <mergeCell ref="I217:L217"/>
    <mergeCell ref="F219:H219"/>
    <mergeCell ref="I219:O219"/>
    <mergeCell ref="I215:L215"/>
    <mergeCell ref="F213:H213"/>
    <mergeCell ref="I213:O213"/>
    <mergeCell ref="F203:H203"/>
    <mergeCell ref="F204:H204"/>
    <mergeCell ref="I203:L203"/>
    <mergeCell ref="F202:H202"/>
    <mergeCell ref="I200:O200"/>
    <mergeCell ref="L190:M190"/>
    <mergeCell ref="I201:J201"/>
    <mergeCell ref="F208:H208"/>
    <mergeCell ref="I208:L208"/>
    <mergeCell ref="M208:O208"/>
    <mergeCell ref="I212:L212"/>
    <mergeCell ref="M212:O212"/>
    <mergeCell ref="F209:H209"/>
    <mergeCell ref="I209:L209"/>
    <mergeCell ref="F210:H210"/>
    <mergeCell ref="I210:L210"/>
    <mergeCell ref="M210:O210"/>
    <mergeCell ref="F212:H212"/>
    <mergeCell ref="I211:L211"/>
    <mergeCell ref="M211:O211"/>
    <mergeCell ref="F211:H211"/>
    <mergeCell ref="M202:O202"/>
    <mergeCell ref="I202:L202"/>
    <mergeCell ref="C201:H201"/>
    <mergeCell ref="K201:O201"/>
    <mergeCell ref="C191:G191"/>
    <mergeCell ref="H178:O178"/>
    <mergeCell ref="C200:H200"/>
    <mergeCell ref="H191:O191"/>
    <mergeCell ref="D202:E207"/>
    <mergeCell ref="F207:H207"/>
    <mergeCell ref="I207:O207"/>
    <mergeCell ref="I190:J190"/>
    <mergeCell ref="I205:L205"/>
    <mergeCell ref="I204:L204"/>
    <mergeCell ref="M205:O205"/>
    <mergeCell ref="F206:H206"/>
    <mergeCell ref="F205:H205"/>
    <mergeCell ref="I206:L206"/>
    <mergeCell ref="M206:O206"/>
    <mergeCell ref="M204:O204"/>
    <mergeCell ref="C190:G190"/>
    <mergeCell ref="H165:O165"/>
    <mergeCell ref="C165:G177"/>
    <mergeCell ref="C178:G189"/>
    <mergeCell ref="C82:E83"/>
    <mergeCell ref="D90:E90"/>
    <mergeCell ref="F81:G81"/>
    <mergeCell ref="F82:G82"/>
    <mergeCell ref="D80:E80"/>
    <mergeCell ref="C74:C81"/>
    <mergeCell ref="H76:I76"/>
    <mergeCell ref="H77:I77"/>
    <mergeCell ref="H80:I80"/>
    <mergeCell ref="D75:E75"/>
    <mergeCell ref="D77:E77"/>
    <mergeCell ref="H158:O158"/>
    <mergeCell ref="H156:O156"/>
    <mergeCell ref="H164:O164"/>
    <mergeCell ref="C163:G163"/>
    <mergeCell ref="F75:G75"/>
    <mergeCell ref="F76:G76"/>
    <mergeCell ref="F77:G77"/>
    <mergeCell ref="F80:G80"/>
    <mergeCell ref="H84:I84"/>
    <mergeCell ref="C84:C91"/>
    <mergeCell ref="N59:O59"/>
    <mergeCell ref="N60:O60"/>
    <mergeCell ref="J60:K60"/>
    <mergeCell ref="C158:G158"/>
    <mergeCell ref="H163:O163"/>
    <mergeCell ref="C164:G164"/>
    <mergeCell ref="C156:G156"/>
    <mergeCell ref="H74:I74"/>
    <mergeCell ref="D76:E76"/>
    <mergeCell ref="F73:G73"/>
    <mergeCell ref="J78:K78"/>
    <mergeCell ref="J79:K79"/>
    <mergeCell ref="J81:K81"/>
    <mergeCell ref="J82:K82"/>
    <mergeCell ref="J83:K83"/>
    <mergeCell ref="J84:K84"/>
    <mergeCell ref="L71:M71"/>
    <mergeCell ref="L72:M72"/>
    <mergeCell ref="L81:M81"/>
    <mergeCell ref="L74:M74"/>
    <mergeCell ref="L75:M75"/>
    <mergeCell ref="F74:G74"/>
    <mergeCell ref="L76:M76"/>
    <mergeCell ref="L77:M77"/>
    <mergeCell ref="E129:F129"/>
    <mergeCell ref="G129:I129"/>
    <mergeCell ref="D121:F122"/>
    <mergeCell ref="G121:I122"/>
    <mergeCell ref="D113:D119"/>
    <mergeCell ref="H90:I90"/>
    <mergeCell ref="F87:G87"/>
    <mergeCell ref="F88:G88"/>
    <mergeCell ref="F83:G83"/>
    <mergeCell ref="F84:G84"/>
    <mergeCell ref="F85:G85"/>
    <mergeCell ref="F86:G86"/>
    <mergeCell ref="D86:E86"/>
    <mergeCell ref="D87:E87"/>
    <mergeCell ref="D88:E88"/>
    <mergeCell ref="H85:I85"/>
    <mergeCell ref="H86:I86"/>
    <mergeCell ref="H87:I87"/>
    <mergeCell ref="H88:I88"/>
    <mergeCell ref="D85:E85"/>
    <mergeCell ref="F90:G90"/>
    <mergeCell ref="H91:I91"/>
    <mergeCell ref="F103:G103"/>
    <mergeCell ref="E117:F117"/>
    <mergeCell ref="C55:C67"/>
    <mergeCell ref="D56:G56"/>
    <mergeCell ref="D57:G57"/>
    <mergeCell ref="D102:E108"/>
    <mergeCell ref="F105:G105"/>
    <mergeCell ref="H105:I105"/>
    <mergeCell ref="F104:G104"/>
    <mergeCell ref="H66:I66"/>
    <mergeCell ref="H65:I65"/>
    <mergeCell ref="L64:M64"/>
    <mergeCell ref="F65:G65"/>
    <mergeCell ref="H63:I63"/>
    <mergeCell ref="D64:E66"/>
    <mergeCell ref="H139:I139"/>
    <mergeCell ref="H140:I140"/>
    <mergeCell ref="D112:F112"/>
    <mergeCell ref="G112:I112"/>
    <mergeCell ref="J112:O112"/>
    <mergeCell ref="D123:D129"/>
    <mergeCell ref="E123:F123"/>
    <mergeCell ref="G123:I123"/>
    <mergeCell ref="J113:O113"/>
    <mergeCell ref="E114:F114"/>
    <mergeCell ref="E115:F115"/>
    <mergeCell ref="G115:I115"/>
    <mergeCell ref="J115:O115"/>
    <mergeCell ref="J119:O119"/>
    <mergeCell ref="J129:L129"/>
    <mergeCell ref="M129:O129"/>
    <mergeCell ref="E124:F124"/>
    <mergeCell ref="H71:I71"/>
    <mergeCell ref="C71:E73"/>
    <mergeCell ref="D74:E74"/>
    <mergeCell ref="G128:I128"/>
    <mergeCell ref="L65:M65"/>
    <mergeCell ref="J65:K65"/>
    <mergeCell ref="J66:K66"/>
    <mergeCell ref="H73:I73"/>
    <mergeCell ref="F71:G72"/>
    <mergeCell ref="F66:G66"/>
    <mergeCell ref="D67:G67"/>
    <mergeCell ref="G124:I124"/>
    <mergeCell ref="E119:F119"/>
    <mergeCell ref="L80:M80"/>
    <mergeCell ref="J77:K77"/>
    <mergeCell ref="J73:K73"/>
    <mergeCell ref="J74:K74"/>
    <mergeCell ref="J75:K75"/>
    <mergeCell ref="J76:K76"/>
    <mergeCell ref="L78:M78"/>
    <mergeCell ref="L79:M79"/>
    <mergeCell ref="J80:K80"/>
    <mergeCell ref="G118:I118"/>
    <mergeCell ref="C142:O142"/>
    <mergeCell ref="M123:O123"/>
    <mergeCell ref="J105:K105"/>
    <mergeCell ref="L105:M105"/>
    <mergeCell ref="L104:M104"/>
    <mergeCell ref="D109:O110"/>
    <mergeCell ref="J117:O117"/>
    <mergeCell ref="J121:L122"/>
    <mergeCell ref="M121:O122"/>
    <mergeCell ref="E125:F125"/>
    <mergeCell ref="C141:G141"/>
    <mergeCell ref="C139:G139"/>
    <mergeCell ref="H141:I141"/>
    <mergeCell ref="J124:L124"/>
    <mergeCell ref="M124:O124"/>
    <mergeCell ref="G125:I125"/>
    <mergeCell ref="E127:F127"/>
    <mergeCell ref="M128:O128"/>
    <mergeCell ref="J128:L128"/>
    <mergeCell ref="E126:F126"/>
    <mergeCell ref="G126:I126"/>
    <mergeCell ref="J126:L126"/>
    <mergeCell ref="M126:O126"/>
    <mergeCell ref="C5:F5"/>
    <mergeCell ref="C29:K29"/>
    <mergeCell ref="M30:N30"/>
    <mergeCell ref="M29:N29"/>
    <mergeCell ref="M31:N31"/>
    <mergeCell ref="H62:I62"/>
    <mergeCell ref="F62:G62"/>
    <mergeCell ref="F14:K14"/>
    <mergeCell ref="L14:N14"/>
    <mergeCell ref="F25:K25"/>
    <mergeCell ref="F27:K27"/>
    <mergeCell ref="L17:N17"/>
    <mergeCell ref="L18:N18"/>
    <mergeCell ref="L19:O19"/>
    <mergeCell ref="L20:O20"/>
    <mergeCell ref="L24:N24"/>
    <mergeCell ref="H61:I61"/>
    <mergeCell ref="J22:K22"/>
    <mergeCell ref="F26:I26"/>
    <mergeCell ref="N47:O47"/>
    <mergeCell ref="L44:M44"/>
    <mergeCell ref="L46:M46"/>
    <mergeCell ref="L61:M61"/>
    <mergeCell ref="J62:K62"/>
    <mergeCell ref="M32:N32"/>
    <mergeCell ref="N61:O61"/>
    <mergeCell ref="C37:K37"/>
    <mergeCell ref="H60:I60"/>
    <mergeCell ref="C40:J40"/>
    <mergeCell ref="C34:E35"/>
    <mergeCell ref="C30:K30"/>
    <mergeCell ref="F28:K28"/>
    <mergeCell ref="F32:K32"/>
    <mergeCell ref="F33:K33"/>
    <mergeCell ref="G45:K45"/>
    <mergeCell ref="C47:F47"/>
    <mergeCell ref="G42:K43"/>
    <mergeCell ref="L42:O42"/>
    <mergeCell ref="L37:O37"/>
    <mergeCell ref="D38:O38"/>
    <mergeCell ref="F35:K35"/>
    <mergeCell ref="M35:N35"/>
    <mergeCell ref="M34:N34"/>
    <mergeCell ref="L28:N28"/>
    <mergeCell ref="M33:N33"/>
    <mergeCell ref="F31:K31"/>
    <mergeCell ref="C42:F43"/>
    <mergeCell ref="F61:G61"/>
    <mergeCell ref="L22:O22"/>
    <mergeCell ref="F23:K23"/>
    <mergeCell ref="L27:N27"/>
    <mergeCell ref="J26:K26"/>
    <mergeCell ref="L25:N25"/>
    <mergeCell ref="F19:K19"/>
    <mergeCell ref="F20:K20"/>
    <mergeCell ref="F24:K24"/>
    <mergeCell ref="L26:N26"/>
    <mergeCell ref="F22:I22"/>
    <mergeCell ref="L21:O21"/>
    <mergeCell ref="F21:K21"/>
    <mergeCell ref="L23:N23"/>
    <mergeCell ref="C44:F44"/>
    <mergeCell ref="C36:K36"/>
    <mergeCell ref="D55:G55"/>
    <mergeCell ref="J61:K61"/>
    <mergeCell ref="L8:N8"/>
    <mergeCell ref="L11:N11"/>
    <mergeCell ref="L36:O36"/>
    <mergeCell ref="C14:E28"/>
    <mergeCell ref="D58:G58"/>
    <mergeCell ref="H58:I58"/>
    <mergeCell ref="C31:E33"/>
    <mergeCell ref="G47:K47"/>
    <mergeCell ref="F34:K34"/>
    <mergeCell ref="D59:G59"/>
    <mergeCell ref="D60:G60"/>
    <mergeCell ref="H59:I59"/>
    <mergeCell ref="J59:K59"/>
    <mergeCell ref="D61:E63"/>
    <mergeCell ref="G44:K44"/>
    <mergeCell ref="L55:M55"/>
    <mergeCell ref="N55:O55"/>
    <mergeCell ref="C45:F46"/>
    <mergeCell ref="L47:M47"/>
    <mergeCell ref="N44:O44"/>
    <mergeCell ref="N62:O62"/>
    <mergeCell ref="J101:K101"/>
    <mergeCell ref="N45:O45"/>
    <mergeCell ref="G46:K46"/>
    <mergeCell ref="N46:O46"/>
    <mergeCell ref="H55:I55"/>
    <mergeCell ref="L56:M56"/>
    <mergeCell ref="N56:O56"/>
    <mergeCell ref="N58:O58"/>
    <mergeCell ref="H56:I56"/>
    <mergeCell ref="J56:K56"/>
    <mergeCell ref="H57:I57"/>
    <mergeCell ref="L58:M58"/>
    <mergeCell ref="J57:K57"/>
    <mergeCell ref="L57:M57"/>
    <mergeCell ref="N57:O57"/>
    <mergeCell ref="L45:M45"/>
    <mergeCell ref="J55:K55"/>
    <mergeCell ref="L62:M62"/>
    <mergeCell ref="H67:I67"/>
    <mergeCell ref="H64:I64"/>
    <mergeCell ref="J64:K64"/>
    <mergeCell ref="F63:G63"/>
    <mergeCell ref="F64:G64"/>
    <mergeCell ref="L15:N15"/>
    <mergeCell ref="L16:N16"/>
    <mergeCell ref="L60:M60"/>
    <mergeCell ref="J58:K58"/>
    <mergeCell ref="J141:K141"/>
    <mergeCell ref="N67:O67"/>
    <mergeCell ref="L67:M67"/>
    <mergeCell ref="J63:K63"/>
    <mergeCell ref="L63:M63"/>
    <mergeCell ref="L73:M73"/>
    <mergeCell ref="L140:M140"/>
    <mergeCell ref="N64:O64"/>
    <mergeCell ref="J85:K85"/>
    <mergeCell ref="J71:K72"/>
    <mergeCell ref="N139:O139"/>
    <mergeCell ref="L139:M139"/>
    <mergeCell ref="J139:K139"/>
    <mergeCell ref="J140:K140"/>
    <mergeCell ref="N140:O140"/>
    <mergeCell ref="N141:O141"/>
    <mergeCell ref="L141:M141"/>
    <mergeCell ref="N63:O63"/>
    <mergeCell ref="J67:K67"/>
    <mergeCell ref="N65:O65"/>
    <mergeCell ref="C7:D13"/>
    <mergeCell ref="F9:J9"/>
    <mergeCell ref="F10:J10"/>
    <mergeCell ref="F13:J13"/>
    <mergeCell ref="F12:J12"/>
    <mergeCell ref="F17:K18"/>
    <mergeCell ref="F102:G102"/>
    <mergeCell ref="J102:K102"/>
    <mergeCell ref="L9:N9"/>
    <mergeCell ref="L10:N10"/>
    <mergeCell ref="L12:N12"/>
    <mergeCell ref="L13:N13"/>
    <mergeCell ref="H75:I75"/>
    <mergeCell ref="L66:M66"/>
    <mergeCell ref="N66:O66"/>
    <mergeCell ref="L100:M100"/>
    <mergeCell ref="L59:M59"/>
    <mergeCell ref="D100:G101"/>
    <mergeCell ref="H100:K100"/>
    <mergeCell ref="L7:N7"/>
    <mergeCell ref="F15:K16"/>
    <mergeCell ref="L82:M82"/>
    <mergeCell ref="L83:M83"/>
    <mergeCell ref="L84:M84"/>
    <mergeCell ref="J127:L127"/>
    <mergeCell ref="D78:E78"/>
    <mergeCell ref="F78:G78"/>
    <mergeCell ref="H78:I78"/>
    <mergeCell ref="D79:E79"/>
    <mergeCell ref="F79:G79"/>
    <mergeCell ref="H79:I79"/>
    <mergeCell ref="D91:E91"/>
    <mergeCell ref="H82:I82"/>
    <mergeCell ref="H83:I83"/>
    <mergeCell ref="D84:E84"/>
    <mergeCell ref="D81:E81"/>
    <mergeCell ref="H81:I81"/>
    <mergeCell ref="F91:G91"/>
    <mergeCell ref="G119:I119"/>
    <mergeCell ref="F108:G108"/>
    <mergeCell ref="H102:I102"/>
    <mergeCell ref="H108:I108"/>
    <mergeCell ref="L90:M90"/>
    <mergeCell ref="J123:L123"/>
    <mergeCell ref="L101:M101"/>
    <mergeCell ref="L102:M102"/>
    <mergeCell ref="J118:O118"/>
    <mergeCell ref="G117:I117"/>
    <mergeCell ref="D131:O131"/>
    <mergeCell ref="L91:M91"/>
    <mergeCell ref="J88:K88"/>
    <mergeCell ref="J90:K90"/>
    <mergeCell ref="J91:K91"/>
    <mergeCell ref="E116:F116"/>
    <mergeCell ref="G116:I116"/>
    <mergeCell ref="J116:O116"/>
    <mergeCell ref="E113:F113"/>
    <mergeCell ref="G113:I113"/>
    <mergeCell ref="L107:M107"/>
    <mergeCell ref="H101:I101"/>
    <mergeCell ref="J108:K108"/>
    <mergeCell ref="L108:M108"/>
    <mergeCell ref="H103:I103"/>
    <mergeCell ref="J103:K103"/>
    <mergeCell ref="L103:M103"/>
    <mergeCell ref="H104:I104"/>
    <mergeCell ref="J104:K104"/>
    <mergeCell ref="M127:O127"/>
    <mergeCell ref="J125:L125"/>
    <mergeCell ref="M125:O125"/>
    <mergeCell ref="E128:F128"/>
    <mergeCell ref="G127:I127"/>
    <mergeCell ref="C140:G140"/>
    <mergeCell ref="E118:F118"/>
    <mergeCell ref="L85:M85"/>
    <mergeCell ref="J86:K86"/>
    <mergeCell ref="J87:K87"/>
    <mergeCell ref="L88:M88"/>
    <mergeCell ref="L86:M86"/>
    <mergeCell ref="L87:M87"/>
    <mergeCell ref="D214:E219"/>
    <mergeCell ref="D208:E213"/>
    <mergeCell ref="L89:M89"/>
    <mergeCell ref="J89:K89"/>
    <mergeCell ref="H89:I89"/>
    <mergeCell ref="G114:I114"/>
    <mergeCell ref="J114:O114"/>
    <mergeCell ref="F89:G89"/>
    <mergeCell ref="D89:E89"/>
    <mergeCell ref="F106:G106"/>
    <mergeCell ref="F107:G107"/>
    <mergeCell ref="H106:I106"/>
    <mergeCell ref="J106:K106"/>
    <mergeCell ref="L106:M106"/>
    <mergeCell ref="H107:I107"/>
    <mergeCell ref="J107:K107"/>
    <mergeCell ref="H157:O157"/>
    <mergeCell ref="C157:G157"/>
    <mergeCell ref="L155:M155"/>
    <mergeCell ref="N154:O154"/>
    <mergeCell ref="H152:O152"/>
    <mergeCell ref="H154:I154"/>
    <mergeCell ref="L154:M154"/>
    <mergeCell ref="H151:O151"/>
    <mergeCell ref="N153:O153"/>
    <mergeCell ref="C153:G153"/>
    <mergeCell ref="H153:I153"/>
    <mergeCell ref="I155:J155"/>
    <mergeCell ref="C151:G151"/>
    <mergeCell ref="J154:K154"/>
    <mergeCell ref="C152:G152"/>
    <mergeCell ref="L153:M153"/>
    <mergeCell ref="J153:K153"/>
    <mergeCell ref="C154:G154"/>
    <mergeCell ref="C155:G155"/>
    <mergeCell ref="M235:O235"/>
    <mergeCell ref="F231:H231"/>
    <mergeCell ref="F236:H236"/>
    <mergeCell ref="I236:L236"/>
    <mergeCell ref="M236:O236"/>
    <mergeCell ref="F239:H239"/>
    <mergeCell ref="I239:L239"/>
    <mergeCell ref="F232:H232"/>
    <mergeCell ref="I232:L232"/>
    <mergeCell ref="M232:O232"/>
    <mergeCell ref="F233:H233"/>
    <mergeCell ref="F234:H234"/>
    <mergeCell ref="I234:L234"/>
    <mergeCell ref="M234:O234"/>
    <mergeCell ref="F235:H235"/>
    <mergeCell ref="F243:H243"/>
    <mergeCell ref="I243:O243"/>
    <mergeCell ref="D238:E243"/>
    <mergeCell ref="D232:E237"/>
    <mergeCell ref="D226:E231"/>
    <mergeCell ref="D220:E225"/>
    <mergeCell ref="F225:H225"/>
    <mergeCell ref="I225:O225"/>
    <mergeCell ref="F242:H242"/>
    <mergeCell ref="I242:L242"/>
    <mergeCell ref="M242:O242"/>
    <mergeCell ref="F238:H238"/>
    <mergeCell ref="I238:L238"/>
    <mergeCell ref="M238:O238"/>
    <mergeCell ref="I231:O231"/>
    <mergeCell ref="F237:H237"/>
    <mergeCell ref="I237:O237"/>
    <mergeCell ref="F240:H240"/>
    <mergeCell ref="I240:L240"/>
    <mergeCell ref="M240:O240"/>
    <mergeCell ref="F241:H241"/>
    <mergeCell ref="I241:L241"/>
    <mergeCell ref="M241:O241"/>
    <mergeCell ref="I235:L235"/>
  </mergeCells>
  <phoneticPr fontId="2"/>
  <pageMargins left="0.98425196850393704" right="0.59055118110236227" top="0.78740157480314965" bottom="0.78740157480314965" header="0.31496062992125984" footer="0.31496062992125984"/>
  <pageSetup paperSize="9" orientation="portrait" blackAndWhite="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7"/>
  <sheetViews>
    <sheetView showGridLines="0" view="pageBreakPreview" topLeftCell="A19" zoomScale="70" zoomScaleNormal="100" zoomScaleSheetLayoutView="70" workbookViewId="0">
      <selection activeCell="O34" sqref="O34"/>
    </sheetView>
  </sheetViews>
  <sheetFormatPr defaultRowHeight="13.5" x14ac:dyDescent="0.15"/>
  <cols>
    <col min="1" max="1" width="1" style="7" customWidth="1"/>
    <col min="2" max="2" width="1.75" style="7" customWidth="1"/>
    <col min="3" max="3" width="2.75" style="7" customWidth="1"/>
    <col min="4" max="4" width="6.625" style="7" customWidth="1"/>
    <col min="5" max="5" width="8.25" style="7" customWidth="1"/>
    <col min="6" max="6" width="7.75" style="7" customWidth="1"/>
    <col min="7" max="7" width="9" style="7" customWidth="1"/>
    <col min="8" max="8" width="9.125" style="7" customWidth="1"/>
    <col min="9" max="11" width="5.625" style="7" customWidth="1"/>
    <col min="12" max="12" width="1" style="7" customWidth="1"/>
    <col min="13" max="13" width="4.625" style="7" customWidth="1"/>
    <col min="14" max="20" width="2" style="7" customWidth="1"/>
    <col min="21" max="22" width="1.25" style="89" customWidth="1"/>
    <col min="23" max="23" width="13.25" style="7" hidden="1" customWidth="1"/>
    <col min="24" max="25" width="9" style="7" hidden="1" customWidth="1"/>
    <col min="26" max="26" width="0" style="7" hidden="1" customWidth="1"/>
    <col min="27" max="27" width="6" style="7" customWidth="1"/>
    <col min="28" max="28" width="4.75" style="7" customWidth="1"/>
    <col min="29" max="29" width="5.75" style="7" customWidth="1"/>
    <col min="30" max="16384" width="9" style="7"/>
  </cols>
  <sheetData>
    <row r="1" spans="1:27" ht="13.5" customHeight="1" x14ac:dyDescent="0.15">
      <c r="A1" s="301" t="s">
        <v>820</v>
      </c>
      <c r="B1" s="48"/>
      <c r="F1" s="201"/>
      <c r="G1" s="201"/>
      <c r="H1" s="201"/>
      <c r="I1" s="201"/>
      <c r="J1" s="201"/>
    </row>
    <row r="2" spans="1:27" ht="13.5" customHeight="1" x14ac:dyDescent="0.15">
      <c r="A2" s="48"/>
      <c r="B2" s="48"/>
      <c r="C2" s="4"/>
      <c r="D2" s="4"/>
      <c r="E2" s="4"/>
      <c r="F2" s="4"/>
      <c r="G2" s="4"/>
      <c r="H2" s="4"/>
      <c r="I2" s="4"/>
      <c r="J2" s="4"/>
      <c r="K2" s="4"/>
      <c r="L2" s="4"/>
      <c r="M2" s="4"/>
      <c r="N2" s="4"/>
      <c r="O2" s="4"/>
      <c r="P2" s="4"/>
      <c r="Q2" s="4"/>
      <c r="R2" s="4"/>
      <c r="S2" s="4"/>
      <c r="T2" s="202"/>
      <c r="U2" s="90"/>
    </row>
    <row r="3" spans="1:27" ht="13.5" customHeight="1" x14ac:dyDescent="0.15">
      <c r="A3" s="48" t="s">
        <v>821</v>
      </c>
      <c r="B3" s="48"/>
      <c r="C3" s="4"/>
      <c r="D3" s="109"/>
      <c r="E3" s="109"/>
      <c r="F3" s="109"/>
      <c r="G3" s="109"/>
      <c r="H3" s="109"/>
      <c r="I3" s="109"/>
      <c r="J3" s="109"/>
      <c r="K3" s="109"/>
      <c r="L3" s="109"/>
      <c r="M3" s="109"/>
      <c r="N3" s="109"/>
      <c r="O3" s="4"/>
      <c r="P3" s="4"/>
      <c r="Q3" s="4"/>
      <c r="R3" s="4"/>
      <c r="S3" s="4"/>
      <c r="T3" s="202"/>
      <c r="U3" s="90"/>
    </row>
    <row r="4" spans="1:27" ht="20.25" customHeight="1" x14ac:dyDescent="0.15">
      <c r="A4" s="48"/>
      <c r="B4" s="48"/>
      <c r="C4" s="4"/>
      <c r="D4" s="4"/>
      <c r="E4" s="4"/>
      <c r="F4" s="4"/>
      <c r="G4" s="4"/>
      <c r="H4" s="4"/>
      <c r="I4" s="4"/>
      <c r="J4" s="4"/>
      <c r="K4" s="4"/>
      <c r="L4" s="4"/>
      <c r="M4" s="4"/>
      <c r="N4" s="4"/>
      <c r="O4" s="4"/>
      <c r="P4" s="4"/>
      <c r="Q4" s="4"/>
      <c r="R4" s="4"/>
      <c r="S4" s="4"/>
      <c r="T4" s="202"/>
      <c r="U4" s="90"/>
    </row>
    <row r="5" spans="1:27" ht="20.25" customHeight="1" x14ac:dyDescent="0.15">
      <c r="A5" s="48"/>
      <c r="B5" s="48"/>
      <c r="C5" s="302" t="s">
        <v>822</v>
      </c>
      <c r="D5" s="4"/>
      <c r="E5" s="4"/>
      <c r="F5" s="4"/>
      <c r="G5" s="4"/>
      <c r="H5" s="4"/>
      <c r="I5" s="4"/>
      <c r="J5" s="4"/>
      <c r="K5" s="4"/>
      <c r="L5" s="4"/>
      <c r="M5" s="4"/>
      <c r="N5" s="4"/>
      <c r="O5" s="4"/>
      <c r="P5" s="4"/>
      <c r="Q5" s="4"/>
      <c r="R5" s="4"/>
      <c r="S5" s="4"/>
      <c r="T5" s="202"/>
      <c r="U5" s="90"/>
    </row>
    <row r="6" spans="1:27" ht="20.25" customHeight="1" x14ac:dyDescent="0.15">
      <c r="D6" s="303"/>
      <c r="E6" s="303"/>
      <c r="F6" s="303"/>
      <c r="G6" s="303"/>
      <c r="H6" s="303"/>
      <c r="I6" s="303"/>
      <c r="J6" s="303"/>
      <c r="K6" s="303"/>
      <c r="L6" s="303"/>
      <c r="M6" s="303"/>
      <c r="N6" s="303"/>
      <c r="O6" s="303"/>
      <c r="P6" s="303"/>
      <c r="Q6" s="303"/>
      <c r="R6" s="303"/>
      <c r="S6" s="303"/>
      <c r="T6" s="303"/>
      <c r="U6" s="90"/>
    </row>
    <row r="7" spans="1:27" ht="20.25" customHeight="1" x14ac:dyDescent="0.15">
      <c r="B7" s="48" t="s">
        <v>823</v>
      </c>
      <c r="C7" s="48"/>
      <c r="D7" s="4"/>
      <c r="E7" s="304"/>
      <c r="F7" s="303"/>
      <c r="G7" s="303"/>
      <c r="H7" s="303"/>
      <c r="I7" s="1012" t="str">
        <f>IF(基本!F166="","",基本!F166)</f>
        <v/>
      </c>
      <c r="J7" s="1012"/>
      <c r="K7" s="1012"/>
      <c r="L7" s="305"/>
      <c r="M7" s="306"/>
      <c r="N7" s="306"/>
      <c r="O7" s="306"/>
      <c r="P7" s="306"/>
      <c r="Q7" s="303"/>
      <c r="R7" s="303"/>
      <c r="S7" s="303"/>
      <c r="T7" s="303"/>
      <c r="U7" s="90"/>
      <c r="AA7" s="7" t="s">
        <v>262</v>
      </c>
    </row>
    <row r="8" spans="1:27" ht="20.25" customHeight="1" x14ac:dyDescent="0.15">
      <c r="B8" s="48"/>
      <c r="C8" s="48"/>
      <c r="D8" s="4"/>
      <c r="E8" s="304"/>
      <c r="F8" s="303"/>
      <c r="G8" s="303"/>
      <c r="H8" s="303"/>
      <c r="I8" s="303"/>
      <c r="J8" s="307"/>
      <c r="K8" s="308"/>
      <c r="L8" s="309"/>
      <c r="M8" s="309"/>
      <c r="N8" s="223"/>
      <c r="O8" s="309"/>
      <c r="P8" s="308"/>
      <c r="Q8" s="303"/>
      <c r="R8" s="303"/>
      <c r="S8" s="303"/>
      <c r="T8" s="303"/>
      <c r="U8" s="90"/>
    </row>
    <row r="9" spans="1:27" ht="20.25" customHeight="1" x14ac:dyDescent="0.15">
      <c r="B9" s="48" t="s">
        <v>824</v>
      </c>
      <c r="C9" s="48"/>
      <c r="D9" s="227"/>
      <c r="E9" s="227"/>
      <c r="F9" s="227"/>
      <c r="G9" s="227"/>
      <c r="H9" s="227"/>
      <c r="I9" s="1012" t="str">
        <f>IF(基本!F167="","",基本!F167)</f>
        <v/>
      </c>
      <c r="J9" s="1012"/>
      <c r="K9" s="1012"/>
      <c r="L9" s="305"/>
      <c r="M9" s="306"/>
      <c r="N9" s="306"/>
      <c r="O9" s="306"/>
      <c r="P9" s="306"/>
      <c r="Q9" s="303"/>
      <c r="R9" s="303"/>
      <c r="S9" s="303"/>
      <c r="T9" s="303"/>
      <c r="U9" s="90"/>
      <c r="AA9" s="7" t="s">
        <v>262</v>
      </c>
    </row>
    <row r="10" spans="1:27" ht="20.25" customHeight="1" x14ac:dyDescent="0.15">
      <c r="B10" s="48"/>
      <c r="C10" s="48"/>
      <c r="D10" s="227"/>
      <c r="E10" s="227"/>
      <c r="F10" s="227"/>
      <c r="G10" s="227"/>
      <c r="H10" s="227"/>
      <c r="I10" s="227"/>
      <c r="J10" s="310"/>
      <c r="K10" s="311"/>
      <c r="L10" s="311"/>
      <c r="M10" s="311"/>
      <c r="N10" s="311"/>
      <c r="O10" s="311"/>
      <c r="P10" s="311"/>
      <c r="Q10" s="311"/>
      <c r="R10" s="311"/>
      <c r="S10" s="311"/>
      <c r="T10" s="303"/>
      <c r="U10" s="90"/>
      <c r="AA10" s="312"/>
    </row>
    <row r="11" spans="1:27" ht="20.25" customHeight="1" x14ac:dyDescent="0.15">
      <c r="B11" s="48" t="s">
        <v>825</v>
      </c>
      <c r="C11" s="48"/>
      <c r="I11" s="1003" t="str">
        <f>IF(基本!F168="","",基本!F168)</f>
        <v/>
      </c>
      <c r="J11" s="1003"/>
      <c r="K11" s="313" t="s">
        <v>306</v>
      </c>
      <c r="U11" s="90"/>
      <c r="AA11" s="7" t="s">
        <v>262</v>
      </c>
    </row>
    <row r="12" spans="1:27" ht="20.25" customHeight="1" x14ac:dyDescent="0.15">
      <c r="B12" s="48"/>
      <c r="C12" s="48"/>
      <c r="I12" s="1004"/>
      <c r="J12" s="1004"/>
      <c r="K12" s="313"/>
      <c r="U12" s="90"/>
    </row>
    <row r="13" spans="1:27" ht="20.25" customHeight="1" x14ac:dyDescent="0.15">
      <c r="B13" s="48" t="s">
        <v>826</v>
      </c>
      <c r="C13" s="48"/>
      <c r="U13" s="90"/>
    </row>
    <row r="14" spans="1:27" ht="20.25" customHeight="1" x14ac:dyDescent="0.15">
      <c r="B14" s="48"/>
      <c r="C14" s="48"/>
      <c r="U14" s="90"/>
    </row>
    <row r="15" spans="1:27" s="89" customFormat="1" ht="20.25" customHeight="1" x14ac:dyDescent="0.15">
      <c r="A15" s="7"/>
      <c r="B15" s="48" t="s">
        <v>827</v>
      </c>
      <c r="C15" s="48"/>
      <c r="D15" s="7"/>
      <c r="E15" s="7"/>
      <c r="F15" s="7"/>
      <c r="G15" s="7"/>
      <c r="H15" s="7"/>
      <c r="I15" s="7"/>
      <c r="J15" s="7"/>
      <c r="K15" s="7"/>
      <c r="L15" s="7"/>
      <c r="M15" s="7"/>
      <c r="N15" s="7"/>
      <c r="O15" s="7"/>
      <c r="P15" s="7"/>
      <c r="Q15" s="7"/>
      <c r="R15" s="7"/>
      <c r="S15" s="7"/>
      <c r="T15" s="7"/>
      <c r="U15" s="90"/>
      <c r="W15" s="7"/>
    </row>
    <row r="16" spans="1:27" s="89" customFormat="1" ht="20.25" customHeight="1" x14ac:dyDescent="0.15">
      <c r="A16" s="4"/>
      <c r="B16" s="4"/>
      <c r="C16" s="4"/>
      <c r="D16" s="4"/>
      <c r="E16" s="4"/>
      <c r="F16" s="4"/>
      <c r="G16" s="4"/>
      <c r="H16" s="4"/>
      <c r="I16" s="4"/>
      <c r="J16" s="4"/>
      <c r="K16" s="4"/>
      <c r="L16" s="4"/>
      <c r="M16" s="4"/>
      <c r="N16" s="180"/>
      <c r="O16" s="4"/>
      <c r="P16" s="4"/>
      <c r="Q16" s="4"/>
      <c r="R16" s="4"/>
      <c r="S16" s="4"/>
      <c r="T16" s="4"/>
      <c r="U16" s="90"/>
      <c r="W16" s="7"/>
    </row>
    <row r="17" spans="1:30" s="89" customFormat="1" ht="20.25" customHeight="1" x14ac:dyDescent="0.15">
      <c r="A17" s="4"/>
      <c r="B17" s="1016" t="s">
        <v>828</v>
      </c>
      <c r="C17" s="1017"/>
      <c r="D17" s="1017"/>
      <c r="E17" s="1017"/>
      <c r="F17" s="1017"/>
      <c r="G17" s="1017"/>
      <c r="H17" s="1018"/>
      <c r="I17" s="1016" t="s">
        <v>829</v>
      </c>
      <c r="J17" s="1017"/>
      <c r="K17" s="1018"/>
      <c r="L17" s="1016" t="s">
        <v>830</v>
      </c>
      <c r="M17" s="1017"/>
      <c r="N17" s="1017"/>
      <c r="O17" s="1017"/>
      <c r="P17" s="1017"/>
      <c r="Q17" s="1017"/>
      <c r="R17" s="1017"/>
      <c r="S17" s="1017"/>
      <c r="T17" s="1018"/>
      <c r="U17" s="90"/>
      <c r="W17" s="7"/>
    </row>
    <row r="18" spans="1:30" s="89" customFormat="1" ht="20.25" customHeight="1" x14ac:dyDescent="0.15">
      <c r="A18" s="4"/>
      <c r="B18" s="314"/>
      <c r="C18" s="315" t="s">
        <v>286</v>
      </c>
      <c r="D18" s="316"/>
      <c r="E18" s="316"/>
      <c r="F18" s="316"/>
      <c r="G18" s="316"/>
      <c r="H18" s="108"/>
      <c r="I18" s="1019"/>
      <c r="J18" s="1020"/>
      <c r="K18" s="1021"/>
      <c r="L18" s="317"/>
      <c r="M18" s="1022"/>
      <c r="N18" s="1022"/>
      <c r="O18" s="1022"/>
      <c r="P18" s="1022"/>
      <c r="Q18" s="1022"/>
      <c r="R18" s="1022"/>
      <c r="S18" s="1022"/>
      <c r="T18" s="705"/>
      <c r="U18" s="90"/>
      <c r="W18" s="7"/>
    </row>
    <row r="19" spans="1:30" s="89" customFormat="1" ht="20.25" customHeight="1" x14ac:dyDescent="0.15">
      <c r="A19" s="4"/>
      <c r="B19" s="318"/>
      <c r="D19" s="319" t="s">
        <v>831</v>
      </c>
      <c r="E19" s="320"/>
      <c r="F19" s="320"/>
      <c r="G19" s="320"/>
      <c r="H19" s="166"/>
      <c r="I19" s="1005" t="str">
        <f>IF(基本!F169="","",基本!F169)</f>
        <v/>
      </c>
      <c r="J19" s="626"/>
      <c r="K19" s="1006"/>
      <c r="L19" s="321"/>
      <c r="M19" s="1007"/>
      <c r="N19" s="1007"/>
      <c r="O19" s="1007"/>
      <c r="P19" s="1007"/>
      <c r="Q19" s="1007"/>
      <c r="R19" s="1007"/>
      <c r="S19" s="1007"/>
      <c r="T19" s="707"/>
      <c r="U19" s="90"/>
      <c r="W19" s="7"/>
      <c r="AA19" s="7" t="s">
        <v>262</v>
      </c>
    </row>
    <row r="20" spans="1:30" s="89" customFormat="1" ht="20.25" customHeight="1" x14ac:dyDescent="0.15">
      <c r="A20" s="4"/>
      <c r="B20" s="318"/>
      <c r="D20" s="319"/>
      <c r="E20" s="320"/>
      <c r="F20" s="320"/>
      <c r="G20" s="320"/>
      <c r="H20" s="166"/>
      <c r="I20" s="322"/>
      <c r="J20" s="199"/>
      <c r="K20" s="323"/>
      <c r="L20" s="321"/>
      <c r="M20" s="218"/>
      <c r="N20" s="218"/>
      <c r="O20" s="218"/>
      <c r="P20" s="218"/>
      <c r="Q20" s="218"/>
      <c r="R20" s="218"/>
      <c r="S20" s="218"/>
      <c r="T20" s="324"/>
      <c r="U20" s="90"/>
      <c r="W20" s="7"/>
    </row>
    <row r="21" spans="1:30" s="89" customFormat="1" ht="39.75" customHeight="1" x14ac:dyDescent="0.15">
      <c r="A21" s="4"/>
      <c r="B21" s="318"/>
      <c r="D21" s="319" t="s">
        <v>832</v>
      </c>
      <c r="E21" s="320"/>
      <c r="F21" s="320"/>
      <c r="G21" s="320"/>
      <c r="H21" s="166"/>
      <c r="I21" s="1005" t="str">
        <f>IF(基本!F170="","",基本!F170)</f>
        <v/>
      </c>
      <c r="J21" s="626"/>
      <c r="K21" s="1006"/>
      <c r="L21" s="325"/>
      <c r="M21" s="1008"/>
      <c r="N21" s="1008"/>
      <c r="O21" s="1008"/>
      <c r="P21" s="1008"/>
      <c r="Q21" s="1008"/>
      <c r="R21" s="1008"/>
      <c r="S21" s="1008"/>
      <c r="T21" s="1009"/>
      <c r="U21" s="90"/>
      <c r="W21" s="7"/>
      <c r="AA21" s="1002" t="str">
        <f>IF(I21="","",IF(AND(COUNT(I21)=1,COUNTA(M21)=0)=TRUE,"←備考欄に金融機関名と本支店名を記載すること",""))</f>
        <v/>
      </c>
      <c r="AB21" s="1002"/>
      <c r="AC21" s="1002"/>
      <c r="AD21" s="1002"/>
    </row>
    <row r="22" spans="1:30" s="89" customFormat="1" ht="20.25" customHeight="1" x14ac:dyDescent="0.15">
      <c r="A22" s="4"/>
      <c r="B22" s="318"/>
      <c r="D22" s="319"/>
      <c r="E22" s="320"/>
      <c r="F22" s="320"/>
      <c r="G22" s="320"/>
      <c r="H22" s="166"/>
      <c r="I22" s="322"/>
      <c r="J22" s="199"/>
      <c r="K22" s="323"/>
      <c r="L22" s="326"/>
      <c r="M22" s="90"/>
      <c r="N22" s="90"/>
      <c r="O22" s="90"/>
      <c r="P22" s="90"/>
      <c r="Q22" s="90"/>
      <c r="R22" s="90"/>
      <c r="S22" s="90"/>
      <c r="T22" s="166"/>
      <c r="U22" s="90"/>
      <c r="W22" s="7"/>
    </row>
    <row r="23" spans="1:30" s="89" customFormat="1" ht="20.25" customHeight="1" x14ac:dyDescent="0.15">
      <c r="A23" s="4"/>
      <c r="B23" s="327"/>
      <c r="C23" s="1014" t="s">
        <v>833</v>
      </c>
      <c r="D23" s="1014"/>
      <c r="E23" s="1014"/>
      <c r="F23" s="1014"/>
      <c r="G23" s="1014"/>
      <c r="H23" s="1015"/>
      <c r="I23" s="1005" t="str">
        <f>IF(基本!F172="","",基本!F172)</f>
        <v/>
      </c>
      <c r="J23" s="626"/>
      <c r="K23" s="1006"/>
      <c r="L23" s="321"/>
      <c r="M23" s="1013"/>
      <c r="N23" s="1013"/>
      <c r="O23" s="1013"/>
      <c r="P23" s="1013"/>
      <c r="Q23" s="1013"/>
      <c r="R23" s="1013"/>
      <c r="S23" s="1013"/>
      <c r="T23" s="328"/>
      <c r="U23" s="90"/>
      <c r="W23" s="7"/>
      <c r="AA23" s="7" t="s">
        <v>262</v>
      </c>
    </row>
    <row r="24" spans="1:30" s="89" customFormat="1" ht="20.25" customHeight="1" x14ac:dyDescent="0.15">
      <c r="A24" s="4"/>
      <c r="B24" s="327"/>
      <c r="C24" s="319"/>
      <c r="D24" s="320"/>
      <c r="E24" s="320"/>
      <c r="F24" s="320"/>
      <c r="G24" s="320"/>
      <c r="H24" s="166"/>
      <c r="I24" s="322"/>
      <c r="J24" s="199"/>
      <c r="K24" s="323"/>
      <c r="L24" s="321"/>
      <c r="M24" s="90"/>
      <c r="N24" s="90"/>
      <c r="O24" s="90"/>
      <c r="P24" s="90"/>
      <c r="Q24" s="90"/>
      <c r="R24" s="90"/>
      <c r="S24" s="90"/>
      <c r="T24" s="166"/>
      <c r="U24" s="90"/>
      <c r="W24" s="7"/>
    </row>
    <row r="25" spans="1:30" ht="20.25" customHeight="1" x14ac:dyDescent="0.15">
      <c r="A25" s="4"/>
      <c r="B25" s="329"/>
      <c r="C25" s="1010" t="s">
        <v>834</v>
      </c>
      <c r="D25" s="1010"/>
      <c r="E25" s="1010"/>
      <c r="F25" s="1010"/>
      <c r="G25" s="1010"/>
      <c r="H25" s="1011"/>
      <c r="I25" s="1005" t="str">
        <f>IF(基本!F171="","",基本!F171)</f>
        <v/>
      </c>
      <c r="J25" s="626"/>
      <c r="K25" s="1006"/>
      <c r="L25" s="330"/>
      <c r="M25" s="218"/>
      <c r="N25" s="218"/>
      <c r="O25" s="218"/>
      <c r="P25" s="218"/>
      <c r="Q25" s="218"/>
      <c r="R25" s="218"/>
      <c r="S25" s="218"/>
      <c r="T25" s="324"/>
      <c r="AA25" s="7" t="s">
        <v>262</v>
      </c>
    </row>
    <row r="26" spans="1:30" ht="20.25" customHeight="1" x14ac:dyDescent="0.15">
      <c r="A26" s="4"/>
      <c r="B26" s="329"/>
      <c r="C26" s="202"/>
      <c r="D26" s="202"/>
      <c r="E26" s="202"/>
      <c r="F26" s="303"/>
      <c r="G26" s="303"/>
      <c r="H26" s="175"/>
      <c r="I26" s="322"/>
      <c r="J26" s="199"/>
      <c r="K26" s="323"/>
      <c r="L26" s="330"/>
      <c r="M26" s="218"/>
      <c r="N26" s="218"/>
      <c r="O26" s="218"/>
      <c r="P26" s="218"/>
      <c r="Q26" s="218"/>
      <c r="R26" s="218"/>
      <c r="S26" s="218"/>
      <c r="T26" s="324"/>
    </row>
    <row r="27" spans="1:30" ht="20.25" customHeight="1" x14ac:dyDescent="0.15">
      <c r="A27" s="4"/>
      <c r="B27" s="329"/>
      <c r="C27" s="724" t="s">
        <v>180</v>
      </c>
      <c r="D27" s="724"/>
      <c r="E27" s="724"/>
      <c r="F27" s="724"/>
      <c r="G27" s="724"/>
      <c r="H27" s="725"/>
      <c r="I27" s="1005" t="str">
        <f>IF(基本!F173="","",基本!F173)</f>
        <v/>
      </c>
      <c r="J27" s="626"/>
      <c r="K27" s="1006"/>
      <c r="L27" s="330"/>
      <c r="M27" s="218"/>
      <c r="N27" s="218"/>
      <c r="O27" s="218"/>
      <c r="P27" s="218"/>
      <c r="Q27" s="218"/>
      <c r="R27" s="218"/>
      <c r="S27" s="218"/>
      <c r="T27" s="324"/>
      <c r="AA27" s="7" t="s">
        <v>262</v>
      </c>
    </row>
    <row r="28" spans="1:30" ht="20.25" customHeight="1" x14ac:dyDescent="0.15">
      <c r="A28" s="4"/>
      <c r="B28" s="329"/>
      <c r="C28" s="202"/>
      <c r="D28" s="202"/>
      <c r="E28" s="202"/>
      <c r="F28" s="303"/>
      <c r="G28" s="303"/>
      <c r="H28" s="175"/>
      <c r="I28" s="322"/>
      <c r="J28" s="199"/>
      <c r="K28" s="323"/>
      <c r="L28" s="330"/>
      <c r="M28" s="218"/>
      <c r="N28" s="218"/>
      <c r="O28" s="218"/>
      <c r="P28" s="218"/>
      <c r="Q28" s="218"/>
      <c r="R28" s="218"/>
      <c r="S28" s="218"/>
      <c r="T28" s="324"/>
    </row>
    <row r="29" spans="1:30" ht="20.25" customHeight="1" x14ac:dyDescent="0.15">
      <c r="A29" s="4"/>
      <c r="B29" s="331"/>
      <c r="C29" s="332"/>
      <c r="D29" s="332"/>
      <c r="E29" s="332" t="s">
        <v>835</v>
      </c>
      <c r="F29" s="333"/>
      <c r="G29" s="333"/>
      <c r="H29" s="171"/>
      <c r="I29" s="873" t="str">
        <f>IF(AND(I19="",I21="",I23="",I25="",I27="")=TRUE,"",SUM(I18:K28))</f>
        <v/>
      </c>
      <c r="J29" s="643"/>
      <c r="K29" s="874"/>
      <c r="L29" s="334"/>
      <c r="M29" s="335"/>
      <c r="N29" s="335"/>
      <c r="O29" s="335"/>
      <c r="P29" s="335"/>
      <c r="Q29" s="335"/>
      <c r="R29" s="335"/>
      <c r="S29" s="335"/>
      <c r="T29" s="336"/>
      <c r="AA29" s="7" t="s">
        <v>262</v>
      </c>
      <c r="AD29" s="7" t="e">
        <f>IF(I29=第1号!K31/1000,"","←資金需要と助成事業に要する経費総額と合致しません。基本のデータを正しく入力してください。")</f>
        <v>#VALUE!</v>
      </c>
    </row>
    <row r="30" spans="1:30" ht="15" customHeight="1" x14ac:dyDescent="0.15">
      <c r="A30" s="4"/>
      <c r="B30" s="337" t="s">
        <v>836</v>
      </c>
      <c r="C30" s="338"/>
      <c r="D30" s="339"/>
      <c r="E30" s="339"/>
      <c r="F30" s="218"/>
      <c r="G30" s="218"/>
      <c r="H30" s="218"/>
      <c r="I30" s="218"/>
      <c r="J30" s="218"/>
      <c r="K30" s="340"/>
      <c r="L30" s="341"/>
      <c r="M30" s="341"/>
      <c r="N30" s="341"/>
      <c r="O30" s="341"/>
      <c r="P30" s="341"/>
      <c r="Q30" s="341"/>
      <c r="R30" s="341"/>
      <c r="S30" s="341"/>
      <c r="T30" s="340"/>
    </row>
    <row r="31" spans="1:30" ht="15" customHeight="1" x14ac:dyDescent="0.15">
      <c r="A31" s="4"/>
      <c r="B31" s="233" t="s">
        <v>287</v>
      </c>
      <c r="C31" s="342"/>
      <c r="D31" s="343"/>
      <c r="E31" s="343"/>
      <c r="F31" s="54"/>
      <c r="G31" s="54"/>
      <c r="H31" s="54"/>
      <c r="I31" s="54"/>
      <c r="J31" s="54"/>
      <c r="K31" s="107"/>
      <c r="L31" s="344"/>
      <c r="M31" s="344"/>
      <c r="N31" s="344"/>
      <c r="O31" s="344"/>
      <c r="P31" s="344"/>
      <c r="Q31" s="344"/>
      <c r="R31" s="344"/>
      <c r="S31" s="344"/>
      <c r="T31" s="107"/>
    </row>
    <row r="32" spans="1:30" ht="15" customHeight="1" x14ac:dyDescent="0.15">
      <c r="B32" s="14" t="s">
        <v>181</v>
      </c>
      <c r="C32" s="14"/>
      <c r="D32" s="14"/>
      <c r="E32" s="14"/>
      <c r="F32" s="14"/>
      <c r="G32" s="14"/>
      <c r="H32" s="14"/>
      <c r="I32" s="14"/>
      <c r="J32" s="14"/>
      <c r="K32" s="14"/>
      <c r="L32" s="14"/>
      <c r="M32" s="14"/>
      <c r="N32" s="14"/>
      <c r="O32" s="14"/>
      <c r="P32" s="14"/>
      <c r="Q32" s="14"/>
      <c r="R32" s="14"/>
      <c r="S32" s="14"/>
      <c r="T32" s="14"/>
    </row>
    <row r="33" spans="2:20" ht="20.25" customHeight="1" x14ac:dyDescent="0.15">
      <c r="B33" s="233"/>
    </row>
    <row r="34" spans="2:20" ht="20.25" customHeight="1" x14ac:dyDescent="0.15">
      <c r="B34" s="233"/>
    </row>
    <row r="35" spans="2:20" ht="20.25" customHeight="1" x14ac:dyDescent="0.15">
      <c r="B35" s="233"/>
    </row>
    <row r="36" spans="2:20" ht="20.25" customHeight="1" x14ac:dyDescent="0.15">
      <c r="B36" s="233"/>
    </row>
    <row r="37" spans="2:20" ht="20.25" customHeight="1" x14ac:dyDescent="0.15">
      <c r="B37" s="233"/>
      <c r="T37" s="345" t="s">
        <v>979</v>
      </c>
    </row>
  </sheetData>
  <sheetProtection password="A4DE" sheet="1" objects="1" scenarios="1"/>
  <mergeCells count="22">
    <mergeCell ref="I7:K7"/>
    <mergeCell ref="I9:K9"/>
    <mergeCell ref="M23:S23"/>
    <mergeCell ref="C23:H23"/>
    <mergeCell ref="I23:K23"/>
    <mergeCell ref="B17:H17"/>
    <mergeCell ref="I17:K17"/>
    <mergeCell ref="L17:T17"/>
    <mergeCell ref="I18:K18"/>
    <mergeCell ref="M18:T18"/>
    <mergeCell ref="I25:K25"/>
    <mergeCell ref="I29:K29"/>
    <mergeCell ref="C25:H25"/>
    <mergeCell ref="C27:H27"/>
    <mergeCell ref="I27:K27"/>
    <mergeCell ref="AA21:AD21"/>
    <mergeCell ref="I11:J11"/>
    <mergeCell ref="I12:J12"/>
    <mergeCell ref="I19:K19"/>
    <mergeCell ref="M19:T19"/>
    <mergeCell ref="I21:K21"/>
    <mergeCell ref="M21:T21"/>
  </mergeCells>
  <phoneticPr fontId="2"/>
  <conditionalFormatting sqref="AC25 M23:T23">
    <cfRule type="containsText" dxfId="0" priority="1" stopIfTrue="1" operator="containsText" text="借入金を手当する金融機関名・支店名を記入下さい">
      <formula>NOT(ISERROR(SEARCH("借入金を手当する金融機関名・支店名を記入下さい",M23)))</formula>
    </cfRule>
  </conditionalFormatting>
  <pageMargins left="0.98425196850393704" right="0.59055118110236227" top="0.78740157480314965" bottom="0.59055118110236227" header="0.31496062992125984" footer="0.31496062992125984"/>
  <pageSetup paperSize="9"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showGridLines="0" view="pageBreakPreview" topLeftCell="A25" zoomScale="70" zoomScaleNormal="100" zoomScaleSheetLayoutView="70" workbookViewId="0">
      <selection activeCell="S33" sqref="S33"/>
    </sheetView>
  </sheetViews>
  <sheetFormatPr defaultRowHeight="13.5" x14ac:dyDescent="0.15"/>
  <cols>
    <col min="1" max="1" width="1.75" style="7" customWidth="1"/>
    <col min="2" max="2" width="1" style="7" customWidth="1"/>
    <col min="3" max="4" width="0.75" style="7" customWidth="1"/>
    <col min="5" max="5" width="3.25" style="7" customWidth="1"/>
    <col min="6" max="6" width="6.125" style="7" customWidth="1"/>
    <col min="7" max="7" width="8.5" style="7" customWidth="1"/>
    <col min="8" max="8" width="9.125" style="7" customWidth="1"/>
    <col min="9" max="9" width="6" style="7" customWidth="1"/>
    <col min="10" max="21" width="4" style="7" customWidth="1"/>
    <col min="22" max="23" width="1.25" style="89" customWidth="1"/>
    <col min="24" max="24" width="13.25" style="7" customWidth="1"/>
    <col min="25" max="16384" width="9" style="7"/>
  </cols>
  <sheetData>
    <row r="1" spans="1:25" ht="13.5" customHeight="1" x14ac:dyDescent="0.15">
      <c r="A1" s="301" t="s">
        <v>841</v>
      </c>
      <c r="C1" s="48"/>
      <c r="D1" s="48"/>
      <c r="H1" s="201"/>
      <c r="I1" s="201"/>
      <c r="J1" s="201"/>
      <c r="K1" s="201"/>
      <c r="L1" s="201"/>
      <c r="M1" s="201"/>
      <c r="W1" s="48"/>
      <c r="X1" s="48"/>
      <c r="Y1" s="48"/>
    </row>
    <row r="2" spans="1:25" ht="13.5" customHeight="1" x14ac:dyDescent="0.15">
      <c r="B2" s="48"/>
      <c r="C2" s="48"/>
      <c r="D2" s="48"/>
      <c r="E2" s="4"/>
      <c r="F2" s="4"/>
      <c r="G2" s="4"/>
      <c r="H2" s="4"/>
      <c r="I2" s="4"/>
      <c r="J2" s="4"/>
      <c r="K2" s="4"/>
      <c r="L2" s="4"/>
      <c r="M2" s="4"/>
      <c r="N2" s="4"/>
      <c r="O2" s="4"/>
      <c r="P2" s="4"/>
      <c r="Q2" s="4"/>
      <c r="R2" s="4"/>
      <c r="S2" s="4"/>
      <c r="T2" s="4"/>
      <c r="U2" s="202"/>
      <c r="V2" s="90"/>
    </row>
    <row r="3" spans="1:25" ht="20.25" customHeight="1" x14ac:dyDescent="0.15">
      <c r="B3" s="48" t="s">
        <v>848</v>
      </c>
      <c r="C3" s="48"/>
      <c r="D3" s="97"/>
      <c r="E3" s="97"/>
      <c r="F3" s="97"/>
      <c r="G3" s="97"/>
      <c r="H3" s="97"/>
      <c r="I3" s="97"/>
      <c r="J3" s="97"/>
      <c r="K3" s="97"/>
      <c r="L3" s="97"/>
      <c r="M3" s="97"/>
      <c r="N3" s="109"/>
      <c r="O3" s="4"/>
      <c r="P3" s="4"/>
      <c r="Q3" s="4"/>
      <c r="R3" s="4"/>
      <c r="S3" s="4"/>
      <c r="T3" s="4"/>
      <c r="U3" s="202"/>
      <c r="V3" s="90"/>
    </row>
    <row r="4" spans="1:25" ht="20.25" customHeight="1" x14ac:dyDescent="0.15">
      <c r="C4" s="48" t="s">
        <v>842</v>
      </c>
      <c r="D4" s="48"/>
      <c r="E4" s="48"/>
      <c r="F4" s="48"/>
      <c r="J4" s="303"/>
      <c r="K4" s="303"/>
      <c r="L4" s="303"/>
      <c r="M4" s="303"/>
      <c r="N4" s="303"/>
      <c r="O4" s="303"/>
      <c r="P4" s="303"/>
      <c r="Q4" s="303"/>
      <c r="R4" s="303"/>
      <c r="S4" s="303"/>
      <c r="T4" s="303"/>
      <c r="U4" s="303"/>
      <c r="V4" s="90"/>
    </row>
    <row r="5" spans="1:25" ht="15" customHeight="1" x14ac:dyDescent="0.15">
      <c r="E5" s="302" t="s">
        <v>849</v>
      </c>
      <c r="F5" s="1032" t="s">
        <v>850</v>
      </c>
      <c r="G5" s="1032"/>
      <c r="H5" s="1032"/>
      <c r="I5" s="1032"/>
      <c r="J5" s="1032"/>
      <c r="K5" s="1032"/>
      <c r="L5" s="1032"/>
      <c r="M5" s="1032"/>
      <c r="N5" s="1032"/>
      <c r="O5" s="1032"/>
      <c r="P5" s="1032"/>
      <c r="Q5" s="1032"/>
      <c r="R5" s="1032"/>
      <c r="S5" s="1032"/>
      <c r="T5" s="1032"/>
      <c r="U5" s="1032"/>
      <c r="V5" s="90"/>
    </row>
    <row r="6" spans="1:25" s="89" customFormat="1" ht="15" customHeight="1" x14ac:dyDescent="0.15">
      <c r="B6" s="7"/>
      <c r="C6" s="48"/>
      <c r="D6" s="48"/>
      <c r="E6" s="302"/>
      <c r="F6" s="1032"/>
      <c r="G6" s="1032"/>
      <c r="H6" s="1032"/>
      <c r="I6" s="1032"/>
      <c r="J6" s="1032"/>
      <c r="K6" s="1032"/>
      <c r="L6" s="1032"/>
      <c r="M6" s="1032"/>
      <c r="N6" s="1032"/>
      <c r="O6" s="1032"/>
      <c r="P6" s="1032"/>
      <c r="Q6" s="1032"/>
      <c r="R6" s="1032"/>
      <c r="S6" s="1032"/>
      <c r="T6" s="1032"/>
      <c r="U6" s="1032"/>
      <c r="V6" s="90"/>
      <c r="X6" s="7"/>
      <c r="Y6" s="7"/>
    </row>
    <row r="7" spans="1:25" s="89" customFormat="1" ht="20.25" customHeight="1" x14ac:dyDescent="0.15">
      <c r="B7" s="7"/>
      <c r="C7" s="48"/>
      <c r="D7" s="48"/>
      <c r="E7" s="48"/>
      <c r="F7" s="346"/>
      <c r="G7" s="346"/>
      <c r="H7" s="346"/>
      <c r="I7" s="346"/>
      <c r="J7" s="347"/>
      <c r="K7" s="347"/>
      <c r="L7" s="347"/>
      <c r="M7" s="347"/>
      <c r="N7" s="347"/>
      <c r="O7" s="347"/>
      <c r="P7" s="347"/>
      <c r="Q7" s="346"/>
      <c r="R7" s="346"/>
      <c r="S7" s="346"/>
      <c r="T7" s="346"/>
      <c r="U7" s="346"/>
      <c r="V7" s="90"/>
      <c r="X7" s="7"/>
      <c r="Y7" s="7"/>
    </row>
    <row r="8" spans="1:25" s="89" customFormat="1" ht="20.25" customHeight="1" x14ac:dyDescent="0.15">
      <c r="B8" s="7"/>
      <c r="C8" s="48" t="s">
        <v>843</v>
      </c>
      <c r="D8" s="48"/>
      <c r="E8" s="48"/>
      <c r="F8" s="48"/>
      <c r="G8" s="7"/>
      <c r="H8" s="7"/>
      <c r="I8" s="7"/>
      <c r="J8" s="348"/>
      <c r="K8" s="348"/>
      <c r="L8" s="348"/>
      <c r="M8" s="307"/>
      <c r="N8" s="348"/>
      <c r="O8" s="348"/>
      <c r="P8" s="309"/>
      <c r="Q8" s="7"/>
      <c r="R8" s="349"/>
      <c r="S8" s="303"/>
      <c r="T8" s="303"/>
      <c r="U8" s="303"/>
      <c r="V8" s="90"/>
      <c r="X8" s="7"/>
      <c r="Y8" s="7"/>
    </row>
    <row r="9" spans="1:25" s="89" customFormat="1" ht="15" customHeight="1" x14ac:dyDescent="0.15">
      <c r="B9" s="7"/>
      <c r="E9" s="337" t="s">
        <v>838</v>
      </c>
      <c r="F9" s="1033" t="s">
        <v>851</v>
      </c>
      <c r="G9" s="1033"/>
      <c r="H9" s="1033"/>
      <c r="I9" s="1033"/>
      <c r="J9" s="1033"/>
      <c r="K9" s="1033"/>
      <c r="L9" s="1033"/>
      <c r="M9" s="1033"/>
      <c r="N9" s="1033"/>
      <c r="O9" s="1033"/>
      <c r="P9" s="1033"/>
      <c r="Q9" s="1033"/>
      <c r="R9" s="1033"/>
      <c r="S9" s="1033"/>
      <c r="T9" s="1033"/>
      <c r="U9" s="1033"/>
      <c r="V9" s="7"/>
      <c r="X9" s="7"/>
      <c r="Y9" s="7"/>
    </row>
    <row r="10" spans="1:25" s="89" customFormat="1" ht="15" customHeight="1" x14ac:dyDescent="0.15">
      <c r="B10" s="7"/>
      <c r="E10" s="230"/>
      <c r="F10" s="1033"/>
      <c r="G10" s="1033"/>
      <c r="H10" s="1033"/>
      <c r="I10" s="1033"/>
      <c r="J10" s="1033"/>
      <c r="K10" s="1033"/>
      <c r="L10" s="1033"/>
      <c r="M10" s="1033"/>
      <c r="N10" s="1033"/>
      <c r="O10" s="1033"/>
      <c r="P10" s="1033"/>
      <c r="Q10" s="1033"/>
      <c r="R10" s="1033"/>
      <c r="S10" s="1033"/>
      <c r="T10" s="1033"/>
      <c r="U10" s="1033"/>
      <c r="V10" s="7"/>
      <c r="X10" s="7"/>
      <c r="Y10" s="7"/>
    </row>
    <row r="11" spans="1:25" s="89" customFormat="1" ht="12" customHeight="1" x14ac:dyDescent="0.15">
      <c r="B11" s="7"/>
      <c r="F11" s="350"/>
      <c r="G11" s="350"/>
      <c r="H11" s="350"/>
      <c r="I11" s="350"/>
      <c r="J11" s="350"/>
      <c r="K11" s="350"/>
      <c r="L11" s="350"/>
      <c r="M11" s="350"/>
      <c r="N11" s="350"/>
      <c r="O11" s="350"/>
      <c r="P11" s="350"/>
      <c r="Q11" s="350"/>
      <c r="R11" s="350"/>
      <c r="S11" s="350"/>
      <c r="T11" s="350"/>
      <c r="U11" s="350"/>
      <c r="V11" s="7"/>
      <c r="X11" s="7"/>
      <c r="Y11" s="7"/>
    </row>
    <row r="12" spans="1:25" s="89" customFormat="1" ht="20.25" customHeight="1" x14ac:dyDescent="0.15">
      <c r="B12" s="7"/>
      <c r="D12" s="48"/>
      <c r="H12" s="42"/>
      <c r="I12" s="7" t="s">
        <v>844</v>
      </c>
      <c r="M12" s="7"/>
      <c r="N12" s="7"/>
      <c r="O12" s="7"/>
      <c r="P12" s="48"/>
      <c r="Q12" s="7"/>
      <c r="R12" s="7"/>
      <c r="S12" s="7"/>
      <c r="T12" s="90"/>
      <c r="V12" s="7"/>
      <c r="W12" s="7"/>
    </row>
    <row r="13" spans="1:25" s="89" customFormat="1" ht="11.25" customHeight="1" x14ac:dyDescent="0.15">
      <c r="B13" s="7"/>
      <c r="D13" s="48"/>
      <c r="H13" s="42"/>
      <c r="I13" s="7"/>
      <c r="M13" s="7"/>
      <c r="N13" s="7"/>
      <c r="O13" s="7"/>
      <c r="P13" s="48"/>
      <c r="Q13" s="7"/>
      <c r="R13" s="7"/>
      <c r="S13" s="7"/>
      <c r="T13" s="90"/>
      <c r="V13" s="7"/>
      <c r="W13" s="7"/>
    </row>
    <row r="14" spans="1:25" s="89" customFormat="1" ht="20.25" customHeight="1" x14ac:dyDescent="0.15">
      <c r="B14" s="7"/>
      <c r="D14" s="48"/>
      <c r="F14" s="48"/>
      <c r="H14" s="7"/>
      <c r="I14" s="48" t="s">
        <v>845</v>
      </c>
      <c r="L14" s="48"/>
      <c r="M14" s="7"/>
      <c r="N14" s="7"/>
      <c r="O14" s="7"/>
      <c r="P14" s="48"/>
      <c r="Q14" s="7"/>
      <c r="R14" s="7"/>
      <c r="S14" s="7"/>
      <c r="T14" s="90"/>
      <c r="V14" s="7"/>
      <c r="W14" s="7"/>
    </row>
    <row r="15" spans="1:25" s="89" customFormat="1" ht="10.5" customHeight="1" x14ac:dyDescent="0.15">
      <c r="B15" s="7"/>
      <c r="D15" s="48"/>
      <c r="F15" s="48"/>
      <c r="H15" s="7"/>
      <c r="I15" s="48"/>
      <c r="L15" s="48"/>
      <c r="M15" s="7"/>
      <c r="N15" s="7"/>
      <c r="O15" s="7"/>
      <c r="P15" s="48"/>
      <c r="Q15" s="7"/>
      <c r="R15" s="7"/>
      <c r="S15" s="7"/>
      <c r="T15" s="90"/>
      <c r="V15" s="7"/>
      <c r="W15" s="7"/>
    </row>
    <row r="16" spans="1:25" s="89" customFormat="1" ht="20.25" customHeight="1" x14ac:dyDescent="0.15">
      <c r="B16" s="7"/>
      <c r="D16" s="48"/>
      <c r="F16" s="48" t="s">
        <v>852</v>
      </c>
      <c r="H16" s="7"/>
      <c r="I16" s="659"/>
      <c r="J16" s="659"/>
      <c r="K16" s="351"/>
      <c r="L16" s="7"/>
      <c r="M16" s="7" t="s">
        <v>677</v>
      </c>
      <c r="N16" s="7"/>
      <c r="O16" s="7"/>
      <c r="P16" s="7"/>
      <c r="Q16" s="7"/>
      <c r="R16" s="7"/>
      <c r="S16" s="7"/>
      <c r="T16" s="90"/>
      <c r="V16" s="7"/>
      <c r="W16" s="7"/>
    </row>
    <row r="17" spans="2:25" s="89" customFormat="1" ht="10.5" customHeight="1" x14ac:dyDescent="0.15">
      <c r="B17" s="7"/>
      <c r="D17" s="48"/>
      <c r="F17" s="48"/>
      <c r="H17" s="7"/>
      <c r="I17" s="91"/>
      <c r="J17" s="91"/>
      <c r="K17" s="91"/>
      <c r="L17" s="7"/>
      <c r="M17" s="7"/>
      <c r="N17" s="7"/>
      <c r="O17" s="7"/>
      <c r="P17" s="7"/>
      <c r="Q17" s="7"/>
      <c r="R17" s="7"/>
      <c r="S17" s="7"/>
      <c r="T17" s="90"/>
      <c r="V17" s="7"/>
      <c r="W17" s="7"/>
    </row>
    <row r="18" spans="2:25" s="89" customFormat="1" ht="15" customHeight="1" x14ac:dyDescent="0.15">
      <c r="B18" s="14"/>
      <c r="D18" s="302"/>
      <c r="E18" s="337" t="s">
        <v>839</v>
      </c>
      <c r="F18" s="302"/>
      <c r="G18" s="14"/>
      <c r="H18" s="14"/>
      <c r="I18" s="14"/>
      <c r="J18" s="14"/>
      <c r="K18" s="14"/>
      <c r="L18" s="14"/>
      <c r="M18" s="14"/>
      <c r="N18" s="14"/>
      <c r="O18" s="7"/>
      <c r="P18" s="7"/>
      <c r="Q18" s="7"/>
      <c r="R18" s="7"/>
      <c r="S18" s="7"/>
      <c r="T18" s="7"/>
      <c r="U18" s="7"/>
      <c r="V18" s="90"/>
      <c r="X18" s="7"/>
      <c r="Y18" s="7"/>
    </row>
    <row r="19" spans="2:25" s="89" customFormat="1" ht="12" customHeight="1" x14ac:dyDescent="0.15">
      <c r="B19" s="7"/>
      <c r="E19" s="180"/>
      <c r="F19" s="7"/>
      <c r="G19" s="7"/>
      <c r="H19" s="7"/>
      <c r="I19" s="7"/>
      <c r="J19" s="7"/>
      <c r="K19" s="7"/>
      <c r="L19" s="7"/>
      <c r="M19" s="7"/>
      <c r="N19" s="7"/>
      <c r="O19" s="7"/>
      <c r="P19" s="7"/>
      <c r="Q19" s="7"/>
      <c r="R19" s="7"/>
      <c r="S19" s="7"/>
      <c r="T19" s="7"/>
      <c r="U19" s="7"/>
      <c r="V19" s="90"/>
      <c r="X19" s="7"/>
      <c r="Y19" s="7"/>
    </row>
    <row r="20" spans="2:25" s="89" customFormat="1" ht="20.25" customHeight="1" x14ac:dyDescent="0.15">
      <c r="B20" s="4"/>
      <c r="C20" s="912" t="s">
        <v>182</v>
      </c>
      <c r="D20" s="912"/>
      <c r="E20" s="912"/>
      <c r="F20" s="912"/>
      <c r="G20" s="912"/>
      <c r="H20" s="912"/>
      <c r="I20" s="1038"/>
      <c r="J20" s="1038"/>
      <c r="K20" s="1038"/>
      <c r="L20" s="1038"/>
      <c r="M20" s="1038"/>
      <c r="N20" s="1038"/>
      <c r="O20" s="1038"/>
      <c r="P20" s="1038"/>
      <c r="Q20" s="1038"/>
      <c r="R20" s="1038"/>
      <c r="S20" s="1038"/>
      <c r="T20" s="1038"/>
      <c r="U20" s="1038"/>
      <c r="V20" s="90"/>
      <c r="X20" s="7" t="s">
        <v>187</v>
      </c>
    </row>
    <row r="21" spans="2:25" s="89" customFormat="1" ht="20.25" customHeight="1" x14ac:dyDescent="0.15">
      <c r="B21" s="4"/>
      <c r="C21" s="912" t="s">
        <v>86</v>
      </c>
      <c r="D21" s="912"/>
      <c r="E21" s="912"/>
      <c r="F21" s="912"/>
      <c r="G21" s="912"/>
      <c r="H21" s="912"/>
      <c r="I21" s="1038"/>
      <c r="J21" s="1038"/>
      <c r="K21" s="1038"/>
      <c r="L21" s="1038"/>
      <c r="M21" s="1038"/>
      <c r="N21" s="1038"/>
      <c r="O21" s="1038"/>
      <c r="P21" s="1038"/>
      <c r="Q21" s="1038"/>
      <c r="R21" s="1038"/>
      <c r="S21" s="1038"/>
      <c r="T21" s="1038"/>
      <c r="U21" s="1038"/>
      <c r="V21" s="90"/>
      <c r="X21" s="7" t="s">
        <v>187</v>
      </c>
    </row>
    <row r="22" spans="2:25" s="89" customFormat="1" ht="20.25" customHeight="1" x14ac:dyDescent="0.15">
      <c r="B22" s="4"/>
      <c r="C22" s="912" t="s">
        <v>183</v>
      </c>
      <c r="D22" s="912"/>
      <c r="E22" s="912"/>
      <c r="F22" s="912"/>
      <c r="G22" s="912"/>
      <c r="H22" s="912"/>
      <c r="I22" s="1038"/>
      <c r="J22" s="1038"/>
      <c r="K22" s="1038"/>
      <c r="L22" s="1038"/>
      <c r="M22" s="1038"/>
      <c r="N22" s="1038"/>
      <c r="O22" s="1038"/>
      <c r="P22" s="1038"/>
      <c r="Q22" s="1038"/>
      <c r="R22" s="1038"/>
      <c r="S22" s="1038"/>
      <c r="T22" s="1038"/>
      <c r="U22" s="1038"/>
      <c r="V22" s="90"/>
      <c r="X22" s="7" t="s">
        <v>187</v>
      </c>
    </row>
    <row r="23" spans="2:25" s="89" customFormat="1" ht="20.25" customHeight="1" x14ac:dyDescent="0.15">
      <c r="B23" s="4"/>
      <c r="C23" s="912" t="s">
        <v>184</v>
      </c>
      <c r="D23" s="912"/>
      <c r="E23" s="912"/>
      <c r="F23" s="912"/>
      <c r="G23" s="912"/>
      <c r="H23" s="912"/>
      <c r="I23" s="352" t="s">
        <v>165</v>
      </c>
      <c r="J23" s="1036"/>
      <c r="K23" s="1036"/>
      <c r="L23" s="1036"/>
      <c r="M23" s="1034" t="s">
        <v>166</v>
      </c>
      <c r="N23" s="1028"/>
      <c r="O23" s="1027"/>
      <c r="P23" s="1027"/>
      <c r="Q23" s="1027"/>
      <c r="R23" s="1039">
        <f>(O23-J23)/365</f>
        <v>0</v>
      </c>
      <c r="S23" s="1040"/>
      <c r="T23" s="1028" t="s">
        <v>167</v>
      </c>
      <c r="U23" s="1029"/>
      <c r="V23" s="90"/>
      <c r="X23" s="353" t="s">
        <v>85</v>
      </c>
    </row>
    <row r="24" spans="2:25" s="89" customFormat="1" ht="20.25" customHeight="1" x14ac:dyDescent="0.15">
      <c r="B24" s="4"/>
      <c r="C24" s="912" t="s">
        <v>185</v>
      </c>
      <c r="D24" s="912"/>
      <c r="E24" s="912"/>
      <c r="F24" s="912"/>
      <c r="G24" s="912"/>
      <c r="H24" s="912"/>
      <c r="I24" s="1035"/>
      <c r="J24" s="1036"/>
      <c r="K24" s="1036"/>
      <c r="L24" s="1036"/>
      <c r="M24" s="1036"/>
      <c r="N24" s="1036"/>
      <c r="O24" s="1036"/>
      <c r="P24" s="1036"/>
      <c r="Q24" s="1036"/>
      <c r="R24" s="1036"/>
      <c r="S24" s="1036"/>
      <c r="T24" s="1036"/>
      <c r="U24" s="1037"/>
      <c r="V24" s="90"/>
      <c r="X24" s="7" t="s">
        <v>187</v>
      </c>
    </row>
    <row r="25" spans="2:25" s="89" customFormat="1" ht="20.25" customHeight="1" x14ac:dyDescent="0.15">
      <c r="B25" s="4"/>
      <c r="C25" s="912" t="s">
        <v>186</v>
      </c>
      <c r="D25" s="912"/>
      <c r="E25" s="912"/>
      <c r="F25" s="912"/>
      <c r="G25" s="912"/>
      <c r="H25" s="912"/>
      <c r="I25" s="1025"/>
      <c r="J25" s="1026"/>
      <c r="K25" s="1026"/>
      <c r="L25" s="1026"/>
      <c r="M25" s="1026"/>
      <c r="N25" s="1026"/>
      <c r="O25" s="1026"/>
      <c r="P25" s="1026"/>
      <c r="Q25" s="1026"/>
      <c r="R25" s="1030" t="s">
        <v>188</v>
      </c>
      <c r="S25" s="1030"/>
      <c r="T25" s="1030"/>
      <c r="U25" s="1031"/>
      <c r="V25" s="90"/>
      <c r="X25" s="7" t="s">
        <v>187</v>
      </c>
    </row>
    <row r="26" spans="2:25" ht="20.25" customHeight="1" x14ac:dyDescent="0.15"/>
    <row r="27" spans="2:25" ht="20.25" customHeight="1" x14ac:dyDescent="0.15">
      <c r="C27" s="7" t="s">
        <v>846</v>
      </c>
    </row>
    <row r="28" spans="2:25" ht="24" customHeight="1" x14ac:dyDescent="0.15">
      <c r="E28" s="354" t="s">
        <v>838</v>
      </c>
      <c r="F28" s="1024" t="s">
        <v>840</v>
      </c>
      <c r="G28" s="1024"/>
      <c r="H28" s="1024"/>
      <c r="I28" s="1024"/>
      <c r="J28" s="1024"/>
      <c r="K28" s="1024"/>
      <c r="L28" s="1024"/>
      <c r="M28" s="1024"/>
      <c r="N28" s="1024"/>
      <c r="O28" s="1024"/>
      <c r="P28" s="1024"/>
      <c r="Q28" s="1024"/>
      <c r="R28" s="1024"/>
      <c r="S28" s="1024"/>
      <c r="T28" s="1024"/>
      <c r="U28" s="1024"/>
    </row>
    <row r="29" spans="2:25" ht="123.75" customHeight="1" x14ac:dyDescent="0.15">
      <c r="E29" s="13"/>
      <c r="F29" s="1023"/>
      <c r="G29" s="1023"/>
      <c r="H29" s="1023"/>
      <c r="I29" s="1023"/>
      <c r="J29" s="1023"/>
      <c r="K29" s="1023"/>
      <c r="L29" s="1023"/>
      <c r="M29" s="1023"/>
      <c r="N29" s="1023"/>
      <c r="O29" s="1023"/>
      <c r="P29" s="1023"/>
      <c r="Q29" s="1023"/>
      <c r="R29" s="1023"/>
      <c r="S29" s="1023"/>
      <c r="T29" s="1023"/>
      <c r="U29" s="1023"/>
      <c r="X29" s="41" t="s">
        <v>263</v>
      </c>
    </row>
    <row r="30" spans="2:25" ht="20.25" customHeight="1" x14ac:dyDescent="0.15">
      <c r="C30" s="7" t="s">
        <v>847</v>
      </c>
    </row>
    <row r="31" spans="2:25" ht="15" customHeight="1" x14ac:dyDescent="0.15">
      <c r="E31" s="200" t="s">
        <v>838</v>
      </c>
      <c r="F31" s="200" t="s">
        <v>837</v>
      </c>
    </row>
    <row r="32" spans="2:25" ht="118.5" customHeight="1" x14ac:dyDescent="0.15">
      <c r="E32" s="13"/>
      <c r="F32" s="1023"/>
      <c r="G32" s="1023"/>
      <c r="H32" s="1023"/>
      <c r="I32" s="1023"/>
      <c r="J32" s="1023"/>
      <c r="K32" s="1023"/>
      <c r="L32" s="1023"/>
      <c r="M32" s="1023"/>
      <c r="N32" s="1023"/>
      <c r="O32" s="1023"/>
      <c r="P32" s="1023"/>
      <c r="Q32" s="1023"/>
      <c r="R32" s="1023"/>
      <c r="S32" s="1023"/>
      <c r="T32" s="1023"/>
      <c r="U32" s="1023"/>
      <c r="X32" s="41" t="s">
        <v>263</v>
      </c>
    </row>
    <row r="33" spans="5:21" ht="12" customHeight="1" x14ac:dyDescent="0.15">
      <c r="E33" s="13"/>
      <c r="F33" s="24"/>
      <c r="G33" s="24"/>
      <c r="H33" s="24"/>
      <c r="I33" s="24"/>
      <c r="J33" s="24"/>
      <c r="K33" s="24"/>
      <c r="L33" s="24"/>
      <c r="M33" s="24"/>
      <c r="N33" s="24"/>
      <c r="O33" s="24"/>
      <c r="P33" s="24"/>
      <c r="Q33" s="24"/>
      <c r="R33" s="24"/>
      <c r="S33" s="24"/>
      <c r="T33" s="24"/>
      <c r="U33" s="24"/>
    </row>
    <row r="34" spans="5:21" ht="15" customHeight="1" x14ac:dyDescent="0.15">
      <c r="U34" s="345" t="s">
        <v>979</v>
      </c>
    </row>
    <row r="35" spans="5:21" ht="20.25" customHeight="1" x14ac:dyDescent="0.15"/>
    <row r="36" spans="5:21" ht="20.25" customHeight="1" x14ac:dyDescent="0.15"/>
    <row r="37" spans="5:21" ht="20.25" customHeight="1" x14ac:dyDescent="0.15"/>
    <row r="38" spans="5:21" ht="20.25" customHeight="1" x14ac:dyDescent="0.15"/>
    <row r="39" spans="5:21" ht="20.25" customHeight="1" x14ac:dyDescent="0.15"/>
    <row r="40" spans="5:21" ht="20.25" customHeight="1" x14ac:dyDescent="0.15"/>
  </sheetData>
  <sheetProtection password="A4DE" sheet="1" objects="1" scenarios="1"/>
  <mergeCells count="23">
    <mergeCell ref="F5:U6"/>
    <mergeCell ref="F9:U10"/>
    <mergeCell ref="I16:J16"/>
    <mergeCell ref="C24:H24"/>
    <mergeCell ref="C25:H25"/>
    <mergeCell ref="M23:N23"/>
    <mergeCell ref="I24:U24"/>
    <mergeCell ref="C20:H20"/>
    <mergeCell ref="C21:H21"/>
    <mergeCell ref="C22:H22"/>
    <mergeCell ref="I22:U22"/>
    <mergeCell ref="I20:U20"/>
    <mergeCell ref="I21:U21"/>
    <mergeCell ref="J23:L23"/>
    <mergeCell ref="R23:S23"/>
    <mergeCell ref="F32:U32"/>
    <mergeCell ref="F28:U28"/>
    <mergeCell ref="I25:Q25"/>
    <mergeCell ref="O23:Q23"/>
    <mergeCell ref="T23:U23"/>
    <mergeCell ref="R25:U25"/>
    <mergeCell ref="C23:H23"/>
    <mergeCell ref="F29:U29"/>
  </mergeCells>
  <phoneticPr fontId="2"/>
  <dataValidations count="2">
    <dataValidation type="whole" allowBlank="1" showInputMessage="1" showErrorMessage="1" prompt="このセルには１，又は２の値を入力してください。" sqref="K16:K17 K65529:K65530">
      <formula1>1</formula1>
      <formula2>2</formula2>
    </dataValidation>
    <dataValidation type="whole" allowBlank="1" showInputMessage="1" showErrorMessage="1" error="このセルには１，又は２の値を入力してください。" sqref="I16:J16 I65529:J65529">
      <formula1>1</formula1>
      <formula2>2</formula2>
    </dataValidation>
  </dataValidations>
  <pageMargins left="0.98425196850393704" right="0.59055118110236227" top="0.78740157480314965" bottom="0.59055118110236227" header="0.31496062992125984" footer="0.31496062992125984"/>
  <pageSetup paperSize="9"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6"/>
  <sheetViews>
    <sheetView showGridLines="0" view="pageBreakPreview" zoomScale="85" zoomScaleNormal="100" zoomScaleSheetLayoutView="85" workbookViewId="0">
      <selection activeCell="D3" sqref="D3:M3"/>
    </sheetView>
  </sheetViews>
  <sheetFormatPr defaultRowHeight="13.5" x14ac:dyDescent="0.15"/>
  <cols>
    <col min="1" max="1" width="1.75" style="7" customWidth="1"/>
    <col min="2" max="2" width="1" style="7" customWidth="1"/>
    <col min="3" max="3" width="4.5" style="7" customWidth="1"/>
    <col min="4" max="4" width="11" style="7" customWidth="1"/>
    <col min="5" max="5" width="10.125" style="7" customWidth="1"/>
    <col min="6" max="6" width="0.875" style="7" customWidth="1"/>
    <col min="7" max="7" width="4.25" style="7" customWidth="1"/>
    <col min="8" max="13" width="5.75" style="7" customWidth="1"/>
    <col min="14" max="15" width="6.125" style="89" customWidth="1"/>
    <col min="16" max="16" width="6.75" style="89" customWidth="1"/>
    <col min="17" max="18" width="1.25" style="89" customWidth="1"/>
    <col min="19" max="19" width="7.25" style="7" customWidth="1"/>
    <col min="20" max="16384" width="9" style="7"/>
  </cols>
  <sheetData>
    <row r="1" spans="2:19" x14ac:dyDescent="0.15">
      <c r="B1" s="167" t="s">
        <v>855</v>
      </c>
      <c r="D1" s="201"/>
      <c r="E1" s="201"/>
      <c r="G1" s="4"/>
      <c r="H1" s="4"/>
      <c r="I1" s="4"/>
      <c r="J1" s="4"/>
      <c r="K1" s="4"/>
      <c r="L1" s="4"/>
      <c r="M1" s="4"/>
      <c r="N1" s="4"/>
      <c r="O1" s="4"/>
      <c r="P1" s="202"/>
    </row>
    <row r="2" spans="2:19" ht="12" customHeight="1" x14ac:dyDescent="0.15">
      <c r="B2" s="4"/>
      <c r="C2" s="4"/>
      <c r="D2" s="4"/>
      <c r="E2" s="4"/>
      <c r="F2" s="4"/>
      <c r="G2" s="4"/>
      <c r="H2" s="4"/>
      <c r="I2" s="4"/>
      <c r="J2" s="4"/>
      <c r="K2" s="4"/>
      <c r="L2" s="202"/>
      <c r="M2" s="202"/>
      <c r="N2" s="90"/>
      <c r="O2" s="90"/>
      <c r="P2" s="202"/>
      <c r="Q2" s="90"/>
      <c r="S2" s="89"/>
    </row>
    <row r="3" spans="2:19" ht="14.25" x14ac:dyDescent="0.15">
      <c r="B3" s="4"/>
      <c r="C3" s="4"/>
      <c r="D3" s="1061" t="s">
        <v>856</v>
      </c>
      <c r="E3" s="1061"/>
      <c r="F3" s="1061"/>
      <c r="G3" s="1061"/>
      <c r="H3" s="1061"/>
      <c r="I3" s="1061"/>
      <c r="J3" s="1061"/>
      <c r="K3" s="1061"/>
      <c r="L3" s="1061"/>
      <c r="M3" s="1061"/>
      <c r="N3" s="109"/>
      <c r="O3" s="90"/>
      <c r="P3" s="202"/>
      <c r="Q3" s="90"/>
      <c r="S3" s="89"/>
    </row>
    <row r="4" spans="2:19" ht="20.25" customHeight="1" x14ac:dyDescent="0.15">
      <c r="B4" s="355" t="s">
        <v>857</v>
      </c>
      <c r="C4" s="4"/>
      <c r="D4" s="4"/>
      <c r="E4" s="4"/>
      <c r="F4" s="4"/>
      <c r="G4" s="4"/>
      <c r="H4" s="4"/>
      <c r="I4" s="4"/>
      <c r="J4" s="4"/>
      <c r="K4" s="4"/>
      <c r="L4" s="4"/>
      <c r="M4" s="4"/>
      <c r="N4" s="90"/>
      <c r="O4" s="90"/>
      <c r="P4" s="90"/>
      <c r="Q4" s="90"/>
    </row>
    <row r="5" spans="2:19" ht="18.75" customHeight="1" x14ac:dyDescent="0.15">
      <c r="B5" s="4"/>
      <c r="C5" s="356" t="s">
        <v>858</v>
      </c>
      <c r="D5" s="238"/>
      <c r="E5" s="239"/>
      <c r="F5" s="240"/>
      <c r="G5" s="1062"/>
      <c r="H5" s="1062"/>
      <c r="I5" s="1062"/>
      <c r="J5" s="1063"/>
      <c r="K5" s="1063"/>
      <c r="L5" s="1063"/>
      <c r="M5" s="1063"/>
      <c r="N5" s="1064"/>
      <c r="O5" s="1064"/>
      <c r="P5" s="1065"/>
      <c r="Q5" s="90"/>
      <c r="S5" s="41" t="s">
        <v>859</v>
      </c>
    </row>
    <row r="6" spans="2:19" ht="22.5" customHeight="1" x14ac:dyDescent="0.15">
      <c r="B6" s="4"/>
      <c r="C6" s="357" t="s">
        <v>860</v>
      </c>
      <c r="D6" s="218"/>
      <c r="E6" s="324"/>
      <c r="F6" s="358"/>
      <c r="G6" s="1066" t="str">
        <f>IF(基本!F4="","",基本!F4)</f>
        <v/>
      </c>
      <c r="H6" s="1066"/>
      <c r="I6" s="1066"/>
      <c r="J6" s="1066"/>
      <c r="K6" s="1066"/>
      <c r="L6" s="1066"/>
      <c r="M6" s="1066"/>
      <c r="N6" s="1066"/>
      <c r="O6" s="1066"/>
      <c r="P6" s="1067"/>
      <c r="Q6" s="90"/>
      <c r="S6" s="7" t="s">
        <v>861</v>
      </c>
    </row>
    <row r="7" spans="2:19" ht="19.149999999999999" customHeight="1" x14ac:dyDescent="0.15">
      <c r="B7" s="4"/>
      <c r="C7" s="359" t="s">
        <v>862</v>
      </c>
      <c r="D7" s="360"/>
      <c r="E7" s="361"/>
      <c r="F7" s="362"/>
      <c r="G7" s="1068"/>
      <c r="H7" s="1068"/>
      <c r="I7" s="1068"/>
      <c r="J7" s="1069"/>
      <c r="K7" s="1069"/>
      <c r="L7" s="1069"/>
      <c r="M7" s="1069"/>
      <c r="N7" s="1070"/>
      <c r="O7" s="1070"/>
      <c r="P7" s="1071"/>
      <c r="Q7" s="90"/>
      <c r="S7" s="41" t="s">
        <v>859</v>
      </c>
    </row>
    <row r="8" spans="2:19" ht="14.25" customHeight="1" x14ac:dyDescent="0.15">
      <c r="B8" s="4"/>
      <c r="C8" s="356" t="s">
        <v>858</v>
      </c>
      <c r="D8" s="238"/>
      <c r="E8" s="239"/>
      <c r="F8" s="240"/>
      <c r="G8" s="1072"/>
      <c r="H8" s="1072"/>
      <c r="I8" s="1072"/>
      <c r="J8" s="1073"/>
      <c r="K8" s="1073"/>
      <c r="L8" s="1073"/>
      <c r="M8" s="1073"/>
      <c r="N8" s="1074"/>
      <c r="O8" s="1074"/>
      <c r="P8" s="1075"/>
      <c r="Q8" s="90"/>
      <c r="S8" s="41" t="s">
        <v>859</v>
      </c>
    </row>
    <row r="9" spans="2:19" ht="22.5" customHeight="1" x14ac:dyDescent="0.15">
      <c r="B9" s="4"/>
      <c r="C9" s="359" t="s">
        <v>863</v>
      </c>
      <c r="D9" s="360"/>
      <c r="E9" s="361"/>
      <c r="F9" s="362"/>
      <c r="G9" s="1076" t="str">
        <f>IF(基本!K5="","",基本!K5)</f>
        <v/>
      </c>
      <c r="H9" s="1076"/>
      <c r="I9" s="1076"/>
      <c r="J9" s="1076"/>
      <c r="K9" s="1076"/>
      <c r="L9" s="1076"/>
      <c r="M9" s="1076"/>
      <c r="N9" s="1076"/>
      <c r="O9" s="1076"/>
      <c r="P9" s="1077"/>
      <c r="Q9" s="90"/>
      <c r="S9" s="7" t="s">
        <v>861</v>
      </c>
    </row>
    <row r="10" spans="2:19" ht="19.149999999999999" customHeight="1" x14ac:dyDescent="0.15">
      <c r="B10" s="4"/>
      <c r="C10" s="356" t="s">
        <v>864</v>
      </c>
      <c r="D10" s="238"/>
      <c r="E10" s="239"/>
      <c r="F10" s="240"/>
      <c r="G10" s="363"/>
      <c r="H10" s="238"/>
      <c r="I10" s="1078" t="str">
        <f>IF(基本!F174="","",基本!F174)</f>
        <v/>
      </c>
      <c r="J10" s="1078"/>
      <c r="K10" s="1078"/>
      <c r="L10" s="1078"/>
      <c r="M10" s="1078"/>
      <c r="N10" s="364"/>
      <c r="O10" s="365"/>
      <c r="P10" s="366"/>
      <c r="Q10" s="90"/>
      <c r="S10" s="367" t="s">
        <v>294</v>
      </c>
    </row>
    <row r="11" spans="2:19" ht="19.149999999999999" customHeight="1" x14ac:dyDescent="0.15">
      <c r="B11" s="4"/>
      <c r="C11" s="1079" t="s">
        <v>865</v>
      </c>
      <c r="D11" s="1080"/>
      <c r="E11" s="1081"/>
      <c r="F11" s="1085" t="s">
        <v>189</v>
      </c>
      <c r="G11" s="1085"/>
      <c r="H11" s="1085"/>
      <c r="I11" s="1085"/>
      <c r="J11" s="1085"/>
      <c r="K11" s="368" t="str">
        <f>IF(基本!I175="","",基本!I175)</f>
        <v/>
      </c>
      <c r="L11" s="1058" t="str">
        <f>IF(基本!K175="","",基本!K175)</f>
        <v/>
      </c>
      <c r="M11" s="1058"/>
      <c r="N11" s="1058"/>
      <c r="O11" s="1058"/>
      <c r="P11" s="1059"/>
      <c r="Q11" s="90"/>
      <c r="S11" s="367" t="s">
        <v>294</v>
      </c>
    </row>
    <row r="12" spans="2:19" ht="19.149999999999999" customHeight="1" x14ac:dyDescent="0.15">
      <c r="B12" s="4"/>
      <c r="C12" s="1082"/>
      <c r="D12" s="1083"/>
      <c r="E12" s="1084"/>
      <c r="F12" s="1060" t="s">
        <v>190</v>
      </c>
      <c r="G12" s="1060"/>
      <c r="H12" s="1060"/>
      <c r="I12" s="1060"/>
      <c r="J12" s="1060"/>
      <c r="K12" s="368" t="str">
        <f>IF(基本!I176="","",基本!I176)</f>
        <v/>
      </c>
      <c r="L12" s="1058" t="str">
        <f>IF(基本!K176="","",基本!K176)</f>
        <v/>
      </c>
      <c r="M12" s="1058"/>
      <c r="N12" s="1058"/>
      <c r="O12" s="1058"/>
      <c r="P12" s="1059"/>
      <c r="Q12" s="90"/>
      <c r="S12" s="367" t="s">
        <v>294</v>
      </c>
    </row>
    <row r="13" spans="2:19" s="89" customFormat="1" ht="19.149999999999999" customHeight="1" x14ac:dyDescent="0.15">
      <c r="B13" s="4"/>
      <c r="C13" s="369" t="s">
        <v>866</v>
      </c>
      <c r="D13" s="333"/>
      <c r="E13" s="370"/>
      <c r="F13" s="362"/>
      <c r="G13" s="371"/>
      <c r="H13" s="371"/>
      <c r="I13" s="894" t="str">
        <f>IF(基本!F177="","",基本!F177)</f>
        <v/>
      </c>
      <c r="J13" s="894"/>
      <c r="K13" s="894"/>
      <c r="L13" s="894"/>
      <c r="M13" s="12" t="s">
        <v>853</v>
      </c>
      <c r="N13" s="371"/>
      <c r="O13" s="371"/>
      <c r="P13" s="372"/>
      <c r="Q13" s="90"/>
      <c r="S13" s="367" t="s">
        <v>294</v>
      </c>
    </row>
    <row r="14" spans="2:19" s="89" customFormat="1" ht="19.149999999999999" customHeight="1" x14ac:dyDescent="0.15">
      <c r="B14" s="4"/>
      <c r="C14" s="369" t="s">
        <v>867</v>
      </c>
      <c r="D14" s="333"/>
      <c r="E14" s="370"/>
      <c r="F14" s="373"/>
      <c r="G14" s="111"/>
      <c r="H14" s="111"/>
      <c r="I14" s="894" t="str">
        <f>IF(基本!F178="","",基本!F178)</f>
        <v/>
      </c>
      <c r="J14" s="894"/>
      <c r="K14" s="894"/>
      <c r="L14" s="894"/>
      <c r="M14" s="13" t="s">
        <v>176</v>
      </c>
      <c r="N14" s="111"/>
      <c r="O14" s="111"/>
      <c r="P14" s="336"/>
      <c r="Q14" s="90"/>
      <c r="S14" s="41" t="s">
        <v>859</v>
      </c>
    </row>
    <row r="15" spans="2:19" s="89" customFormat="1" ht="19.149999999999999" customHeight="1" x14ac:dyDescent="0.15">
      <c r="B15" s="4"/>
      <c r="C15" s="1053" t="s">
        <v>868</v>
      </c>
      <c r="D15" s="1054"/>
      <c r="E15" s="1055"/>
      <c r="F15" s="373"/>
      <c r="G15" s="111"/>
      <c r="H15" s="894" t="str">
        <f>IF(基本!F179="","",基本!F179)</f>
        <v/>
      </c>
      <c r="I15" s="894"/>
      <c r="J15" s="894"/>
      <c r="K15" s="13" t="s">
        <v>194</v>
      </c>
      <c r="L15" s="1056" t="str">
        <f>IF(基本!I179="","",基本!I179)</f>
        <v/>
      </c>
      <c r="M15" s="1056"/>
      <c r="N15" s="1056"/>
      <c r="O15" s="9" t="s">
        <v>854</v>
      </c>
      <c r="P15" s="336"/>
      <c r="Q15" s="90"/>
      <c r="S15" s="7"/>
    </row>
    <row r="16" spans="2:19" s="89" customFormat="1" ht="19.149999999999999" customHeight="1" x14ac:dyDescent="0.15">
      <c r="B16" s="4"/>
      <c r="C16" s="369" t="s">
        <v>869</v>
      </c>
      <c r="D16" s="333"/>
      <c r="E16" s="370"/>
      <c r="F16" s="373"/>
      <c r="G16" s="111"/>
      <c r="H16" s="112"/>
      <c r="I16" s="1043" t="str">
        <f>IF(基本!F180="","",基本!F180)</f>
        <v/>
      </c>
      <c r="J16" s="1043"/>
      <c r="K16" s="1043"/>
      <c r="L16" s="1043"/>
      <c r="M16" s="1057" t="s">
        <v>176</v>
      </c>
      <c r="N16" s="1057"/>
      <c r="O16" s="1057"/>
      <c r="P16" s="374"/>
      <c r="Q16" s="90"/>
      <c r="S16" s="7" t="s">
        <v>861</v>
      </c>
    </row>
    <row r="17" spans="2:19" s="89" customFormat="1" ht="19.149999999999999" customHeight="1" x14ac:dyDescent="0.15">
      <c r="B17" s="4"/>
      <c r="C17" s="369" t="s">
        <v>870</v>
      </c>
      <c r="D17" s="333"/>
      <c r="E17" s="370"/>
      <c r="F17" s="240"/>
      <c r="G17" s="363"/>
      <c r="H17" s="112"/>
      <c r="I17" s="1043" t="str">
        <f>IF(基本!F181="","",基本!F181)</f>
        <v/>
      </c>
      <c r="J17" s="1043"/>
      <c r="K17" s="1043"/>
      <c r="L17" s="1043"/>
      <c r="M17" s="1044" t="s">
        <v>176</v>
      </c>
      <c r="N17" s="1044"/>
      <c r="O17" s="1044"/>
      <c r="P17" s="336"/>
      <c r="Q17" s="90"/>
      <c r="S17" s="89" t="s">
        <v>295</v>
      </c>
    </row>
    <row r="18" spans="2:19" s="89" customFormat="1" ht="19.149999999999999" customHeight="1" x14ac:dyDescent="0.15">
      <c r="B18" s="4"/>
      <c r="C18" s="375"/>
      <c r="D18" s="238"/>
      <c r="E18" s="239"/>
      <c r="F18" s="240"/>
      <c r="G18" s="1045" t="s">
        <v>330</v>
      </c>
      <c r="H18" s="1045"/>
      <c r="I18" s="1045"/>
      <c r="J18" s="1045"/>
      <c r="K18" s="1045"/>
      <c r="L18" s="1045"/>
      <c r="M18" s="1045"/>
      <c r="N18" s="1045"/>
      <c r="O18" s="1045"/>
      <c r="P18" s="1046"/>
      <c r="Q18" s="90"/>
      <c r="S18" s="41" t="s">
        <v>859</v>
      </c>
    </row>
    <row r="19" spans="2:19" s="89" customFormat="1" ht="21.75" customHeight="1" x14ac:dyDescent="0.15">
      <c r="B19" s="4"/>
      <c r="C19" s="325"/>
      <c r="D19" s="218"/>
      <c r="E19" s="324"/>
      <c r="F19" s="358"/>
      <c r="G19" s="1047"/>
      <c r="H19" s="1047"/>
      <c r="I19" s="1047"/>
      <c r="J19" s="1047"/>
      <c r="K19" s="1047"/>
      <c r="L19" s="1047"/>
      <c r="M19" s="1047"/>
      <c r="N19" s="1047"/>
      <c r="O19" s="1047"/>
      <c r="P19" s="1048"/>
      <c r="Q19" s="90"/>
      <c r="S19" s="7"/>
    </row>
    <row r="20" spans="2:19" s="89" customFormat="1" ht="21.75" customHeight="1" x14ac:dyDescent="0.15">
      <c r="B20" s="4"/>
      <c r="C20" s="357" t="s">
        <v>871</v>
      </c>
      <c r="D20" s="218"/>
      <c r="E20" s="324"/>
      <c r="F20" s="358"/>
      <c r="G20" s="1047"/>
      <c r="H20" s="1047"/>
      <c r="I20" s="1047"/>
      <c r="J20" s="1047"/>
      <c r="K20" s="1047"/>
      <c r="L20" s="1047"/>
      <c r="M20" s="1047"/>
      <c r="N20" s="1047"/>
      <c r="O20" s="1047"/>
      <c r="P20" s="1048"/>
      <c r="Q20" s="90"/>
      <c r="S20" s="7"/>
    </row>
    <row r="21" spans="2:19" s="89" customFormat="1" ht="21.75" customHeight="1" x14ac:dyDescent="0.15">
      <c r="B21" s="4"/>
      <c r="C21" s="325"/>
      <c r="D21" s="218"/>
      <c r="E21" s="324"/>
      <c r="F21" s="358"/>
      <c r="G21" s="1047"/>
      <c r="H21" s="1047"/>
      <c r="I21" s="1047"/>
      <c r="J21" s="1047"/>
      <c r="K21" s="1047"/>
      <c r="L21" s="1047"/>
      <c r="M21" s="1047"/>
      <c r="N21" s="1047"/>
      <c r="O21" s="1047"/>
      <c r="P21" s="1048"/>
      <c r="Q21" s="90"/>
      <c r="S21" s="7"/>
    </row>
    <row r="22" spans="2:19" s="89" customFormat="1" ht="21.75" customHeight="1" x14ac:dyDescent="0.15">
      <c r="B22" s="4"/>
      <c r="C22" s="325"/>
      <c r="D22" s="218"/>
      <c r="E22" s="324"/>
      <c r="F22" s="358"/>
      <c r="G22" s="1047"/>
      <c r="H22" s="1047"/>
      <c r="I22" s="1047"/>
      <c r="J22" s="1047"/>
      <c r="K22" s="1047"/>
      <c r="L22" s="1047"/>
      <c r="M22" s="1047"/>
      <c r="N22" s="1047"/>
      <c r="O22" s="1047"/>
      <c r="P22" s="1048"/>
      <c r="Q22" s="90"/>
      <c r="S22" s="7"/>
    </row>
    <row r="23" spans="2:19" s="89" customFormat="1" ht="21.75" customHeight="1" x14ac:dyDescent="0.15">
      <c r="B23" s="4"/>
      <c r="C23" s="325"/>
      <c r="D23" s="218"/>
      <c r="E23" s="324"/>
      <c r="F23" s="358"/>
      <c r="G23" s="1047"/>
      <c r="H23" s="1047"/>
      <c r="I23" s="1047"/>
      <c r="J23" s="1047"/>
      <c r="K23" s="1047"/>
      <c r="L23" s="1047"/>
      <c r="M23" s="1047"/>
      <c r="N23" s="1047"/>
      <c r="O23" s="1047"/>
      <c r="P23" s="1048"/>
      <c r="Q23" s="90"/>
      <c r="S23" s="7"/>
    </row>
    <row r="24" spans="2:19" s="89" customFormat="1" ht="21.75" customHeight="1" x14ac:dyDescent="0.15">
      <c r="B24" s="4"/>
      <c r="C24" s="357"/>
      <c r="D24" s="218"/>
      <c r="E24" s="324"/>
      <c r="F24" s="358"/>
      <c r="G24" s="1047"/>
      <c r="H24" s="1047"/>
      <c r="I24" s="1047"/>
      <c r="J24" s="1047"/>
      <c r="K24" s="1047"/>
      <c r="L24" s="1047"/>
      <c r="M24" s="1047"/>
      <c r="N24" s="1047"/>
      <c r="O24" s="1047"/>
      <c r="P24" s="1048"/>
      <c r="Q24" s="90"/>
      <c r="S24" s="7"/>
    </row>
    <row r="25" spans="2:19" s="89" customFormat="1" ht="21.75" customHeight="1" x14ac:dyDescent="0.15">
      <c r="B25" s="4"/>
      <c r="C25" s="325"/>
      <c r="D25" s="218"/>
      <c r="E25" s="324"/>
      <c r="F25" s="358"/>
      <c r="G25" s="1047"/>
      <c r="H25" s="1047"/>
      <c r="I25" s="1047"/>
      <c r="J25" s="1047"/>
      <c r="K25" s="1047"/>
      <c r="L25" s="1047"/>
      <c r="M25" s="1047"/>
      <c r="N25" s="1047"/>
      <c r="O25" s="1047"/>
      <c r="P25" s="1048"/>
      <c r="Q25" s="90"/>
      <c r="S25" s="7"/>
    </row>
    <row r="26" spans="2:19" s="89" customFormat="1" ht="21.75" customHeight="1" x14ac:dyDescent="0.15">
      <c r="B26" s="4"/>
      <c r="C26" s="357"/>
      <c r="D26" s="203"/>
      <c r="E26" s="218"/>
      <c r="F26" s="358"/>
      <c r="G26" s="1047"/>
      <c r="H26" s="1047"/>
      <c r="I26" s="1047"/>
      <c r="J26" s="1047"/>
      <c r="K26" s="1047"/>
      <c r="L26" s="1047"/>
      <c r="M26" s="1047"/>
      <c r="N26" s="1047"/>
      <c r="O26" s="1047"/>
      <c r="P26" s="1048"/>
      <c r="Q26" s="90"/>
      <c r="S26" s="7"/>
    </row>
    <row r="27" spans="2:19" s="89" customFormat="1" ht="21.75" customHeight="1" x14ac:dyDescent="0.15">
      <c r="B27" s="4"/>
      <c r="C27" s="359"/>
      <c r="D27" s="360"/>
      <c r="E27" s="360"/>
      <c r="F27" s="362"/>
      <c r="G27" s="1049"/>
      <c r="H27" s="1049"/>
      <c r="I27" s="1049"/>
      <c r="J27" s="1049"/>
      <c r="K27" s="1049"/>
      <c r="L27" s="1049"/>
      <c r="M27" s="1049"/>
      <c r="N27" s="1049"/>
      <c r="O27" s="1049"/>
      <c r="P27" s="1050"/>
      <c r="Q27" s="90"/>
      <c r="S27" s="7"/>
    </row>
    <row r="28" spans="2:19" s="89" customFormat="1" ht="19.149999999999999" customHeight="1" x14ac:dyDescent="0.15">
      <c r="B28" s="4"/>
      <c r="C28" s="375"/>
      <c r="D28" s="238"/>
      <c r="E28" s="239"/>
      <c r="F28" s="240"/>
      <c r="G28" s="1051" t="s">
        <v>305</v>
      </c>
      <c r="H28" s="1051"/>
      <c r="I28" s="1051"/>
      <c r="J28" s="1051"/>
      <c r="K28" s="1051"/>
      <c r="L28" s="1051"/>
      <c r="M28" s="1051"/>
      <c r="N28" s="1051"/>
      <c r="O28" s="1051"/>
      <c r="P28" s="1052"/>
      <c r="Q28" s="90"/>
      <c r="S28" s="7"/>
    </row>
    <row r="29" spans="2:19" s="89" customFormat="1" ht="19.5" customHeight="1" x14ac:dyDescent="0.15">
      <c r="B29" s="4"/>
      <c r="C29" s="325"/>
      <c r="D29" s="218"/>
      <c r="E29" s="324"/>
      <c r="F29" s="358"/>
      <c r="G29" s="1047"/>
      <c r="H29" s="1047"/>
      <c r="I29" s="1047"/>
      <c r="J29" s="1047"/>
      <c r="K29" s="1047"/>
      <c r="L29" s="1047"/>
      <c r="M29" s="1047"/>
      <c r="N29" s="1047"/>
      <c r="O29" s="1047"/>
      <c r="P29" s="1048"/>
      <c r="Q29" s="90"/>
      <c r="S29" s="41" t="s">
        <v>859</v>
      </c>
    </row>
    <row r="30" spans="2:19" s="89" customFormat="1" ht="19.5" customHeight="1" x14ac:dyDescent="0.15">
      <c r="B30" s="4"/>
      <c r="C30" s="357" t="s">
        <v>872</v>
      </c>
      <c r="D30" s="13"/>
      <c r="E30" s="218"/>
      <c r="F30" s="358"/>
      <c r="G30" s="1047"/>
      <c r="H30" s="1047"/>
      <c r="I30" s="1047"/>
      <c r="J30" s="1047"/>
      <c r="K30" s="1047"/>
      <c r="L30" s="1047"/>
      <c r="M30" s="1047"/>
      <c r="N30" s="1047"/>
      <c r="O30" s="1047"/>
      <c r="P30" s="1048"/>
      <c r="Q30" s="90"/>
      <c r="S30" s="7"/>
    </row>
    <row r="31" spans="2:19" s="89" customFormat="1" ht="19.5" customHeight="1" x14ac:dyDescent="0.15">
      <c r="B31" s="4"/>
      <c r="C31" s="325"/>
      <c r="D31" s="218"/>
      <c r="E31" s="218"/>
      <c r="F31" s="358"/>
      <c r="G31" s="1047"/>
      <c r="H31" s="1047"/>
      <c r="I31" s="1047"/>
      <c r="J31" s="1047"/>
      <c r="K31" s="1047"/>
      <c r="L31" s="1047"/>
      <c r="M31" s="1047"/>
      <c r="N31" s="1047"/>
      <c r="O31" s="1047"/>
      <c r="P31" s="1048"/>
      <c r="Q31" s="90"/>
      <c r="S31" s="7"/>
    </row>
    <row r="32" spans="2:19" s="89" customFormat="1" ht="19.5" customHeight="1" x14ac:dyDescent="0.15">
      <c r="B32" s="4"/>
      <c r="C32" s="325"/>
      <c r="D32" s="218"/>
      <c r="E32" s="218"/>
      <c r="F32" s="358"/>
      <c r="G32" s="1047"/>
      <c r="H32" s="1047"/>
      <c r="I32" s="1047"/>
      <c r="J32" s="1047"/>
      <c r="K32" s="1047"/>
      <c r="L32" s="1047"/>
      <c r="M32" s="1047"/>
      <c r="N32" s="1047"/>
      <c r="O32" s="1047"/>
      <c r="P32" s="1048"/>
      <c r="Q32" s="90"/>
      <c r="S32" s="7"/>
    </row>
    <row r="33" spans="2:19" s="89" customFormat="1" ht="19.5" customHeight="1" x14ac:dyDescent="0.15">
      <c r="B33" s="4"/>
      <c r="C33" s="325"/>
      <c r="D33" s="218"/>
      <c r="E33" s="218"/>
      <c r="F33" s="358"/>
      <c r="G33" s="1047"/>
      <c r="H33" s="1047"/>
      <c r="I33" s="1047"/>
      <c r="J33" s="1047"/>
      <c r="K33" s="1047"/>
      <c r="L33" s="1047"/>
      <c r="M33" s="1047"/>
      <c r="N33" s="1047"/>
      <c r="O33" s="1047"/>
      <c r="P33" s="1048"/>
      <c r="Q33" s="90"/>
      <c r="S33" s="7"/>
    </row>
    <row r="34" spans="2:19" s="89" customFormat="1" ht="19.5" customHeight="1" x14ac:dyDescent="0.15">
      <c r="B34" s="4"/>
      <c r="C34" s="325"/>
      <c r="D34" s="218"/>
      <c r="E34" s="218"/>
      <c r="F34" s="358"/>
      <c r="G34" s="1047"/>
      <c r="H34" s="1047"/>
      <c r="I34" s="1047"/>
      <c r="J34" s="1047"/>
      <c r="K34" s="1047"/>
      <c r="L34" s="1047"/>
      <c r="M34" s="1047"/>
      <c r="N34" s="1047"/>
      <c r="O34" s="1047"/>
      <c r="P34" s="1048"/>
      <c r="Q34" s="90"/>
      <c r="S34" s="7"/>
    </row>
    <row r="35" spans="2:19" s="89" customFormat="1" ht="19.5" customHeight="1" x14ac:dyDescent="0.15">
      <c r="B35" s="4"/>
      <c r="C35" s="325"/>
      <c r="F35" s="358"/>
      <c r="G35" s="1047"/>
      <c r="H35" s="1047"/>
      <c r="I35" s="1047"/>
      <c r="J35" s="1047"/>
      <c r="K35" s="1047"/>
      <c r="L35" s="1047"/>
      <c r="M35" s="1047"/>
      <c r="N35" s="1047"/>
      <c r="O35" s="1047"/>
      <c r="P35" s="1048"/>
      <c r="Q35" s="90"/>
      <c r="S35" s="7"/>
    </row>
    <row r="36" spans="2:19" s="89" customFormat="1" ht="19.5" customHeight="1" x14ac:dyDescent="0.15">
      <c r="B36" s="4"/>
      <c r="C36" s="325"/>
      <c r="F36" s="358"/>
      <c r="G36" s="1047"/>
      <c r="H36" s="1047"/>
      <c r="I36" s="1047"/>
      <c r="J36" s="1047"/>
      <c r="K36" s="1047"/>
      <c r="L36" s="1047"/>
      <c r="M36" s="1047"/>
      <c r="N36" s="1047"/>
      <c r="O36" s="1047"/>
      <c r="P36" s="1048"/>
      <c r="Q36" s="90"/>
      <c r="S36" s="7"/>
    </row>
    <row r="37" spans="2:19" s="89" customFormat="1" ht="19.5" customHeight="1" x14ac:dyDescent="0.15">
      <c r="B37" s="4"/>
      <c r="C37" s="325"/>
      <c r="D37" s="218"/>
      <c r="E37" s="218"/>
      <c r="F37" s="358"/>
      <c r="G37" s="1047"/>
      <c r="H37" s="1047"/>
      <c r="I37" s="1047"/>
      <c r="J37" s="1047"/>
      <c r="K37" s="1047"/>
      <c r="L37" s="1047"/>
      <c r="M37" s="1047"/>
      <c r="N37" s="1047"/>
      <c r="O37" s="1047"/>
      <c r="P37" s="1048"/>
      <c r="Q37" s="90"/>
      <c r="S37" s="7"/>
    </row>
    <row r="38" spans="2:19" s="89" customFormat="1" ht="19.5" customHeight="1" x14ac:dyDescent="0.15">
      <c r="B38" s="4"/>
      <c r="C38" s="359"/>
      <c r="D38" s="360"/>
      <c r="E38" s="360"/>
      <c r="F38" s="358"/>
      <c r="G38" s="1047"/>
      <c r="H38" s="1047"/>
      <c r="I38" s="1047"/>
      <c r="J38" s="1047"/>
      <c r="K38" s="1047"/>
      <c r="L38" s="1047"/>
      <c r="M38" s="1047"/>
      <c r="N38" s="1047"/>
      <c r="O38" s="1047"/>
      <c r="P38" s="1048"/>
      <c r="Q38" s="90"/>
      <c r="S38" s="7"/>
    </row>
    <row r="39" spans="2:19" s="89" customFormat="1" ht="19.149999999999999" customHeight="1" x14ac:dyDescent="0.15">
      <c r="B39" s="4"/>
      <c r="C39" s="369" t="s">
        <v>873</v>
      </c>
      <c r="D39" s="333"/>
      <c r="E39" s="370"/>
      <c r="F39" s="373"/>
      <c r="G39" s="111"/>
      <c r="H39" s="376" t="s">
        <v>623</v>
      </c>
      <c r="I39" s="1041"/>
      <c r="J39" s="1041"/>
      <c r="K39" s="1041"/>
      <c r="L39" s="1041"/>
      <c r="M39" s="1041"/>
      <c r="N39" s="1041"/>
      <c r="O39" s="1041"/>
      <c r="P39" s="1042"/>
      <c r="Q39" s="90"/>
      <c r="S39" s="41" t="s">
        <v>859</v>
      </c>
    </row>
    <row r="40" spans="2:19" s="89" customFormat="1" ht="9.75" customHeight="1" x14ac:dyDescent="0.15">
      <c r="B40" s="4"/>
      <c r="C40" s="339"/>
      <c r="D40" s="238"/>
      <c r="E40" s="238"/>
      <c r="F40" s="340"/>
      <c r="G40" s="340"/>
      <c r="H40" s="340"/>
      <c r="I40" s="341"/>
      <c r="J40" s="341"/>
      <c r="K40" s="377"/>
      <c r="L40" s="340"/>
      <c r="M40" s="378"/>
      <c r="N40" s="378"/>
      <c r="O40" s="378"/>
      <c r="P40" s="377"/>
      <c r="Q40" s="90"/>
      <c r="S40" s="7"/>
    </row>
    <row r="41" spans="2:19" s="89" customFormat="1" ht="13.5" customHeight="1" x14ac:dyDescent="0.15">
      <c r="B41" s="4"/>
      <c r="C41" s="342" t="s">
        <v>874</v>
      </c>
      <c r="D41" s="218"/>
      <c r="E41" s="218"/>
      <c r="F41" s="340"/>
      <c r="G41" s="340"/>
      <c r="H41" s="340"/>
      <c r="I41" s="341"/>
      <c r="J41" s="341"/>
      <c r="K41" s="377"/>
      <c r="L41" s="340"/>
      <c r="M41" s="378"/>
      <c r="N41" s="378"/>
      <c r="O41" s="378"/>
      <c r="P41" s="377"/>
      <c r="Q41" s="90"/>
      <c r="S41" s="7"/>
    </row>
    <row r="42" spans="2:19" s="89" customFormat="1" ht="13.5" customHeight="1" x14ac:dyDescent="0.15">
      <c r="B42" s="4"/>
      <c r="C42" s="342" t="s">
        <v>875</v>
      </c>
      <c r="D42" s="54"/>
      <c r="E42" s="54"/>
      <c r="F42" s="107"/>
      <c r="G42" s="107"/>
      <c r="H42" s="107"/>
      <c r="I42" s="344"/>
      <c r="J42" s="344"/>
      <c r="K42" s="379"/>
      <c r="L42" s="107"/>
      <c r="M42" s="380"/>
      <c r="N42" s="380"/>
      <c r="O42" s="380"/>
      <c r="P42" s="379"/>
      <c r="Q42" s="90"/>
      <c r="S42" s="7"/>
    </row>
    <row r="43" spans="2:19" s="89" customFormat="1" ht="13.5" customHeight="1" x14ac:dyDescent="0.15">
      <c r="B43" s="4"/>
      <c r="C43" s="342" t="s">
        <v>876</v>
      </c>
      <c r="D43" s="54"/>
      <c r="E43" s="54"/>
      <c r="F43" s="107"/>
      <c r="G43" s="107"/>
      <c r="H43" s="107"/>
      <c r="I43" s="344"/>
      <c r="J43" s="344"/>
      <c r="K43" s="379"/>
      <c r="L43" s="107"/>
      <c r="M43" s="380"/>
      <c r="N43" s="380"/>
      <c r="O43" s="380"/>
      <c r="P43" s="379"/>
      <c r="Q43" s="90"/>
      <c r="S43" s="7"/>
    </row>
    <row r="44" spans="2:19" s="89" customFormat="1" ht="9.75" customHeight="1" x14ac:dyDescent="0.15">
      <c r="B44" s="4"/>
      <c r="C44" s="342"/>
      <c r="D44" s="54"/>
      <c r="E44" s="54"/>
      <c r="F44" s="107"/>
      <c r="G44" s="107"/>
      <c r="H44" s="107"/>
      <c r="I44" s="344"/>
      <c r="J44" s="344"/>
      <c r="K44" s="379"/>
      <c r="L44" s="107"/>
      <c r="M44" s="380"/>
      <c r="N44" s="380"/>
      <c r="O44" s="380"/>
      <c r="P44" s="379"/>
      <c r="Q44" s="90"/>
      <c r="S44" s="7"/>
    </row>
    <row r="45" spans="2:19" s="89" customFormat="1" ht="12" customHeight="1" x14ac:dyDescent="0.15">
      <c r="B45" s="4"/>
      <c r="C45" s="202"/>
      <c r="D45" s="202"/>
      <c r="E45" s="227"/>
      <c r="F45" s="227"/>
      <c r="G45" s="227"/>
      <c r="H45" s="227"/>
      <c r="I45" s="227"/>
      <c r="J45" s="227"/>
      <c r="K45" s="227"/>
      <c r="L45" s="227"/>
      <c r="M45" s="227"/>
      <c r="N45" s="227"/>
      <c r="O45" s="227"/>
      <c r="P45" s="345" t="s">
        <v>979</v>
      </c>
      <c r="Q45" s="90"/>
      <c r="S45" s="7"/>
    </row>
    <row r="46" spans="2:19" s="89" customFormat="1" ht="7.5" customHeight="1" x14ac:dyDescent="0.15">
      <c r="B46" s="7"/>
      <c r="C46" s="7"/>
      <c r="D46" s="7"/>
      <c r="E46" s="7"/>
      <c r="F46" s="7"/>
      <c r="G46" s="7"/>
      <c r="H46" s="7"/>
      <c r="I46" s="7"/>
      <c r="J46" s="7"/>
      <c r="K46" s="7"/>
      <c r="L46" s="7"/>
      <c r="M46" s="7"/>
      <c r="S46" s="7"/>
    </row>
    <row r="47" spans="2:19" x14ac:dyDescent="0.15">
      <c r="B47" s="167" t="s">
        <v>877</v>
      </c>
      <c r="D47" s="201"/>
      <c r="E47" s="201"/>
    </row>
    <row r="48" spans="2:19" ht="12" customHeight="1" x14ac:dyDescent="0.15">
      <c r="B48" s="4"/>
      <c r="C48" s="4"/>
      <c r="D48" s="4"/>
      <c r="E48" s="4"/>
      <c r="F48" s="4"/>
      <c r="G48" s="4"/>
      <c r="H48" s="4"/>
      <c r="I48" s="4"/>
      <c r="J48" s="4"/>
      <c r="K48" s="4"/>
      <c r="L48" s="202"/>
      <c r="M48" s="202"/>
      <c r="N48" s="90"/>
      <c r="O48" s="90"/>
      <c r="P48" s="202"/>
      <c r="Q48" s="90"/>
    </row>
    <row r="49" spans="1:17" ht="14.25" x14ac:dyDescent="0.15">
      <c r="B49" s="4"/>
      <c r="C49" s="4"/>
      <c r="D49" s="1061" t="s">
        <v>878</v>
      </c>
      <c r="E49" s="1061"/>
      <c r="F49" s="1061"/>
      <c r="G49" s="1061"/>
      <c r="H49" s="1061"/>
      <c r="I49" s="1061"/>
      <c r="J49" s="1061"/>
      <c r="K49" s="1061"/>
      <c r="L49" s="1061"/>
      <c r="M49" s="1061"/>
      <c r="N49" s="109"/>
      <c r="O49" s="90"/>
      <c r="P49" s="202"/>
      <c r="Q49" s="90"/>
    </row>
    <row r="50" spans="1:17" x14ac:dyDescent="0.15">
      <c r="B50" s="355" t="s">
        <v>857</v>
      </c>
      <c r="C50" s="4"/>
      <c r="D50" s="4"/>
      <c r="E50" s="4"/>
      <c r="F50" s="4"/>
      <c r="G50" s="4"/>
      <c r="H50" s="4"/>
      <c r="I50" s="4"/>
      <c r="J50" s="4"/>
      <c r="K50" s="4"/>
      <c r="L50" s="4"/>
      <c r="M50" s="4"/>
      <c r="N50" s="90"/>
      <c r="O50" s="90"/>
      <c r="P50" s="90"/>
      <c r="Q50" s="90"/>
    </row>
    <row r="51" spans="1:17" ht="18.75" customHeight="1" x14ac:dyDescent="0.15">
      <c r="B51" s="4"/>
      <c r="C51" s="356" t="s">
        <v>879</v>
      </c>
      <c r="D51" s="238"/>
      <c r="E51" s="239"/>
      <c r="F51" s="240"/>
      <c r="G51" s="1062"/>
      <c r="H51" s="1062"/>
      <c r="I51" s="1062"/>
      <c r="J51" s="1063"/>
      <c r="K51" s="1063"/>
      <c r="L51" s="1063"/>
      <c r="M51" s="1063"/>
      <c r="N51" s="1064"/>
      <c r="O51" s="1064"/>
      <c r="P51" s="1065"/>
      <c r="Q51" s="90"/>
    </row>
    <row r="52" spans="1:17" ht="22.5" customHeight="1" x14ac:dyDescent="0.15">
      <c r="B52" s="4"/>
      <c r="C52" s="357" t="s">
        <v>880</v>
      </c>
      <c r="D52" s="218"/>
      <c r="E52" s="324"/>
      <c r="F52" s="358"/>
      <c r="G52" s="1066" t="str">
        <f>IF(基本!F10="","",基本!F10)</f>
        <v/>
      </c>
      <c r="H52" s="1066"/>
      <c r="I52" s="1066"/>
      <c r="J52" s="1066"/>
      <c r="K52" s="1066"/>
      <c r="L52" s="1066"/>
      <c r="M52" s="1066"/>
      <c r="N52" s="1066"/>
      <c r="O52" s="1066"/>
      <c r="P52" s="1067"/>
      <c r="Q52" s="90"/>
    </row>
    <row r="53" spans="1:17" ht="22.5" customHeight="1" x14ac:dyDescent="0.15">
      <c r="B53" s="4"/>
      <c r="C53" s="359" t="s">
        <v>881</v>
      </c>
      <c r="D53" s="360"/>
      <c r="E53" s="361"/>
      <c r="F53" s="362"/>
      <c r="G53" s="1068"/>
      <c r="H53" s="1068"/>
      <c r="I53" s="1068"/>
      <c r="J53" s="1069"/>
      <c r="K53" s="1069"/>
      <c r="L53" s="1069"/>
      <c r="M53" s="1069"/>
      <c r="N53" s="1070"/>
      <c r="O53" s="1070"/>
      <c r="P53" s="1071"/>
      <c r="Q53" s="90"/>
    </row>
    <row r="54" spans="1:17" x14ac:dyDescent="0.15">
      <c r="B54" s="4"/>
      <c r="C54" s="356" t="s">
        <v>879</v>
      </c>
      <c r="D54" s="238"/>
      <c r="E54" s="239"/>
      <c r="F54" s="240"/>
      <c r="G54" s="1072"/>
      <c r="H54" s="1072"/>
      <c r="I54" s="1072"/>
      <c r="J54" s="1073"/>
      <c r="K54" s="1073"/>
      <c r="L54" s="1073"/>
      <c r="M54" s="1073"/>
      <c r="N54" s="1074"/>
      <c r="O54" s="1074"/>
      <c r="P54" s="1075"/>
      <c r="Q54" s="90"/>
    </row>
    <row r="55" spans="1:17" ht="22.5" customHeight="1" x14ac:dyDescent="0.15">
      <c r="B55" s="4"/>
      <c r="C55" s="359" t="s">
        <v>882</v>
      </c>
      <c r="D55" s="360"/>
      <c r="E55" s="361"/>
      <c r="F55" s="362"/>
      <c r="G55" s="1076" t="str">
        <f>IF(基本!K11="","",基本!K11)</f>
        <v/>
      </c>
      <c r="H55" s="1076"/>
      <c r="I55" s="1076"/>
      <c r="J55" s="1076"/>
      <c r="K55" s="1076"/>
      <c r="L55" s="1076"/>
      <c r="M55" s="1076"/>
      <c r="N55" s="1076"/>
      <c r="O55" s="1076"/>
      <c r="P55" s="1077"/>
      <c r="Q55" s="90"/>
    </row>
    <row r="56" spans="1:17" ht="18.75" customHeight="1" x14ac:dyDescent="0.15">
      <c r="B56" s="4"/>
      <c r="C56" s="356" t="s">
        <v>864</v>
      </c>
      <c r="D56" s="238"/>
      <c r="E56" s="239"/>
      <c r="F56" s="240"/>
      <c r="G56" s="363"/>
      <c r="H56" s="238"/>
      <c r="I56" s="1078" t="str">
        <f>IF(基本!F187="","",基本!F187)</f>
        <v/>
      </c>
      <c r="J56" s="1078"/>
      <c r="K56" s="1078"/>
      <c r="L56" s="1078"/>
      <c r="M56" s="1078"/>
      <c r="N56" s="364"/>
      <c r="O56" s="365"/>
      <c r="P56" s="366"/>
      <c r="Q56" s="90"/>
    </row>
    <row r="57" spans="1:17" ht="18.75" customHeight="1" x14ac:dyDescent="0.15">
      <c r="B57" s="4"/>
      <c r="C57" s="1079" t="s">
        <v>865</v>
      </c>
      <c r="D57" s="1080"/>
      <c r="E57" s="1081"/>
      <c r="F57" s="1085" t="s">
        <v>89</v>
      </c>
      <c r="G57" s="1085"/>
      <c r="H57" s="1085"/>
      <c r="I57" s="1085"/>
      <c r="J57" s="1085"/>
      <c r="K57" s="368" t="str">
        <f>IF(基本!I188="","",基本!I188)</f>
        <v/>
      </c>
      <c r="L57" s="1058" t="str">
        <f>IF(基本!K188="","",基本!K188)</f>
        <v/>
      </c>
      <c r="M57" s="1058"/>
      <c r="N57" s="1058"/>
      <c r="O57" s="1058"/>
      <c r="P57" s="1059"/>
      <c r="Q57" s="90"/>
    </row>
    <row r="58" spans="1:17" ht="18.75" customHeight="1" x14ac:dyDescent="0.15">
      <c r="B58" s="4"/>
      <c r="C58" s="1082"/>
      <c r="D58" s="1083"/>
      <c r="E58" s="1084"/>
      <c r="F58" s="1060" t="s">
        <v>90</v>
      </c>
      <c r="G58" s="1060"/>
      <c r="H58" s="1060"/>
      <c r="I58" s="1060"/>
      <c r="J58" s="1060"/>
      <c r="K58" s="368" t="str">
        <f>IF(基本!I189="","",基本!I189)</f>
        <v/>
      </c>
      <c r="L58" s="1058" t="str">
        <f>IF(基本!K189="","",基本!K189)</f>
        <v/>
      </c>
      <c r="M58" s="1058"/>
      <c r="N58" s="1058"/>
      <c r="O58" s="1058"/>
      <c r="P58" s="1059"/>
      <c r="Q58" s="90"/>
    </row>
    <row r="59" spans="1:17" ht="18.75" customHeight="1" x14ac:dyDescent="0.15">
      <c r="A59" s="89"/>
      <c r="B59" s="4"/>
      <c r="C59" s="369" t="s">
        <v>866</v>
      </c>
      <c r="D59" s="333"/>
      <c r="E59" s="370"/>
      <c r="F59" s="362"/>
      <c r="G59" s="371"/>
      <c r="H59" s="371"/>
      <c r="I59" s="894" t="str">
        <f>IF(基本!F190="","",基本!F190)</f>
        <v/>
      </c>
      <c r="J59" s="894"/>
      <c r="K59" s="894"/>
      <c r="L59" s="894"/>
      <c r="M59" s="12" t="s">
        <v>854</v>
      </c>
      <c r="N59" s="371"/>
      <c r="O59" s="371"/>
      <c r="P59" s="372"/>
      <c r="Q59" s="90"/>
    </row>
    <row r="60" spans="1:17" ht="18.75" customHeight="1" x14ac:dyDescent="0.15">
      <c r="A60" s="89"/>
      <c r="B60" s="4"/>
      <c r="C60" s="369" t="s">
        <v>867</v>
      </c>
      <c r="D60" s="333"/>
      <c r="E60" s="370"/>
      <c r="F60" s="373"/>
      <c r="G60" s="111"/>
      <c r="H60" s="111"/>
      <c r="I60" s="894" t="str">
        <f>IF(基本!F191="","",基本!F191)</f>
        <v/>
      </c>
      <c r="J60" s="894"/>
      <c r="K60" s="894"/>
      <c r="L60" s="894"/>
      <c r="M60" s="13" t="s">
        <v>45</v>
      </c>
      <c r="N60" s="111"/>
      <c r="O60" s="111"/>
      <c r="P60" s="336"/>
      <c r="Q60" s="90"/>
    </row>
    <row r="61" spans="1:17" ht="18.75" customHeight="1" x14ac:dyDescent="0.15">
      <c r="A61" s="89"/>
      <c r="B61" s="4"/>
      <c r="C61" s="1053" t="s">
        <v>868</v>
      </c>
      <c r="D61" s="1054"/>
      <c r="E61" s="1055"/>
      <c r="F61" s="373"/>
      <c r="G61" s="111"/>
      <c r="H61" s="894" t="str">
        <f>IF(基本!F192="","",基本!F192)</f>
        <v/>
      </c>
      <c r="I61" s="894"/>
      <c r="J61" s="894"/>
      <c r="K61" s="13" t="s">
        <v>97</v>
      </c>
      <c r="L61" s="1056" t="str">
        <f>IF(基本!I192="","",基本!I192)</f>
        <v/>
      </c>
      <c r="M61" s="1056"/>
      <c r="N61" s="1056"/>
      <c r="O61" s="9" t="s">
        <v>854</v>
      </c>
      <c r="P61" s="336"/>
      <c r="Q61" s="90"/>
    </row>
    <row r="62" spans="1:17" ht="18.75" customHeight="1" x14ac:dyDescent="0.15">
      <c r="A62" s="89"/>
      <c r="B62" s="4"/>
      <c r="C62" s="369" t="s">
        <v>869</v>
      </c>
      <c r="D62" s="333"/>
      <c r="E62" s="370"/>
      <c r="F62" s="373"/>
      <c r="G62" s="111"/>
      <c r="H62" s="112"/>
      <c r="I62" s="1043" t="str">
        <f>IF(基本!F193="","",基本!F193)</f>
        <v/>
      </c>
      <c r="J62" s="1043"/>
      <c r="K62" s="1043"/>
      <c r="L62" s="1043"/>
      <c r="M62" s="1057" t="s">
        <v>45</v>
      </c>
      <c r="N62" s="1057"/>
      <c r="O62" s="1057"/>
      <c r="P62" s="374"/>
      <c r="Q62" s="90"/>
    </row>
    <row r="63" spans="1:17" ht="18.75" customHeight="1" x14ac:dyDescent="0.15">
      <c r="A63" s="89"/>
      <c r="B63" s="4"/>
      <c r="C63" s="369" t="s">
        <v>870</v>
      </c>
      <c r="D63" s="333"/>
      <c r="E63" s="370"/>
      <c r="F63" s="240"/>
      <c r="G63" s="363"/>
      <c r="H63" s="112"/>
      <c r="I63" s="1043" t="str">
        <f>IF(基本!F194="","",基本!F194)</f>
        <v/>
      </c>
      <c r="J63" s="1043"/>
      <c r="K63" s="1043"/>
      <c r="L63" s="1043"/>
      <c r="M63" s="1044" t="s">
        <v>45</v>
      </c>
      <c r="N63" s="1044"/>
      <c r="O63" s="1044"/>
      <c r="P63" s="336"/>
      <c r="Q63" s="90"/>
    </row>
    <row r="64" spans="1:17" ht="18.75" customHeight="1" x14ac:dyDescent="0.15">
      <c r="A64" s="89"/>
      <c r="B64" s="4"/>
      <c r="C64" s="375"/>
      <c r="D64" s="238"/>
      <c r="E64" s="239"/>
      <c r="F64" s="240"/>
      <c r="G64" s="1045" t="s">
        <v>330</v>
      </c>
      <c r="H64" s="1045"/>
      <c r="I64" s="1045"/>
      <c r="J64" s="1045"/>
      <c r="K64" s="1045"/>
      <c r="L64" s="1045"/>
      <c r="M64" s="1045"/>
      <c r="N64" s="1045"/>
      <c r="O64" s="1045"/>
      <c r="P64" s="1046"/>
      <c r="Q64" s="90"/>
    </row>
    <row r="65" spans="1:17" ht="21.75" customHeight="1" x14ac:dyDescent="0.15">
      <c r="A65" s="89"/>
      <c r="B65" s="4"/>
      <c r="C65" s="325"/>
      <c r="D65" s="218"/>
      <c r="E65" s="324"/>
      <c r="F65" s="358"/>
      <c r="G65" s="1047"/>
      <c r="H65" s="1047"/>
      <c r="I65" s="1047"/>
      <c r="J65" s="1047"/>
      <c r="K65" s="1047"/>
      <c r="L65" s="1047"/>
      <c r="M65" s="1047"/>
      <c r="N65" s="1047"/>
      <c r="O65" s="1047"/>
      <c r="P65" s="1048"/>
      <c r="Q65" s="90"/>
    </row>
    <row r="66" spans="1:17" ht="21.75" customHeight="1" x14ac:dyDescent="0.15">
      <c r="A66" s="89"/>
      <c r="B66" s="4"/>
      <c r="C66" s="357" t="s">
        <v>871</v>
      </c>
      <c r="D66" s="218"/>
      <c r="E66" s="324"/>
      <c r="F66" s="358"/>
      <c r="G66" s="1047"/>
      <c r="H66" s="1047"/>
      <c r="I66" s="1047"/>
      <c r="J66" s="1047"/>
      <c r="K66" s="1047"/>
      <c r="L66" s="1047"/>
      <c r="M66" s="1047"/>
      <c r="N66" s="1047"/>
      <c r="O66" s="1047"/>
      <c r="P66" s="1048"/>
      <c r="Q66" s="90"/>
    </row>
    <row r="67" spans="1:17" ht="21.75" customHeight="1" x14ac:dyDescent="0.15">
      <c r="A67" s="89"/>
      <c r="B67" s="4"/>
      <c r="C67" s="325"/>
      <c r="D67" s="218"/>
      <c r="E67" s="324"/>
      <c r="F67" s="358"/>
      <c r="G67" s="1047"/>
      <c r="H67" s="1047"/>
      <c r="I67" s="1047"/>
      <c r="J67" s="1047"/>
      <c r="K67" s="1047"/>
      <c r="L67" s="1047"/>
      <c r="M67" s="1047"/>
      <c r="N67" s="1047"/>
      <c r="O67" s="1047"/>
      <c r="P67" s="1048"/>
      <c r="Q67" s="90"/>
    </row>
    <row r="68" spans="1:17" ht="21.75" customHeight="1" x14ac:dyDescent="0.15">
      <c r="A68" s="89"/>
      <c r="B68" s="4"/>
      <c r="C68" s="325"/>
      <c r="D68" s="218"/>
      <c r="E68" s="324"/>
      <c r="F68" s="358"/>
      <c r="G68" s="1047"/>
      <c r="H68" s="1047"/>
      <c r="I68" s="1047"/>
      <c r="J68" s="1047"/>
      <c r="K68" s="1047"/>
      <c r="L68" s="1047"/>
      <c r="M68" s="1047"/>
      <c r="N68" s="1047"/>
      <c r="O68" s="1047"/>
      <c r="P68" s="1048"/>
      <c r="Q68" s="90"/>
    </row>
    <row r="69" spans="1:17" ht="21.75" customHeight="1" x14ac:dyDescent="0.15">
      <c r="A69" s="89"/>
      <c r="B69" s="4"/>
      <c r="C69" s="325"/>
      <c r="D69" s="218"/>
      <c r="E69" s="324"/>
      <c r="F69" s="358"/>
      <c r="G69" s="1047"/>
      <c r="H69" s="1047"/>
      <c r="I69" s="1047"/>
      <c r="J69" s="1047"/>
      <c r="K69" s="1047"/>
      <c r="L69" s="1047"/>
      <c r="M69" s="1047"/>
      <c r="N69" s="1047"/>
      <c r="O69" s="1047"/>
      <c r="P69" s="1048"/>
      <c r="Q69" s="90"/>
    </row>
    <row r="70" spans="1:17" ht="21.75" customHeight="1" x14ac:dyDescent="0.15">
      <c r="A70" s="89"/>
      <c r="B70" s="4"/>
      <c r="C70" s="357"/>
      <c r="D70" s="218"/>
      <c r="E70" s="324"/>
      <c r="F70" s="358"/>
      <c r="G70" s="1047"/>
      <c r="H70" s="1047"/>
      <c r="I70" s="1047"/>
      <c r="J70" s="1047"/>
      <c r="K70" s="1047"/>
      <c r="L70" s="1047"/>
      <c r="M70" s="1047"/>
      <c r="N70" s="1047"/>
      <c r="O70" s="1047"/>
      <c r="P70" s="1048"/>
      <c r="Q70" s="90"/>
    </row>
    <row r="71" spans="1:17" ht="21.75" customHeight="1" x14ac:dyDescent="0.15">
      <c r="A71" s="89"/>
      <c r="B71" s="4"/>
      <c r="C71" s="325"/>
      <c r="D71" s="218"/>
      <c r="E71" s="324"/>
      <c r="F71" s="358"/>
      <c r="G71" s="1047"/>
      <c r="H71" s="1047"/>
      <c r="I71" s="1047"/>
      <c r="J71" s="1047"/>
      <c r="K71" s="1047"/>
      <c r="L71" s="1047"/>
      <c r="M71" s="1047"/>
      <c r="N71" s="1047"/>
      <c r="O71" s="1047"/>
      <c r="P71" s="1048"/>
      <c r="Q71" s="90"/>
    </row>
    <row r="72" spans="1:17" ht="21.75" customHeight="1" x14ac:dyDescent="0.15">
      <c r="A72" s="89"/>
      <c r="B72" s="4"/>
      <c r="C72" s="357"/>
      <c r="D72" s="203"/>
      <c r="E72" s="218"/>
      <c r="F72" s="358"/>
      <c r="G72" s="1047"/>
      <c r="H72" s="1047"/>
      <c r="I72" s="1047"/>
      <c r="J72" s="1047"/>
      <c r="K72" s="1047"/>
      <c r="L72" s="1047"/>
      <c r="M72" s="1047"/>
      <c r="N72" s="1047"/>
      <c r="O72" s="1047"/>
      <c r="P72" s="1048"/>
      <c r="Q72" s="90"/>
    </row>
    <row r="73" spans="1:17" ht="21.75" customHeight="1" x14ac:dyDescent="0.15">
      <c r="A73" s="89"/>
      <c r="B73" s="4"/>
      <c r="C73" s="359"/>
      <c r="D73" s="360"/>
      <c r="E73" s="360"/>
      <c r="F73" s="362"/>
      <c r="G73" s="1049"/>
      <c r="H73" s="1049"/>
      <c r="I73" s="1049"/>
      <c r="J73" s="1049"/>
      <c r="K73" s="1049"/>
      <c r="L73" s="1049"/>
      <c r="M73" s="1049"/>
      <c r="N73" s="1049"/>
      <c r="O73" s="1049"/>
      <c r="P73" s="1050"/>
      <c r="Q73" s="90"/>
    </row>
    <row r="74" spans="1:17" ht="18.75" customHeight="1" x14ac:dyDescent="0.15">
      <c r="A74" s="89"/>
      <c r="B74" s="4"/>
      <c r="C74" s="375"/>
      <c r="D74" s="238"/>
      <c r="E74" s="239"/>
      <c r="F74" s="240"/>
      <c r="G74" s="1051" t="s">
        <v>305</v>
      </c>
      <c r="H74" s="1051"/>
      <c r="I74" s="1051"/>
      <c r="J74" s="1051"/>
      <c r="K74" s="1051"/>
      <c r="L74" s="1051"/>
      <c r="M74" s="1051"/>
      <c r="N74" s="1051"/>
      <c r="O74" s="1051"/>
      <c r="P74" s="1052"/>
      <c r="Q74" s="90"/>
    </row>
    <row r="75" spans="1:17" ht="18.75" customHeight="1" x14ac:dyDescent="0.15">
      <c r="A75" s="89"/>
      <c r="B75" s="4"/>
      <c r="C75" s="325"/>
      <c r="D75" s="218"/>
      <c r="E75" s="324"/>
      <c r="F75" s="358"/>
      <c r="G75" s="1047"/>
      <c r="H75" s="1047"/>
      <c r="I75" s="1047"/>
      <c r="J75" s="1047"/>
      <c r="K75" s="1047"/>
      <c r="L75" s="1047"/>
      <c r="M75" s="1047"/>
      <c r="N75" s="1047"/>
      <c r="O75" s="1047"/>
      <c r="P75" s="1048"/>
      <c r="Q75" s="90"/>
    </row>
    <row r="76" spans="1:17" ht="18.75" customHeight="1" x14ac:dyDescent="0.15">
      <c r="A76" s="89"/>
      <c r="B76" s="4"/>
      <c r="C76" s="357" t="s">
        <v>872</v>
      </c>
      <c r="D76" s="13"/>
      <c r="E76" s="218"/>
      <c r="F76" s="358"/>
      <c r="G76" s="1047"/>
      <c r="H76" s="1047"/>
      <c r="I76" s="1047"/>
      <c r="J76" s="1047"/>
      <c r="K76" s="1047"/>
      <c r="L76" s="1047"/>
      <c r="M76" s="1047"/>
      <c r="N76" s="1047"/>
      <c r="O76" s="1047"/>
      <c r="P76" s="1048"/>
      <c r="Q76" s="90"/>
    </row>
    <row r="77" spans="1:17" ht="18.75" customHeight="1" x14ac:dyDescent="0.15">
      <c r="A77" s="89"/>
      <c r="B77" s="4"/>
      <c r="C77" s="325"/>
      <c r="D77" s="218"/>
      <c r="E77" s="218"/>
      <c r="F77" s="358"/>
      <c r="G77" s="1047"/>
      <c r="H77" s="1047"/>
      <c r="I77" s="1047"/>
      <c r="J77" s="1047"/>
      <c r="K77" s="1047"/>
      <c r="L77" s="1047"/>
      <c r="M77" s="1047"/>
      <c r="N77" s="1047"/>
      <c r="O77" s="1047"/>
      <c r="P77" s="1048"/>
      <c r="Q77" s="90"/>
    </row>
    <row r="78" spans="1:17" ht="18.75" customHeight="1" x14ac:dyDescent="0.15">
      <c r="A78" s="89"/>
      <c r="B78" s="4"/>
      <c r="C78" s="325"/>
      <c r="D78" s="218"/>
      <c r="E78" s="218"/>
      <c r="F78" s="358"/>
      <c r="G78" s="1047"/>
      <c r="H78" s="1047"/>
      <c r="I78" s="1047"/>
      <c r="J78" s="1047"/>
      <c r="K78" s="1047"/>
      <c r="L78" s="1047"/>
      <c r="M78" s="1047"/>
      <c r="N78" s="1047"/>
      <c r="O78" s="1047"/>
      <c r="P78" s="1048"/>
      <c r="Q78" s="90"/>
    </row>
    <row r="79" spans="1:17" ht="18.75" customHeight="1" x14ac:dyDescent="0.15">
      <c r="A79" s="89"/>
      <c r="B79" s="4"/>
      <c r="C79" s="325"/>
      <c r="D79" s="218"/>
      <c r="E79" s="218"/>
      <c r="F79" s="358"/>
      <c r="G79" s="1047"/>
      <c r="H79" s="1047"/>
      <c r="I79" s="1047"/>
      <c r="J79" s="1047"/>
      <c r="K79" s="1047"/>
      <c r="L79" s="1047"/>
      <c r="M79" s="1047"/>
      <c r="N79" s="1047"/>
      <c r="O79" s="1047"/>
      <c r="P79" s="1048"/>
      <c r="Q79" s="90"/>
    </row>
    <row r="80" spans="1:17" ht="18.75" customHeight="1" x14ac:dyDescent="0.15">
      <c r="A80" s="89"/>
      <c r="B80" s="4"/>
      <c r="C80" s="325"/>
      <c r="D80" s="218"/>
      <c r="E80" s="218"/>
      <c r="F80" s="358"/>
      <c r="G80" s="1047"/>
      <c r="H80" s="1047"/>
      <c r="I80" s="1047"/>
      <c r="J80" s="1047"/>
      <c r="K80" s="1047"/>
      <c r="L80" s="1047"/>
      <c r="M80" s="1047"/>
      <c r="N80" s="1047"/>
      <c r="O80" s="1047"/>
      <c r="P80" s="1048"/>
      <c r="Q80" s="90"/>
    </row>
    <row r="81" spans="1:17" ht="18.75" customHeight="1" x14ac:dyDescent="0.15">
      <c r="A81" s="89"/>
      <c r="B81" s="4"/>
      <c r="C81" s="325"/>
      <c r="D81" s="89"/>
      <c r="E81" s="89"/>
      <c r="F81" s="358"/>
      <c r="G81" s="1047"/>
      <c r="H81" s="1047"/>
      <c r="I81" s="1047"/>
      <c r="J81" s="1047"/>
      <c r="K81" s="1047"/>
      <c r="L81" s="1047"/>
      <c r="M81" s="1047"/>
      <c r="N81" s="1047"/>
      <c r="O81" s="1047"/>
      <c r="P81" s="1048"/>
      <c r="Q81" s="90"/>
    </row>
    <row r="82" spans="1:17" ht="18.75" customHeight="1" x14ac:dyDescent="0.15">
      <c r="A82" s="89"/>
      <c r="B82" s="4"/>
      <c r="C82" s="325"/>
      <c r="D82" s="89"/>
      <c r="E82" s="89"/>
      <c r="F82" s="358"/>
      <c r="G82" s="1047"/>
      <c r="H82" s="1047"/>
      <c r="I82" s="1047"/>
      <c r="J82" s="1047"/>
      <c r="K82" s="1047"/>
      <c r="L82" s="1047"/>
      <c r="M82" s="1047"/>
      <c r="N82" s="1047"/>
      <c r="O82" s="1047"/>
      <c r="P82" s="1048"/>
      <c r="Q82" s="90"/>
    </row>
    <row r="83" spans="1:17" ht="18.75" customHeight="1" x14ac:dyDescent="0.15">
      <c r="A83" s="89"/>
      <c r="B83" s="4"/>
      <c r="C83" s="325"/>
      <c r="D83" s="218"/>
      <c r="E83" s="218"/>
      <c r="F83" s="358"/>
      <c r="G83" s="1047"/>
      <c r="H83" s="1047"/>
      <c r="I83" s="1047"/>
      <c r="J83" s="1047"/>
      <c r="K83" s="1047"/>
      <c r="L83" s="1047"/>
      <c r="M83" s="1047"/>
      <c r="N83" s="1047"/>
      <c r="O83" s="1047"/>
      <c r="P83" s="1048"/>
      <c r="Q83" s="90"/>
    </row>
    <row r="84" spans="1:17" ht="18.75" customHeight="1" x14ac:dyDescent="0.15">
      <c r="A84" s="89"/>
      <c r="B84" s="4"/>
      <c r="C84" s="359"/>
      <c r="D84" s="360"/>
      <c r="E84" s="360"/>
      <c r="F84" s="362"/>
      <c r="G84" s="1049"/>
      <c r="H84" s="1049"/>
      <c r="I84" s="1049"/>
      <c r="J84" s="1049"/>
      <c r="K84" s="1049"/>
      <c r="L84" s="1049"/>
      <c r="M84" s="1049"/>
      <c r="N84" s="1049"/>
      <c r="O84" s="1049"/>
      <c r="P84" s="1050"/>
      <c r="Q84" s="90"/>
    </row>
    <row r="85" spans="1:17" ht="18.75" customHeight="1" x14ac:dyDescent="0.15">
      <c r="A85" s="89"/>
      <c r="B85" s="4"/>
      <c r="C85" s="369" t="s">
        <v>873</v>
      </c>
      <c r="D85" s="333"/>
      <c r="E85" s="370"/>
      <c r="F85" s="373"/>
      <c r="G85" s="111"/>
      <c r="H85" s="376" t="s">
        <v>623</v>
      </c>
      <c r="I85" s="1041"/>
      <c r="J85" s="1041"/>
      <c r="K85" s="1041"/>
      <c r="L85" s="1041"/>
      <c r="M85" s="1041"/>
      <c r="N85" s="1041"/>
      <c r="O85" s="1041"/>
      <c r="P85" s="1042"/>
      <c r="Q85" s="90"/>
    </row>
    <row r="86" spans="1:17" ht="9.75" customHeight="1" x14ac:dyDescent="0.15">
      <c r="A86" s="89"/>
      <c r="B86" s="4"/>
      <c r="C86" s="339"/>
      <c r="D86" s="238"/>
      <c r="E86" s="238"/>
      <c r="F86" s="363"/>
      <c r="G86" s="363"/>
      <c r="H86" s="363"/>
      <c r="I86" s="381"/>
      <c r="J86" s="381"/>
      <c r="K86" s="364"/>
      <c r="L86" s="363"/>
      <c r="M86" s="382"/>
      <c r="N86" s="382"/>
      <c r="O86" s="382"/>
      <c r="P86" s="364"/>
      <c r="Q86" s="90"/>
    </row>
    <row r="87" spans="1:17" x14ac:dyDescent="0.15">
      <c r="A87" s="89"/>
      <c r="B87" s="4"/>
      <c r="C87" s="342" t="s">
        <v>874</v>
      </c>
      <c r="D87" s="218"/>
      <c r="E87" s="218"/>
      <c r="F87" s="340"/>
      <c r="G87" s="340"/>
      <c r="H87" s="340"/>
      <c r="I87" s="341"/>
      <c r="J87" s="341"/>
      <c r="K87" s="377"/>
      <c r="L87" s="340"/>
      <c r="M87" s="378"/>
      <c r="N87" s="378"/>
      <c r="O87" s="378"/>
      <c r="P87" s="377"/>
      <c r="Q87" s="90"/>
    </row>
    <row r="88" spans="1:17" x14ac:dyDescent="0.15">
      <c r="A88" s="89"/>
      <c r="B88" s="4"/>
      <c r="C88" s="342" t="s">
        <v>875</v>
      </c>
      <c r="D88" s="54"/>
      <c r="E88" s="54"/>
      <c r="F88" s="107"/>
      <c r="G88" s="107"/>
      <c r="H88" s="107"/>
      <c r="I88" s="344"/>
      <c r="J88" s="344"/>
      <c r="K88" s="379"/>
      <c r="L88" s="107"/>
      <c r="M88" s="380"/>
      <c r="N88" s="380"/>
      <c r="O88" s="380"/>
      <c r="P88" s="379"/>
      <c r="Q88" s="90"/>
    </row>
    <row r="89" spans="1:17" x14ac:dyDescent="0.15">
      <c r="A89" s="89"/>
      <c r="B89" s="4"/>
      <c r="C89" s="342" t="s">
        <v>876</v>
      </c>
      <c r="D89" s="54"/>
      <c r="E89" s="54"/>
      <c r="F89" s="107"/>
      <c r="G89" s="107"/>
      <c r="H89" s="107"/>
      <c r="I89" s="344"/>
      <c r="J89" s="344"/>
      <c r="K89" s="379"/>
      <c r="L89" s="107"/>
      <c r="M89" s="380"/>
      <c r="N89" s="380"/>
      <c r="O89" s="380"/>
      <c r="P89" s="379"/>
      <c r="Q89" s="90"/>
    </row>
    <row r="90" spans="1:17" ht="9.75" customHeight="1" x14ac:dyDescent="0.15">
      <c r="A90" s="89"/>
      <c r="B90" s="4"/>
      <c r="C90" s="202"/>
      <c r="D90" s="202"/>
      <c r="E90" s="227"/>
      <c r="F90" s="227"/>
      <c r="G90" s="227"/>
      <c r="H90" s="227"/>
      <c r="I90" s="227"/>
      <c r="J90" s="227"/>
      <c r="K90" s="227"/>
      <c r="L90" s="227"/>
      <c r="M90" s="227"/>
      <c r="N90" s="227"/>
      <c r="O90" s="227"/>
      <c r="P90" s="227"/>
      <c r="Q90" s="90"/>
    </row>
    <row r="91" spans="1:17" x14ac:dyDescent="0.15">
      <c r="A91" s="89"/>
      <c r="P91" s="345" t="s">
        <v>979</v>
      </c>
    </row>
    <row r="92" spans="1:17" x14ac:dyDescent="0.15">
      <c r="B92" s="167" t="s">
        <v>883</v>
      </c>
      <c r="D92" s="201"/>
      <c r="E92" s="201"/>
    </row>
    <row r="93" spans="1:17" ht="12" customHeight="1" x14ac:dyDescent="0.15">
      <c r="B93" s="4"/>
      <c r="C93" s="4"/>
      <c r="D93" s="4"/>
      <c r="E93" s="4"/>
      <c r="F93" s="4"/>
      <c r="G93" s="4"/>
      <c r="H93" s="4"/>
      <c r="I93" s="4"/>
      <c r="J93" s="4"/>
      <c r="K93" s="4"/>
      <c r="L93" s="202"/>
      <c r="M93" s="202"/>
      <c r="N93" s="90"/>
      <c r="O93" s="90"/>
      <c r="P93" s="202"/>
      <c r="Q93" s="90"/>
    </row>
    <row r="94" spans="1:17" ht="14.25" x14ac:dyDescent="0.15">
      <c r="B94" s="4"/>
      <c r="C94" s="4"/>
      <c r="D94" s="1061" t="s">
        <v>878</v>
      </c>
      <c r="E94" s="1061"/>
      <c r="F94" s="1061"/>
      <c r="G94" s="1061"/>
      <c r="H94" s="1061"/>
      <c r="I94" s="1061"/>
      <c r="J94" s="1061"/>
      <c r="K94" s="1061"/>
      <c r="L94" s="1061"/>
      <c r="M94" s="1061"/>
      <c r="N94" s="109"/>
      <c r="O94" s="90"/>
      <c r="P94" s="202"/>
      <c r="Q94" s="90"/>
    </row>
    <row r="95" spans="1:17" x14ac:dyDescent="0.15">
      <c r="B95" s="355" t="s">
        <v>857</v>
      </c>
      <c r="C95" s="4"/>
      <c r="D95" s="4"/>
      <c r="E95" s="4"/>
      <c r="F95" s="4"/>
      <c r="G95" s="4"/>
      <c r="H95" s="4"/>
      <c r="I95" s="4"/>
      <c r="J95" s="4"/>
      <c r="K95" s="4"/>
      <c r="L95" s="4"/>
      <c r="M95" s="4"/>
      <c r="N95" s="90"/>
      <c r="O95" s="90"/>
      <c r="P95" s="90"/>
      <c r="Q95" s="90"/>
    </row>
    <row r="96" spans="1:17" ht="18.75" customHeight="1" x14ac:dyDescent="0.15">
      <c r="B96" s="4"/>
      <c r="C96" s="356" t="s">
        <v>879</v>
      </c>
      <c r="D96" s="238"/>
      <c r="E96" s="239"/>
      <c r="F96" s="240"/>
      <c r="G96" s="1062"/>
      <c r="H96" s="1062"/>
      <c r="I96" s="1062"/>
      <c r="J96" s="1063"/>
      <c r="K96" s="1063"/>
      <c r="L96" s="1063"/>
      <c r="M96" s="1063"/>
      <c r="N96" s="1064"/>
      <c r="O96" s="1064"/>
      <c r="P96" s="1065"/>
      <c r="Q96" s="90"/>
    </row>
    <row r="97" spans="1:17" ht="22.5" customHeight="1" x14ac:dyDescent="0.15">
      <c r="B97" s="4"/>
      <c r="C97" s="357" t="s">
        <v>880</v>
      </c>
      <c r="D97" s="218"/>
      <c r="E97" s="324"/>
      <c r="F97" s="358"/>
      <c r="G97" s="1066" t="str">
        <f>IF(基本!F16="","",基本!F16)</f>
        <v/>
      </c>
      <c r="H97" s="1066"/>
      <c r="I97" s="1066"/>
      <c r="J97" s="1066"/>
      <c r="K97" s="1066"/>
      <c r="L97" s="1066"/>
      <c r="M97" s="1066"/>
      <c r="N97" s="1066"/>
      <c r="O97" s="1066"/>
      <c r="P97" s="1067"/>
      <c r="Q97" s="90"/>
    </row>
    <row r="98" spans="1:17" ht="22.5" customHeight="1" x14ac:dyDescent="0.15">
      <c r="B98" s="4"/>
      <c r="C98" s="359" t="s">
        <v>881</v>
      </c>
      <c r="D98" s="360"/>
      <c r="E98" s="361"/>
      <c r="F98" s="362"/>
      <c r="G98" s="1068"/>
      <c r="H98" s="1068"/>
      <c r="I98" s="1068"/>
      <c r="J98" s="1069"/>
      <c r="K98" s="1069"/>
      <c r="L98" s="1069"/>
      <c r="M98" s="1069"/>
      <c r="N98" s="1070"/>
      <c r="O98" s="1070"/>
      <c r="P98" s="1071"/>
      <c r="Q98" s="90"/>
    </row>
    <row r="99" spans="1:17" ht="18.75" customHeight="1" x14ac:dyDescent="0.15">
      <c r="B99" s="4"/>
      <c r="C99" s="356" t="s">
        <v>879</v>
      </c>
      <c r="D99" s="238"/>
      <c r="E99" s="239"/>
      <c r="F99" s="240"/>
      <c r="G99" s="1072"/>
      <c r="H99" s="1072"/>
      <c r="I99" s="1072"/>
      <c r="J99" s="1073"/>
      <c r="K99" s="1073"/>
      <c r="L99" s="1073"/>
      <c r="M99" s="1073"/>
      <c r="N99" s="1074"/>
      <c r="O99" s="1074"/>
      <c r="P99" s="1075"/>
      <c r="Q99" s="90"/>
    </row>
    <row r="100" spans="1:17" ht="22.5" customHeight="1" x14ac:dyDescent="0.15">
      <c r="B100" s="4"/>
      <c r="C100" s="359" t="s">
        <v>882</v>
      </c>
      <c r="D100" s="360"/>
      <c r="E100" s="361"/>
      <c r="F100" s="362"/>
      <c r="G100" s="1076" t="str">
        <f>IF(基本!K17="","",基本!K17)</f>
        <v/>
      </c>
      <c r="H100" s="1076"/>
      <c r="I100" s="1076"/>
      <c r="J100" s="1076"/>
      <c r="K100" s="1076"/>
      <c r="L100" s="1076"/>
      <c r="M100" s="1076"/>
      <c r="N100" s="1076"/>
      <c r="O100" s="1076"/>
      <c r="P100" s="1077"/>
      <c r="Q100" s="90"/>
    </row>
    <row r="101" spans="1:17" ht="18.75" customHeight="1" x14ac:dyDescent="0.15">
      <c r="B101" s="4"/>
      <c r="C101" s="356" t="s">
        <v>864</v>
      </c>
      <c r="D101" s="238"/>
      <c r="E101" s="239"/>
      <c r="F101" s="240"/>
      <c r="G101" s="363"/>
      <c r="H101" s="238"/>
      <c r="I101" s="1078" t="str">
        <f>IF(基本!F203="","",基本!F203)</f>
        <v/>
      </c>
      <c r="J101" s="1078"/>
      <c r="K101" s="1078"/>
      <c r="L101" s="1078"/>
      <c r="M101" s="1078"/>
      <c r="N101" s="364"/>
      <c r="O101" s="365"/>
      <c r="P101" s="366"/>
      <c r="Q101" s="90"/>
    </row>
    <row r="102" spans="1:17" ht="18.75" customHeight="1" x14ac:dyDescent="0.15">
      <c r="B102" s="4"/>
      <c r="C102" s="1079" t="s">
        <v>865</v>
      </c>
      <c r="D102" s="1080"/>
      <c r="E102" s="1081"/>
      <c r="F102" s="1085" t="s">
        <v>89</v>
      </c>
      <c r="G102" s="1085"/>
      <c r="H102" s="1085"/>
      <c r="I102" s="1085"/>
      <c r="J102" s="1085"/>
      <c r="K102" s="368">
        <f>基本!I204</f>
        <v>0</v>
      </c>
      <c r="L102" s="1058">
        <f>基本!K204</f>
        <v>0</v>
      </c>
      <c r="M102" s="1058"/>
      <c r="N102" s="1058"/>
      <c r="O102" s="1058"/>
      <c r="P102" s="1059"/>
      <c r="Q102" s="90"/>
    </row>
    <row r="103" spans="1:17" ht="18.75" customHeight="1" x14ac:dyDescent="0.15">
      <c r="B103" s="4"/>
      <c r="C103" s="1082"/>
      <c r="D103" s="1083"/>
      <c r="E103" s="1084"/>
      <c r="F103" s="1060" t="s">
        <v>90</v>
      </c>
      <c r="G103" s="1060"/>
      <c r="H103" s="1060"/>
      <c r="I103" s="1060"/>
      <c r="J103" s="1060"/>
      <c r="K103" s="368">
        <f>基本!I205</f>
        <v>0</v>
      </c>
      <c r="L103" s="1058">
        <f>基本!K205</f>
        <v>0</v>
      </c>
      <c r="M103" s="1058"/>
      <c r="N103" s="1058"/>
      <c r="O103" s="1058"/>
      <c r="P103" s="1059"/>
      <c r="Q103" s="90"/>
    </row>
    <row r="104" spans="1:17" ht="18.75" customHeight="1" x14ac:dyDescent="0.15">
      <c r="A104" s="89"/>
      <c r="B104" s="4"/>
      <c r="C104" s="369" t="s">
        <v>866</v>
      </c>
      <c r="D104" s="333"/>
      <c r="E104" s="370"/>
      <c r="F104" s="362"/>
      <c r="G104" s="371"/>
      <c r="H104" s="371"/>
      <c r="I104" s="894" t="str">
        <f>IF(基本!F206="","",基本!F206)</f>
        <v/>
      </c>
      <c r="J104" s="894"/>
      <c r="K104" s="894"/>
      <c r="L104" s="894"/>
      <c r="M104" s="12" t="s">
        <v>854</v>
      </c>
      <c r="N104" s="371"/>
      <c r="O104" s="371"/>
      <c r="P104" s="372"/>
      <c r="Q104" s="90"/>
    </row>
    <row r="105" spans="1:17" ht="18.75" customHeight="1" x14ac:dyDescent="0.15">
      <c r="A105" s="89"/>
      <c r="B105" s="4"/>
      <c r="C105" s="369" t="s">
        <v>867</v>
      </c>
      <c r="D105" s="333"/>
      <c r="E105" s="370"/>
      <c r="F105" s="373"/>
      <c r="G105" s="111"/>
      <c r="H105" s="111"/>
      <c r="I105" s="894" t="str">
        <f>IF(基本!F207="","",基本!F207)</f>
        <v/>
      </c>
      <c r="J105" s="894"/>
      <c r="K105" s="894"/>
      <c r="L105" s="894"/>
      <c r="M105" s="13" t="s">
        <v>45</v>
      </c>
      <c r="N105" s="111"/>
      <c r="O105" s="111"/>
      <c r="P105" s="336"/>
      <c r="Q105" s="90"/>
    </row>
    <row r="106" spans="1:17" ht="18.75" customHeight="1" x14ac:dyDescent="0.15">
      <c r="A106" s="89"/>
      <c r="B106" s="4"/>
      <c r="C106" s="1053" t="s">
        <v>868</v>
      </c>
      <c r="D106" s="1054"/>
      <c r="E106" s="1055"/>
      <c r="F106" s="373"/>
      <c r="G106" s="111"/>
      <c r="H106" s="894" t="str">
        <f>IF(基本!F208="","",基本!F208)</f>
        <v/>
      </c>
      <c r="I106" s="894"/>
      <c r="J106" s="894"/>
      <c r="K106" s="13" t="s">
        <v>97</v>
      </c>
      <c r="L106" s="1056" t="str">
        <f>IF(基本!I208="","",基本!I208)</f>
        <v/>
      </c>
      <c r="M106" s="1056"/>
      <c r="N106" s="1056"/>
      <c r="O106" s="9" t="s">
        <v>854</v>
      </c>
      <c r="P106" s="336"/>
      <c r="Q106" s="90"/>
    </row>
    <row r="107" spans="1:17" ht="18.75" customHeight="1" x14ac:dyDescent="0.15">
      <c r="A107" s="89"/>
      <c r="B107" s="4"/>
      <c r="C107" s="369" t="s">
        <v>869</v>
      </c>
      <c r="D107" s="333"/>
      <c r="E107" s="370"/>
      <c r="F107" s="373"/>
      <c r="G107" s="111"/>
      <c r="H107" s="112"/>
      <c r="I107" s="1043" t="str">
        <f>IF(基本!F209="","",基本!F209)</f>
        <v/>
      </c>
      <c r="J107" s="1043"/>
      <c r="K107" s="1043"/>
      <c r="L107" s="1043"/>
      <c r="M107" s="1057" t="s">
        <v>45</v>
      </c>
      <c r="N107" s="1057"/>
      <c r="O107" s="1057"/>
      <c r="P107" s="374"/>
      <c r="Q107" s="90"/>
    </row>
    <row r="108" spans="1:17" ht="18.75" customHeight="1" x14ac:dyDescent="0.15">
      <c r="A108" s="89"/>
      <c r="B108" s="4"/>
      <c r="C108" s="369" t="s">
        <v>870</v>
      </c>
      <c r="D108" s="333"/>
      <c r="E108" s="370"/>
      <c r="F108" s="240"/>
      <c r="G108" s="363"/>
      <c r="H108" s="112"/>
      <c r="I108" s="1043" t="str">
        <f>IF(基本!F210="","",基本!F210)</f>
        <v/>
      </c>
      <c r="J108" s="1043"/>
      <c r="K108" s="1043"/>
      <c r="L108" s="1043"/>
      <c r="M108" s="1044" t="s">
        <v>45</v>
      </c>
      <c r="N108" s="1044"/>
      <c r="O108" s="1044"/>
      <c r="P108" s="336"/>
      <c r="Q108" s="90"/>
    </row>
    <row r="109" spans="1:17" ht="18.75" customHeight="1" x14ac:dyDescent="0.15">
      <c r="A109" s="89"/>
      <c r="B109" s="4"/>
      <c r="C109" s="375"/>
      <c r="D109" s="238"/>
      <c r="E109" s="239"/>
      <c r="F109" s="240"/>
      <c r="G109" s="1045" t="s">
        <v>330</v>
      </c>
      <c r="H109" s="1045"/>
      <c r="I109" s="1045"/>
      <c r="J109" s="1045"/>
      <c r="K109" s="1045"/>
      <c r="L109" s="1045"/>
      <c r="M109" s="1045"/>
      <c r="N109" s="1045"/>
      <c r="O109" s="1045"/>
      <c r="P109" s="1046"/>
      <c r="Q109" s="90"/>
    </row>
    <row r="110" spans="1:17" ht="21.75" customHeight="1" x14ac:dyDescent="0.15">
      <c r="A110" s="89"/>
      <c r="B110" s="4"/>
      <c r="C110" s="325"/>
      <c r="D110" s="218"/>
      <c r="E110" s="324"/>
      <c r="F110" s="358"/>
      <c r="G110" s="1047"/>
      <c r="H110" s="1047"/>
      <c r="I110" s="1047"/>
      <c r="J110" s="1047"/>
      <c r="K110" s="1047"/>
      <c r="L110" s="1047"/>
      <c r="M110" s="1047"/>
      <c r="N110" s="1047"/>
      <c r="O110" s="1047"/>
      <c r="P110" s="1048"/>
      <c r="Q110" s="90"/>
    </row>
    <row r="111" spans="1:17" ht="21.75" customHeight="1" x14ac:dyDescent="0.15">
      <c r="A111" s="89"/>
      <c r="B111" s="4"/>
      <c r="C111" s="357" t="s">
        <v>871</v>
      </c>
      <c r="D111" s="218"/>
      <c r="E111" s="324"/>
      <c r="F111" s="358"/>
      <c r="G111" s="1047"/>
      <c r="H111" s="1047"/>
      <c r="I111" s="1047"/>
      <c r="J111" s="1047"/>
      <c r="K111" s="1047"/>
      <c r="L111" s="1047"/>
      <c r="M111" s="1047"/>
      <c r="N111" s="1047"/>
      <c r="O111" s="1047"/>
      <c r="P111" s="1048"/>
      <c r="Q111" s="90"/>
    </row>
    <row r="112" spans="1:17" ht="21.75" customHeight="1" x14ac:dyDescent="0.15">
      <c r="A112" s="89"/>
      <c r="B112" s="4"/>
      <c r="C112" s="325"/>
      <c r="D112" s="218"/>
      <c r="E112" s="324"/>
      <c r="F112" s="358"/>
      <c r="G112" s="1047"/>
      <c r="H112" s="1047"/>
      <c r="I112" s="1047"/>
      <c r="J112" s="1047"/>
      <c r="K112" s="1047"/>
      <c r="L112" s="1047"/>
      <c r="M112" s="1047"/>
      <c r="N112" s="1047"/>
      <c r="O112" s="1047"/>
      <c r="P112" s="1048"/>
      <c r="Q112" s="90"/>
    </row>
    <row r="113" spans="1:17" ht="21.75" customHeight="1" x14ac:dyDescent="0.15">
      <c r="A113" s="89"/>
      <c r="B113" s="4"/>
      <c r="C113" s="325"/>
      <c r="D113" s="218"/>
      <c r="E113" s="324"/>
      <c r="F113" s="358"/>
      <c r="G113" s="1047"/>
      <c r="H113" s="1047"/>
      <c r="I113" s="1047"/>
      <c r="J113" s="1047"/>
      <c r="K113" s="1047"/>
      <c r="L113" s="1047"/>
      <c r="M113" s="1047"/>
      <c r="N113" s="1047"/>
      <c r="O113" s="1047"/>
      <c r="P113" s="1048"/>
      <c r="Q113" s="90"/>
    </row>
    <row r="114" spans="1:17" ht="21.75" customHeight="1" x14ac:dyDescent="0.15">
      <c r="A114" s="89"/>
      <c r="B114" s="4"/>
      <c r="C114" s="325"/>
      <c r="D114" s="218"/>
      <c r="E114" s="324"/>
      <c r="F114" s="358"/>
      <c r="G114" s="1047"/>
      <c r="H114" s="1047"/>
      <c r="I114" s="1047"/>
      <c r="J114" s="1047"/>
      <c r="K114" s="1047"/>
      <c r="L114" s="1047"/>
      <c r="M114" s="1047"/>
      <c r="N114" s="1047"/>
      <c r="O114" s="1047"/>
      <c r="P114" s="1048"/>
      <c r="Q114" s="90"/>
    </row>
    <row r="115" spans="1:17" ht="21.75" customHeight="1" x14ac:dyDescent="0.15">
      <c r="A115" s="89"/>
      <c r="B115" s="4"/>
      <c r="C115" s="357"/>
      <c r="D115" s="218"/>
      <c r="E115" s="324"/>
      <c r="F115" s="358"/>
      <c r="G115" s="1047"/>
      <c r="H115" s="1047"/>
      <c r="I115" s="1047"/>
      <c r="J115" s="1047"/>
      <c r="K115" s="1047"/>
      <c r="L115" s="1047"/>
      <c r="M115" s="1047"/>
      <c r="N115" s="1047"/>
      <c r="O115" s="1047"/>
      <c r="P115" s="1048"/>
      <c r="Q115" s="90"/>
    </row>
    <row r="116" spans="1:17" ht="21.75" customHeight="1" x14ac:dyDescent="0.15">
      <c r="A116" s="89"/>
      <c r="B116" s="4"/>
      <c r="C116" s="325"/>
      <c r="D116" s="218"/>
      <c r="E116" s="324"/>
      <c r="F116" s="358"/>
      <c r="G116" s="1047"/>
      <c r="H116" s="1047"/>
      <c r="I116" s="1047"/>
      <c r="J116" s="1047"/>
      <c r="K116" s="1047"/>
      <c r="L116" s="1047"/>
      <c r="M116" s="1047"/>
      <c r="N116" s="1047"/>
      <c r="O116" s="1047"/>
      <c r="P116" s="1048"/>
      <c r="Q116" s="90"/>
    </row>
    <row r="117" spans="1:17" ht="21.75" customHeight="1" x14ac:dyDescent="0.15">
      <c r="A117" s="89"/>
      <c r="B117" s="4"/>
      <c r="C117" s="357"/>
      <c r="D117" s="203"/>
      <c r="E117" s="218"/>
      <c r="F117" s="358"/>
      <c r="G117" s="1047"/>
      <c r="H117" s="1047"/>
      <c r="I117" s="1047"/>
      <c r="J117" s="1047"/>
      <c r="K117" s="1047"/>
      <c r="L117" s="1047"/>
      <c r="M117" s="1047"/>
      <c r="N117" s="1047"/>
      <c r="O117" s="1047"/>
      <c r="P117" s="1048"/>
      <c r="Q117" s="90"/>
    </row>
    <row r="118" spans="1:17" ht="21.75" customHeight="1" x14ac:dyDescent="0.15">
      <c r="A118" s="89"/>
      <c r="B118" s="4"/>
      <c r="C118" s="359"/>
      <c r="D118" s="360"/>
      <c r="E118" s="360"/>
      <c r="F118" s="362"/>
      <c r="G118" s="1049"/>
      <c r="H118" s="1049"/>
      <c r="I118" s="1049"/>
      <c r="J118" s="1049"/>
      <c r="K118" s="1049"/>
      <c r="L118" s="1049"/>
      <c r="M118" s="1049"/>
      <c r="N118" s="1049"/>
      <c r="O118" s="1049"/>
      <c r="P118" s="1050"/>
      <c r="Q118" s="90"/>
    </row>
    <row r="119" spans="1:17" ht="18.75" customHeight="1" x14ac:dyDescent="0.15">
      <c r="A119" s="89"/>
      <c r="B119" s="4"/>
      <c r="C119" s="375"/>
      <c r="D119" s="238"/>
      <c r="E119" s="239"/>
      <c r="F119" s="240"/>
      <c r="G119" s="1051" t="s">
        <v>305</v>
      </c>
      <c r="H119" s="1051"/>
      <c r="I119" s="1051"/>
      <c r="J119" s="1051"/>
      <c r="K119" s="1051"/>
      <c r="L119" s="1051"/>
      <c r="M119" s="1051"/>
      <c r="N119" s="1051"/>
      <c r="O119" s="1051"/>
      <c r="P119" s="1052"/>
      <c r="Q119" s="90"/>
    </row>
    <row r="120" spans="1:17" ht="18.75" customHeight="1" x14ac:dyDescent="0.15">
      <c r="A120" s="89"/>
      <c r="B120" s="4"/>
      <c r="C120" s="325"/>
      <c r="D120" s="218"/>
      <c r="E120" s="324"/>
      <c r="F120" s="358"/>
      <c r="G120" s="1047"/>
      <c r="H120" s="1047"/>
      <c r="I120" s="1047"/>
      <c r="J120" s="1047"/>
      <c r="K120" s="1047"/>
      <c r="L120" s="1047"/>
      <c r="M120" s="1047"/>
      <c r="N120" s="1047"/>
      <c r="O120" s="1047"/>
      <c r="P120" s="1048"/>
      <c r="Q120" s="90"/>
    </row>
    <row r="121" spans="1:17" ht="18.75" customHeight="1" x14ac:dyDescent="0.15">
      <c r="A121" s="89"/>
      <c r="B121" s="4"/>
      <c r="C121" s="357" t="s">
        <v>872</v>
      </c>
      <c r="D121" s="13"/>
      <c r="E121" s="218"/>
      <c r="F121" s="358"/>
      <c r="G121" s="1047"/>
      <c r="H121" s="1047"/>
      <c r="I121" s="1047"/>
      <c r="J121" s="1047"/>
      <c r="K121" s="1047"/>
      <c r="L121" s="1047"/>
      <c r="M121" s="1047"/>
      <c r="N121" s="1047"/>
      <c r="O121" s="1047"/>
      <c r="P121" s="1048"/>
      <c r="Q121" s="90"/>
    </row>
    <row r="122" spans="1:17" ht="18.75" customHeight="1" x14ac:dyDescent="0.15">
      <c r="A122" s="89"/>
      <c r="B122" s="4"/>
      <c r="C122" s="325"/>
      <c r="D122" s="218"/>
      <c r="E122" s="218"/>
      <c r="F122" s="358"/>
      <c r="G122" s="1047"/>
      <c r="H122" s="1047"/>
      <c r="I122" s="1047"/>
      <c r="J122" s="1047"/>
      <c r="K122" s="1047"/>
      <c r="L122" s="1047"/>
      <c r="M122" s="1047"/>
      <c r="N122" s="1047"/>
      <c r="O122" s="1047"/>
      <c r="P122" s="1048"/>
      <c r="Q122" s="90"/>
    </row>
    <row r="123" spans="1:17" ht="18.75" customHeight="1" x14ac:dyDescent="0.15">
      <c r="A123" s="89"/>
      <c r="B123" s="4"/>
      <c r="C123" s="325"/>
      <c r="D123" s="218"/>
      <c r="E123" s="218"/>
      <c r="F123" s="358"/>
      <c r="G123" s="1047"/>
      <c r="H123" s="1047"/>
      <c r="I123" s="1047"/>
      <c r="J123" s="1047"/>
      <c r="K123" s="1047"/>
      <c r="L123" s="1047"/>
      <c r="M123" s="1047"/>
      <c r="N123" s="1047"/>
      <c r="O123" s="1047"/>
      <c r="P123" s="1048"/>
      <c r="Q123" s="90"/>
    </row>
    <row r="124" spans="1:17" ht="18.75" customHeight="1" x14ac:dyDescent="0.15">
      <c r="A124" s="89"/>
      <c r="B124" s="4"/>
      <c r="C124" s="325"/>
      <c r="D124" s="218"/>
      <c r="E124" s="218"/>
      <c r="F124" s="358"/>
      <c r="G124" s="1047"/>
      <c r="H124" s="1047"/>
      <c r="I124" s="1047"/>
      <c r="J124" s="1047"/>
      <c r="K124" s="1047"/>
      <c r="L124" s="1047"/>
      <c r="M124" s="1047"/>
      <c r="N124" s="1047"/>
      <c r="O124" s="1047"/>
      <c r="P124" s="1048"/>
      <c r="Q124" s="90"/>
    </row>
    <row r="125" spans="1:17" ht="18.75" customHeight="1" x14ac:dyDescent="0.15">
      <c r="A125" s="89"/>
      <c r="B125" s="4"/>
      <c r="C125" s="325"/>
      <c r="D125" s="218"/>
      <c r="E125" s="218"/>
      <c r="F125" s="358"/>
      <c r="G125" s="1047"/>
      <c r="H125" s="1047"/>
      <c r="I125" s="1047"/>
      <c r="J125" s="1047"/>
      <c r="K125" s="1047"/>
      <c r="L125" s="1047"/>
      <c r="M125" s="1047"/>
      <c r="N125" s="1047"/>
      <c r="O125" s="1047"/>
      <c r="P125" s="1048"/>
      <c r="Q125" s="90"/>
    </row>
    <row r="126" spans="1:17" ht="18.75" customHeight="1" x14ac:dyDescent="0.15">
      <c r="A126" s="89"/>
      <c r="B126" s="4"/>
      <c r="C126" s="325"/>
      <c r="D126" s="89"/>
      <c r="E126" s="89"/>
      <c r="F126" s="358"/>
      <c r="G126" s="1047"/>
      <c r="H126" s="1047"/>
      <c r="I126" s="1047"/>
      <c r="J126" s="1047"/>
      <c r="K126" s="1047"/>
      <c r="L126" s="1047"/>
      <c r="M126" s="1047"/>
      <c r="N126" s="1047"/>
      <c r="O126" s="1047"/>
      <c r="P126" s="1048"/>
      <c r="Q126" s="90"/>
    </row>
    <row r="127" spans="1:17" ht="18.75" customHeight="1" x14ac:dyDescent="0.15">
      <c r="A127" s="89"/>
      <c r="B127" s="4"/>
      <c r="C127" s="325"/>
      <c r="D127" s="89"/>
      <c r="E127" s="89"/>
      <c r="F127" s="358"/>
      <c r="G127" s="1047"/>
      <c r="H127" s="1047"/>
      <c r="I127" s="1047"/>
      <c r="J127" s="1047"/>
      <c r="K127" s="1047"/>
      <c r="L127" s="1047"/>
      <c r="M127" s="1047"/>
      <c r="N127" s="1047"/>
      <c r="O127" s="1047"/>
      <c r="P127" s="1048"/>
      <c r="Q127" s="90"/>
    </row>
    <row r="128" spans="1:17" ht="18.75" customHeight="1" x14ac:dyDescent="0.15">
      <c r="A128" s="89"/>
      <c r="B128" s="4"/>
      <c r="C128" s="325"/>
      <c r="D128" s="218"/>
      <c r="E128" s="218"/>
      <c r="F128" s="358"/>
      <c r="G128" s="1047"/>
      <c r="H128" s="1047"/>
      <c r="I128" s="1047"/>
      <c r="J128" s="1047"/>
      <c r="K128" s="1047"/>
      <c r="L128" s="1047"/>
      <c r="M128" s="1047"/>
      <c r="N128" s="1047"/>
      <c r="O128" s="1047"/>
      <c r="P128" s="1048"/>
      <c r="Q128" s="90"/>
    </row>
    <row r="129" spans="1:17" ht="18.75" customHeight="1" x14ac:dyDescent="0.15">
      <c r="A129" s="89"/>
      <c r="B129" s="4"/>
      <c r="C129" s="359"/>
      <c r="D129" s="360"/>
      <c r="E129" s="360"/>
      <c r="F129" s="362"/>
      <c r="G129" s="1049"/>
      <c r="H129" s="1049"/>
      <c r="I129" s="1049"/>
      <c r="J129" s="1049"/>
      <c r="K129" s="1049"/>
      <c r="L129" s="1049"/>
      <c r="M129" s="1049"/>
      <c r="N129" s="1049"/>
      <c r="O129" s="1049"/>
      <c r="P129" s="1050"/>
      <c r="Q129" s="90"/>
    </row>
    <row r="130" spans="1:17" ht="18.75" customHeight="1" x14ac:dyDescent="0.15">
      <c r="A130" s="89"/>
      <c r="B130" s="4"/>
      <c r="C130" s="369" t="s">
        <v>873</v>
      </c>
      <c r="D130" s="333"/>
      <c r="E130" s="370"/>
      <c r="F130" s="373"/>
      <c r="G130" s="111"/>
      <c r="H130" s="376" t="s">
        <v>623</v>
      </c>
      <c r="I130" s="1041"/>
      <c r="J130" s="1041"/>
      <c r="K130" s="1041"/>
      <c r="L130" s="1041"/>
      <c r="M130" s="1041"/>
      <c r="N130" s="1041"/>
      <c r="O130" s="1041"/>
      <c r="P130" s="1042"/>
      <c r="Q130" s="90"/>
    </row>
    <row r="131" spans="1:17" ht="9.75" customHeight="1" x14ac:dyDescent="0.15">
      <c r="A131" s="89"/>
      <c r="B131" s="4"/>
      <c r="C131" s="339"/>
      <c r="D131" s="238"/>
      <c r="E131" s="238"/>
      <c r="F131" s="363"/>
      <c r="G131" s="363"/>
      <c r="H131" s="363"/>
      <c r="I131" s="381"/>
      <c r="J131" s="381"/>
      <c r="K131" s="364"/>
      <c r="L131" s="363"/>
      <c r="M131" s="382"/>
      <c r="N131" s="382"/>
      <c r="O131" s="382"/>
      <c r="P131" s="364"/>
      <c r="Q131" s="90"/>
    </row>
    <row r="132" spans="1:17" x14ac:dyDescent="0.15">
      <c r="A132" s="89"/>
      <c r="B132" s="4"/>
      <c r="C132" s="342" t="s">
        <v>874</v>
      </c>
      <c r="D132" s="218"/>
      <c r="E132" s="218"/>
      <c r="F132" s="340"/>
      <c r="G132" s="340"/>
      <c r="H132" s="340"/>
      <c r="I132" s="341"/>
      <c r="J132" s="341"/>
      <c r="K132" s="377"/>
      <c r="L132" s="340"/>
      <c r="M132" s="378"/>
      <c r="N132" s="378"/>
      <c r="O132" s="378"/>
      <c r="P132" s="377"/>
      <c r="Q132" s="90"/>
    </row>
    <row r="133" spans="1:17" x14ac:dyDescent="0.15">
      <c r="A133" s="89"/>
      <c r="B133" s="4"/>
      <c r="C133" s="342" t="s">
        <v>875</v>
      </c>
      <c r="D133" s="54"/>
      <c r="E133" s="54"/>
      <c r="F133" s="107"/>
      <c r="G133" s="107"/>
      <c r="H133" s="107"/>
      <c r="I133" s="344"/>
      <c r="J133" s="344"/>
      <c r="K133" s="379"/>
      <c r="L133" s="107"/>
      <c r="M133" s="380"/>
      <c r="N133" s="380"/>
      <c r="O133" s="380"/>
      <c r="P133" s="379"/>
      <c r="Q133" s="90"/>
    </row>
    <row r="134" spans="1:17" x14ac:dyDescent="0.15">
      <c r="A134" s="89"/>
      <c r="B134" s="4"/>
      <c r="C134" s="342" t="s">
        <v>876</v>
      </c>
      <c r="D134" s="54"/>
      <c r="E134" s="54"/>
      <c r="F134" s="107"/>
      <c r="G134" s="107"/>
      <c r="H134" s="107"/>
      <c r="I134" s="344"/>
      <c r="J134" s="344"/>
      <c r="K134" s="379"/>
      <c r="L134" s="107"/>
      <c r="M134" s="380"/>
      <c r="N134" s="380"/>
      <c r="O134" s="380"/>
      <c r="P134" s="379"/>
      <c r="Q134" s="90"/>
    </row>
    <row r="135" spans="1:17" ht="9.75" customHeight="1" x14ac:dyDescent="0.15">
      <c r="A135" s="89"/>
      <c r="B135" s="4"/>
      <c r="C135" s="202"/>
      <c r="D135" s="202"/>
      <c r="E135" s="227"/>
      <c r="F135" s="227"/>
      <c r="G135" s="227"/>
      <c r="H135" s="227"/>
      <c r="I135" s="227"/>
      <c r="J135" s="227"/>
      <c r="K135" s="227"/>
      <c r="L135" s="227"/>
      <c r="M135" s="227"/>
      <c r="N135" s="227"/>
      <c r="O135" s="227"/>
      <c r="P135" s="227"/>
      <c r="Q135" s="90"/>
    </row>
    <row r="136" spans="1:17" x14ac:dyDescent="0.15">
      <c r="A136" s="89"/>
      <c r="P136" s="345" t="s">
        <v>979</v>
      </c>
    </row>
  </sheetData>
  <sheetProtection password="A4DE" sheet="1" objects="1" scenarios="1"/>
  <mergeCells count="78">
    <mergeCell ref="D3:M3"/>
    <mergeCell ref="I17:L17"/>
    <mergeCell ref="G5:P5"/>
    <mergeCell ref="G6:P6"/>
    <mergeCell ref="G7:P7"/>
    <mergeCell ref="I16:L16"/>
    <mergeCell ref="G8:P8"/>
    <mergeCell ref="L11:P11"/>
    <mergeCell ref="G9:P9"/>
    <mergeCell ref="C15:E15"/>
    <mergeCell ref="C11:E12"/>
    <mergeCell ref="F12:J12"/>
    <mergeCell ref="F11:J11"/>
    <mergeCell ref="I10:M10"/>
    <mergeCell ref="L12:P12"/>
    <mergeCell ref="M16:O16"/>
    <mergeCell ref="D49:M49"/>
    <mergeCell ref="I39:P39"/>
    <mergeCell ref="I13:L13"/>
    <mergeCell ref="G29:P38"/>
    <mergeCell ref="G19:P27"/>
    <mergeCell ref="G18:P18"/>
    <mergeCell ref="G28:P28"/>
    <mergeCell ref="M17:O17"/>
    <mergeCell ref="I14:L14"/>
    <mergeCell ref="H15:J15"/>
    <mergeCell ref="L15:N15"/>
    <mergeCell ref="G51:P51"/>
    <mergeCell ref="G52:P52"/>
    <mergeCell ref="G53:P53"/>
    <mergeCell ref="G54:P54"/>
    <mergeCell ref="G55:P55"/>
    <mergeCell ref="I56:M56"/>
    <mergeCell ref="C57:E58"/>
    <mergeCell ref="F57:J57"/>
    <mergeCell ref="L57:P57"/>
    <mergeCell ref="F58:J58"/>
    <mergeCell ref="L58:P58"/>
    <mergeCell ref="I59:L59"/>
    <mergeCell ref="I60:L60"/>
    <mergeCell ref="C61:E61"/>
    <mergeCell ref="H61:J61"/>
    <mergeCell ref="L61:N61"/>
    <mergeCell ref="I62:L62"/>
    <mergeCell ref="M62:O62"/>
    <mergeCell ref="I63:L63"/>
    <mergeCell ref="M63:O63"/>
    <mergeCell ref="G64:P64"/>
    <mergeCell ref="G65:P73"/>
    <mergeCell ref="G74:P74"/>
    <mergeCell ref="G75:P84"/>
    <mergeCell ref="L102:P102"/>
    <mergeCell ref="F103:J103"/>
    <mergeCell ref="L103:P103"/>
    <mergeCell ref="D94:M94"/>
    <mergeCell ref="G96:P96"/>
    <mergeCell ref="G97:P97"/>
    <mergeCell ref="G98:P98"/>
    <mergeCell ref="G99:P99"/>
    <mergeCell ref="G100:P100"/>
    <mergeCell ref="I101:M101"/>
    <mergeCell ref="C102:E103"/>
    <mergeCell ref="F102:J102"/>
    <mergeCell ref="I85:P85"/>
    <mergeCell ref="C106:E106"/>
    <mergeCell ref="H106:J106"/>
    <mergeCell ref="L106:N106"/>
    <mergeCell ref="I107:L107"/>
    <mergeCell ref="M107:O107"/>
    <mergeCell ref="I104:L104"/>
    <mergeCell ref="I105:L105"/>
    <mergeCell ref="I130:P130"/>
    <mergeCell ref="I108:L108"/>
    <mergeCell ref="M108:O108"/>
    <mergeCell ref="G109:P109"/>
    <mergeCell ref="G110:P118"/>
    <mergeCell ref="G119:P119"/>
    <mergeCell ref="G120:P129"/>
  </mergeCells>
  <phoneticPr fontId="2"/>
  <pageMargins left="0.98425196850393704" right="0.39370078740157483" top="0.78740157480314965" bottom="0.59055118110236227" header="0.31496062992125984" footer="0.31496062992125984"/>
  <pageSetup paperSize="9" scale="98" orientation="portrait" blackAndWhite="1" r:id="rId1"/>
  <rowBreaks count="2" manualBreakCount="2">
    <brk id="45" max="16" man="1"/>
    <brk id="91" max="16"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2"/>
  <sheetViews>
    <sheetView showGridLines="0" view="pageBreakPreview" topLeftCell="A106" zoomScale="85" zoomScaleNormal="100" zoomScaleSheetLayoutView="85" workbookViewId="0">
      <selection activeCell="I3" sqref="I3"/>
    </sheetView>
  </sheetViews>
  <sheetFormatPr defaultRowHeight="13.5" x14ac:dyDescent="0.15"/>
  <cols>
    <col min="1" max="1" width="1.75" style="7" customWidth="1"/>
    <col min="2" max="2" width="1" style="7" customWidth="1"/>
    <col min="3" max="3" width="2.875" style="7" customWidth="1"/>
    <col min="4" max="4" width="15.125" style="7" customWidth="1"/>
    <col min="5" max="5" width="7.5" style="7" customWidth="1"/>
    <col min="6" max="6" width="6.25" style="7" customWidth="1"/>
    <col min="7" max="8" width="6" style="7" customWidth="1"/>
    <col min="9" max="9" width="7.625" style="7" customWidth="1"/>
    <col min="10" max="10" width="4.25" style="89" customWidth="1"/>
    <col min="11" max="11" width="4.25" style="7" customWidth="1"/>
    <col min="12" max="13" width="5.5" style="7" customWidth="1"/>
    <col min="14" max="14" width="6" style="89" customWidth="1"/>
    <col min="15" max="15" width="5.5" style="7" customWidth="1"/>
    <col min="16" max="16" width="3.375" style="89" customWidth="1"/>
    <col min="17" max="17" width="0.875" style="89" customWidth="1"/>
    <col min="18" max="18" width="1.25" style="89" customWidth="1"/>
    <col min="19" max="19" width="7.25" style="7" customWidth="1"/>
    <col min="20" max="16384" width="9" style="7"/>
  </cols>
  <sheetData>
    <row r="1" spans="2:19" x14ac:dyDescent="0.15">
      <c r="B1" s="167" t="s">
        <v>884</v>
      </c>
      <c r="D1" s="201"/>
      <c r="E1" s="201"/>
      <c r="F1" s="201"/>
      <c r="J1" s="383"/>
      <c r="N1" s="383"/>
      <c r="P1" s="383"/>
    </row>
    <row r="2" spans="2:19" ht="11.25" customHeight="1" x14ac:dyDescent="0.15">
      <c r="B2" s="4"/>
      <c r="C2" s="4"/>
      <c r="D2" s="4"/>
      <c r="E2" s="4"/>
      <c r="F2" s="4"/>
      <c r="G2" s="4"/>
      <c r="H2" s="4"/>
      <c r="I2" s="4"/>
      <c r="J2" s="90"/>
      <c r="K2" s="4"/>
      <c r="L2" s="4"/>
      <c r="M2" s="4"/>
      <c r="N2" s="90"/>
      <c r="O2" s="4"/>
      <c r="P2" s="90"/>
      <c r="Q2" s="90"/>
      <c r="S2" s="89"/>
    </row>
    <row r="3" spans="2:19" ht="18" customHeight="1" x14ac:dyDescent="0.15">
      <c r="C3" s="355" t="s">
        <v>885</v>
      </c>
      <c r="D3" s="4"/>
      <c r="E3" s="109"/>
      <c r="F3" s="109"/>
      <c r="G3" s="109"/>
      <c r="H3" s="109"/>
      <c r="I3" s="109"/>
      <c r="J3" s="109"/>
      <c r="K3" s="109"/>
      <c r="L3" s="109"/>
      <c r="M3" s="109"/>
      <c r="N3" s="109"/>
      <c r="O3" s="109"/>
      <c r="P3" s="90"/>
      <c r="Q3" s="90"/>
    </row>
    <row r="4" spans="2:19" ht="15" customHeight="1" x14ac:dyDescent="0.15">
      <c r="B4" s="355"/>
      <c r="C4" s="4" t="s">
        <v>886</v>
      </c>
      <c r="D4" s="4"/>
      <c r="E4" s="4"/>
      <c r="F4" s="1086" t="str">
        <f>IF(基本!F4="","",基本!F4)</f>
        <v/>
      </c>
      <c r="G4" s="1086"/>
      <c r="H4" s="1086"/>
      <c r="I4" s="1086"/>
      <c r="J4" s="1086"/>
      <c r="K4" s="1086"/>
      <c r="L4" s="1086"/>
      <c r="M4" s="1086"/>
      <c r="N4" s="1086"/>
      <c r="O4" s="4"/>
      <c r="P4" s="90"/>
      <c r="Q4" s="90"/>
    </row>
    <row r="5" spans="2:19" ht="18" customHeight="1" x14ac:dyDescent="0.15">
      <c r="B5" s="4"/>
      <c r="C5" s="356" t="s">
        <v>887</v>
      </c>
      <c r="D5" s="238"/>
      <c r="E5" s="1109" t="s">
        <v>888</v>
      </c>
      <c r="F5" s="1110"/>
      <c r="G5" s="1111" t="s">
        <v>889</v>
      </c>
      <c r="H5" s="1112"/>
      <c r="I5" s="1111" t="s">
        <v>890</v>
      </c>
      <c r="J5" s="1112"/>
      <c r="K5" s="1111" t="s">
        <v>891</v>
      </c>
      <c r="L5" s="1113"/>
      <c r="M5" s="1113"/>
      <c r="N5" s="1112"/>
      <c r="O5" s="1111" t="s">
        <v>892</v>
      </c>
      <c r="P5" s="1112"/>
      <c r="Q5" s="90"/>
    </row>
    <row r="6" spans="2:19" ht="18" customHeight="1" x14ac:dyDescent="0.15">
      <c r="B6" s="4"/>
      <c r="C6" s="359"/>
      <c r="D6" s="360"/>
      <c r="E6" s="384"/>
      <c r="F6" s="361"/>
      <c r="G6" s="1095" t="s">
        <v>893</v>
      </c>
      <c r="H6" s="1096"/>
      <c r="I6" s="362"/>
      <c r="J6" s="385"/>
      <c r="K6" s="1114" t="s">
        <v>894</v>
      </c>
      <c r="L6" s="1115"/>
      <c r="M6" s="1115"/>
      <c r="N6" s="1116"/>
      <c r="O6" s="1117" t="s">
        <v>895</v>
      </c>
      <c r="P6" s="1118"/>
      <c r="Q6" s="91"/>
    </row>
    <row r="7" spans="2:19" s="89" customFormat="1" ht="30" customHeight="1" x14ac:dyDescent="0.15">
      <c r="B7" s="4"/>
      <c r="C7" s="386" t="s">
        <v>195</v>
      </c>
      <c r="D7" s="1119"/>
      <c r="E7" s="387"/>
      <c r="F7" s="388" t="s">
        <v>415</v>
      </c>
      <c r="G7" s="1098"/>
      <c r="H7" s="1099"/>
      <c r="I7" s="389"/>
      <c r="J7" s="316" t="s">
        <v>896</v>
      </c>
      <c r="K7" s="390"/>
      <c r="L7" s="1100"/>
      <c r="M7" s="1100"/>
      <c r="N7" s="391" t="s">
        <v>897</v>
      </c>
      <c r="O7" s="392" t="str">
        <f>IF(L7="","",L7/基本!F$179*100)</f>
        <v/>
      </c>
      <c r="P7" s="393" t="s">
        <v>196</v>
      </c>
      <c r="Q7" s="91"/>
      <c r="S7" s="209" t="s">
        <v>208</v>
      </c>
    </row>
    <row r="8" spans="2:19" s="89" customFormat="1" ht="18" customHeight="1" x14ac:dyDescent="0.15">
      <c r="B8" s="4"/>
      <c r="C8" s="359"/>
      <c r="D8" s="1120"/>
      <c r="E8" s="394"/>
      <c r="F8" s="395"/>
      <c r="G8" s="1095"/>
      <c r="H8" s="1096"/>
      <c r="I8" s="396"/>
      <c r="J8" s="397"/>
      <c r="K8" s="398" t="s">
        <v>197</v>
      </c>
      <c r="L8" s="1097"/>
      <c r="M8" s="1097"/>
      <c r="N8" s="399" t="s">
        <v>898</v>
      </c>
      <c r="O8" s="400"/>
      <c r="P8" s="385"/>
      <c r="Q8" s="90"/>
      <c r="S8" s="209" t="s">
        <v>208</v>
      </c>
    </row>
    <row r="9" spans="2:19" s="89" customFormat="1" ht="30" customHeight="1" x14ac:dyDescent="0.15">
      <c r="B9" s="4"/>
      <c r="C9" s="386" t="s">
        <v>198</v>
      </c>
      <c r="D9" s="1119"/>
      <c r="E9" s="387"/>
      <c r="F9" s="388" t="s">
        <v>415</v>
      </c>
      <c r="G9" s="1098"/>
      <c r="H9" s="1099"/>
      <c r="I9" s="389"/>
      <c r="J9" s="316" t="s">
        <v>896</v>
      </c>
      <c r="K9" s="401"/>
      <c r="L9" s="1100"/>
      <c r="M9" s="1100"/>
      <c r="N9" s="402" t="s">
        <v>897</v>
      </c>
      <c r="O9" s="392" t="str">
        <f>IF(L9="","",L9/基本!F$179*100)</f>
        <v/>
      </c>
      <c r="P9" s="403" t="s">
        <v>196</v>
      </c>
      <c r="Q9" s="90"/>
      <c r="S9" s="209" t="s">
        <v>208</v>
      </c>
    </row>
    <row r="10" spans="2:19" s="89" customFormat="1" ht="18" customHeight="1" x14ac:dyDescent="0.15">
      <c r="B10" s="4"/>
      <c r="C10" s="359"/>
      <c r="D10" s="1120"/>
      <c r="E10" s="394"/>
      <c r="F10" s="395"/>
      <c r="G10" s="1095"/>
      <c r="H10" s="1096"/>
      <c r="I10" s="396"/>
      <c r="J10" s="397"/>
      <c r="K10" s="398" t="s">
        <v>197</v>
      </c>
      <c r="L10" s="1097"/>
      <c r="M10" s="1097"/>
      <c r="N10" s="399" t="s">
        <v>899</v>
      </c>
      <c r="O10" s="400"/>
      <c r="P10" s="385"/>
      <c r="Q10" s="90"/>
      <c r="S10" s="209" t="s">
        <v>208</v>
      </c>
    </row>
    <row r="11" spans="2:19" s="89" customFormat="1" ht="30" customHeight="1" x14ac:dyDescent="0.15">
      <c r="B11" s="4"/>
      <c r="C11" s="386" t="s">
        <v>199</v>
      </c>
      <c r="D11" s="1119"/>
      <c r="E11" s="387"/>
      <c r="F11" s="388" t="s">
        <v>415</v>
      </c>
      <c r="G11" s="1098"/>
      <c r="H11" s="1099"/>
      <c r="I11" s="389"/>
      <c r="J11" s="316" t="s">
        <v>896</v>
      </c>
      <c r="K11" s="401"/>
      <c r="L11" s="1100"/>
      <c r="M11" s="1100"/>
      <c r="N11" s="402" t="s">
        <v>897</v>
      </c>
      <c r="O11" s="392" t="str">
        <f>IF(L11="","",L11/基本!F$179*100)</f>
        <v/>
      </c>
      <c r="P11" s="403" t="s">
        <v>196</v>
      </c>
      <c r="Q11" s="90"/>
      <c r="S11" s="209" t="s">
        <v>208</v>
      </c>
    </row>
    <row r="12" spans="2:19" s="89" customFormat="1" ht="18" customHeight="1" x14ac:dyDescent="0.15">
      <c r="B12" s="4"/>
      <c r="C12" s="359"/>
      <c r="D12" s="1120"/>
      <c r="E12" s="394"/>
      <c r="F12" s="395"/>
      <c r="G12" s="1095"/>
      <c r="H12" s="1096"/>
      <c r="I12" s="396"/>
      <c r="J12" s="397"/>
      <c r="K12" s="398" t="s">
        <v>197</v>
      </c>
      <c r="L12" s="1097"/>
      <c r="M12" s="1097"/>
      <c r="N12" s="399" t="s">
        <v>899</v>
      </c>
      <c r="O12" s="400"/>
      <c r="P12" s="385"/>
      <c r="Q12" s="90"/>
      <c r="S12" s="209" t="s">
        <v>208</v>
      </c>
    </row>
    <row r="13" spans="2:19" s="89" customFormat="1" ht="30" customHeight="1" x14ac:dyDescent="0.15">
      <c r="B13" s="4"/>
      <c r="C13" s="386" t="s">
        <v>200</v>
      </c>
      <c r="D13" s="1119"/>
      <c r="E13" s="387"/>
      <c r="F13" s="388" t="s">
        <v>415</v>
      </c>
      <c r="G13" s="1098"/>
      <c r="H13" s="1099"/>
      <c r="I13" s="389"/>
      <c r="J13" s="316" t="s">
        <v>896</v>
      </c>
      <c r="K13" s="401"/>
      <c r="L13" s="1100"/>
      <c r="M13" s="1100"/>
      <c r="N13" s="402" t="s">
        <v>897</v>
      </c>
      <c r="O13" s="392" t="str">
        <f>IF(L13="","",L13/基本!F$179*100)</f>
        <v/>
      </c>
      <c r="P13" s="403" t="s">
        <v>196</v>
      </c>
      <c r="Q13" s="90"/>
      <c r="S13" s="209" t="s">
        <v>208</v>
      </c>
    </row>
    <row r="14" spans="2:19" s="89" customFormat="1" ht="18" customHeight="1" x14ac:dyDescent="0.15">
      <c r="B14" s="4"/>
      <c r="C14" s="359"/>
      <c r="D14" s="1120"/>
      <c r="E14" s="394"/>
      <c r="F14" s="395"/>
      <c r="G14" s="1095"/>
      <c r="H14" s="1096"/>
      <c r="I14" s="396"/>
      <c r="J14" s="397"/>
      <c r="K14" s="398" t="s">
        <v>197</v>
      </c>
      <c r="L14" s="1097"/>
      <c r="M14" s="1097"/>
      <c r="N14" s="399" t="s">
        <v>899</v>
      </c>
      <c r="O14" s="400"/>
      <c r="P14" s="385"/>
      <c r="Q14" s="90"/>
      <c r="S14" s="209" t="s">
        <v>208</v>
      </c>
    </row>
    <row r="15" spans="2:19" s="89" customFormat="1" ht="30" customHeight="1" x14ac:dyDescent="0.15">
      <c r="B15" s="4"/>
      <c r="C15" s="386" t="s">
        <v>201</v>
      </c>
      <c r="D15" s="1119"/>
      <c r="E15" s="387"/>
      <c r="F15" s="388" t="s">
        <v>415</v>
      </c>
      <c r="G15" s="1098"/>
      <c r="H15" s="1099"/>
      <c r="I15" s="389"/>
      <c r="J15" s="316" t="s">
        <v>896</v>
      </c>
      <c r="K15" s="401"/>
      <c r="L15" s="1100"/>
      <c r="M15" s="1100"/>
      <c r="N15" s="402" t="s">
        <v>897</v>
      </c>
      <c r="O15" s="392" t="str">
        <f>IF(L15="","",L15/基本!F$179*100)</f>
        <v/>
      </c>
      <c r="P15" s="403" t="s">
        <v>196</v>
      </c>
      <c r="Q15" s="90"/>
      <c r="S15" s="209" t="s">
        <v>208</v>
      </c>
    </row>
    <row r="16" spans="2:19" s="89" customFormat="1" ht="18" customHeight="1" x14ac:dyDescent="0.15">
      <c r="B16" s="4"/>
      <c r="C16" s="359"/>
      <c r="D16" s="1120"/>
      <c r="E16" s="394"/>
      <c r="F16" s="395"/>
      <c r="G16" s="1095"/>
      <c r="H16" s="1096"/>
      <c r="I16" s="396"/>
      <c r="J16" s="397"/>
      <c r="K16" s="398" t="s">
        <v>197</v>
      </c>
      <c r="L16" s="1097"/>
      <c r="M16" s="1097"/>
      <c r="N16" s="399" t="s">
        <v>899</v>
      </c>
      <c r="O16" s="400"/>
      <c r="P16" s="385"/>
      <c r="Q16" s="90"/>
      <c r="S16" s="209" t="s">
        <v>208</v>
      </c>
    </row>
    <row r="17" spans="2:21" s="89" customFormat="1" ht="30" customHeight="1" x14ac:dyDescent="0.15">
      <c r="B17" s="4"/>
      <c r="C17" s="386" t="s">
        <v>202</v>
      </c>
      <c r="D17" s="1119"/>
      <c r="E17" s="387"/>
      <c r="F17" s="388" t="s">
        <v>415</v>
      </c>
      <c r="G17" s="1098"/>
      <c r="H17" s="1099"/>
      <c r="I17" s="389"/>
      <c r="J17" s="316" t="s">
        <v>896</v>
      </c>
      <c r="K17" s="240"/>
      <c r="L17" s="1100"/>
      <c r="M17" s="1100"/>
      <c r="N17" s="402" t="s">
        <v>897</v>
      </c>
      <c r="O17" s="392" t="str">
        <f>IF(L17="","",L17/基本!F$179*100)</f>
        <v/>
      </c>
      <c r="P17" s="403" t="s">
        <v>196</v>
      </c>
      <c r="Q17" s="90"/>
      <c r="S17" s="209" t="s">
        <v>208</v>
      </c>
    </row>
    <row r="18" spans="2:21" s="89" customFormat="1" ht="18" customHeight="1" x14ac:dyDescent="0.15">
      <c r="B18" s="4"/>
      <c r="C18" s="359"/>
      <c r="D18" s="1120"/>
      <c r="E18" s="394"/>
      <c r="F18" s="395"/>
      <c r="G18" s="1095"/>
      <c r="H18" s="1096"/>
      <c r="I18" s="396"/>
      <c r="J18" s="397"/>
      <c r="K18" s="398" t="s">
        <v>197</v>
      </c>
      <c r="L18" s="1097"/>
      <c r="M18" s="1097"/>
      <c r="N18" s="399" t="s">
        <v>899</v>
      </c>
      <c r="O18" s="400"/>
      <c r="P18" s="385"/>
      <c r="Q18" s="90"/>
      <c r="S18" s="209" t="s">
        <v>208</v>
      </c>
    </row>
    <row r="19" spans="2:21" s="89" customFormat="1" ht="30" customHeight="1" x14ac:dyDescent="0.15">
      <c r="B19" s="4"/>
      <c r="C19" s="386" t="s">
        <v>203</v>
      </c>
      <c r="D19" s="1119"/>
      <c r="E19" s="387"/>
      <c r="F19" s="388" t="s">
        <v>415</v>
      </c>
      <c r="G19" s="1098"/>
      <c r="H19" s="1099"/>
      <c r="I19" s="389"/>
      <c r="J19" s="316" t="s">
        <v>896</v>
      </c>
      <c r="K19" s="401"/>
      <c r="L19" s="1100"/>
      <c r="M19" s="1100"/>
      <c r="N19" s="402" t="s">
        <v>897</v>
      </c>
      <c r="O19" s="392" t="str">
        <f>IF(L19="","",L19/基本!F$179*100)</f>
        <v/>
      </c>
      <c r="P19" s="403" t="s">
        <v>196</v>
      </c>
      <c r="Q19" s="90"/>
      <c r="S19" s="209" t="s">
        <v>208</v>
      </c>
    </row>
    <row r="20" spans="2:21" s="89" customFormat="1" ht="18" customHeight="1" x14ac:dyDescent="0.15">
      <c r="B20" s="4"/>
      <c r="C20" s="359"/>
      <c r="D20" s="1120"/>
      <c r="E20" s="394"/>
      <c r="F20" s="395"/>
      <c r="G20" s="1095"/>
      <c r="H20" s="1096"/>
      <c r="I20" s="396"/>
      <c r="J20" s="397"/>
      <c r="K20" s="398" t="s">
        <v>197</v>
      </c>
      <c r="L20" s="1097"/>
      <c r="M20" s="1097"/>
      <c r="N20" s="399" t="s">
        <v>899</v>
      </c>
      <c r="O20" s="400"/>
      <c r="P20" s="385"/>
      <c r="Q20" s="90"/>
      <c r="S20" s="209" t="s">
        <v>208</v>
      </c>
    </row>
    <row r="21" spans="2:21" s="89" customFormat="1" ht="30" customHeight="1" x14ac:dyDescent="0.15">
      <c r="B21" s="4"/>
      <c r="C21" s="386" t="s">
        <v>204</v>
      </c>
      <c r="D21" s="1119"/>
      <c r="E21" s="387"/>
      <c r="F21" s="388" t="s">
        <v>415</v>
      </c>
      <c r="G21" s="1098"/>
      <c r="H21" s="1099"/>
      <c r="I21" s="389"/>
      <c r="J21" s="316" t="s">
        <v>896</v>
      </c>
      <c r="K21" s="401"/>
      <c r="L21" s="1100"/>
      <c r="M21" s="1100"/>
      <c r="N21" s="402" t="s">
        <v>897</v>
      </c>
      <c r="O21" s="392" t="str">
        <f>IF(L21="","",L21/基本!F$179*100)</f>
        <v/>
      </c>
      <c r="P21" s="403" t="s">
        <v>196</v>
      </c>
      <c r="Q21" s="90"/>
      <c r="S21" s="209" t="s">
        <v>208</v>
      </c>
    </row>
    <row r="22" spans="2:21" s="89" customFormat="1" ht="18" customHeight="1" x14ac:dyDescent="0.15">
      <c r="B22" s="4"/>
      <c r="C22" s="359"/>
      <c r="D22" s="1120"/>
      <c r="E22" s="394"/>
      <c r="F22" s="395"/>
      <c r="G22" s="1095"/>
      <c r="H22" s="1096"/>
      <c r="I22" s="396"/>
      <c r="J22" s="397"/>
      <c r="K22" s="398" t="s">
        <v>197</v>
      </c>
      <c r="L22" s="1097"/>
      <c r="M22" s="1097"/>
      <c r="N22" s="399" t="s">
        <v>899</v>
      </c>
      <c r="O22" s="400"/>
      <c r="P22" s="385"/>
      <c r="Q22" s="90"/>
      <c r="S22" s="209" t="s">
        <v>208</v>
      </c>
    </row>
    <row r="23" spans="2:21" s="89" customFormat="1" ht="30" customHeight="1" x14ac:dyDescent="0.15">
      <c r="B23" s="4"/>
      <c r="C23" s="386" t="s">
        <v>205</v>
      </c>
      <c r="D23" s="1119"/>
      <c r="E23" s="387"/>
      <c r="F23" s="388" t="s">
        <v>415</v>
      </c>
      <c r="G23" s="1098"/>
      <c r="H23" s="1099"/>
      <c r="I23" s="389"/>
      <c r="J23" s="316" t="s">
        <v>896</v>
      </c>
      <c r="K23" s="401"/>
      <c r="L23" s="1100"/>
      <c r="M23" s="1100"/>
      <c r="N23" s="402" t="s">
        <v>897</v>
      </c>
      <c r="O23" s="392" t="str">
        <f>IF(L23="","",L23/基本!F$179*100)</f>
        <v/>
      </c>
      <c r="P23" s="403" t="s">
        <v>196</v>
      </c>
      <c r="Q23" s="90"/>
      <c r="S23" s="209" t="s">
        <v>208</v>
      </c>
    </row>
    <row r="24" spans="2:21" s="89" customFormat="1" ht="18" customHeight="1" x14ac:dyDescent="0.15">
      <c r="B24" s="4"/>
      <c r="C24" s="359"/>
      <c r="D24" s="1120"/>
      <c r="E24" s="394"/>
      <c r="F24" s="395"/>
      <c r="G24" s="1095"/>
      <c r="H24" s="1096"/>
      <c r="I24" s="396"/>
      <c r="J24" s="397"/>
      <c r="K24" s="398" t="s">
        <v>197</v>
      </c>
      <c r="L24" s="1097"/>
      <c r="M24" s="1097"/>
      <c r="N24" s="399" t="s">
        <v>899</v>
      </c>
      <c r="O24" s="400"/>
      <c r="P24" s="385"/>
      <c r="Q24" s="90"/>
      <c r="S24" s="209" t="s">
        <v>208</v>
      </c>
    </row>
    <row r="25" spans="2:21" s="89" customFormat="1" ht="30" customHeight="1" x14ac:dyDescent="0.15">
      <c r="B25" s="4"/>
      <c r="C25" s="386" t="s">
        <v>206</v>
      </c>
      <c r="D25" s="1119"/>
      <c r="E25" s="387"/>
      <c r="F25" s="388" t="s">
        <v>415</v>
      </c>
      <c r="G25" s="1098"/>
      <c r="H25" s="1099"/>
      <c r="I25" s="389"/>
      <c r="J25" s="316" t="s">
        <v>896</v>
      </c>
      <c r="K25" s="401"/>
      <c r="L25" s="1100"/>
      <c r="M25" s="1100"/>
      <c r="N25" s="402" t="s">
        <v>897</v>
      </c>
      <c r="O25" s="392" t="str">
        <f>IF(L25="","",L25/基本!F$179*100)</f>
        <v/>
      </c>
      <c r="P25" s="403" t="s">
        <v>196</v>
      </c>
      <c r="Q25" s="90"/>
      <c r="S25" s="209" t="s">
        <v>208</v>
      </c>
    </row>
    <row r="26" spans="2:21" s="89" customFormat="1" ht="18" customHeight="1" x14ac:dyDescent="0.15">
      <c r="B26" s="4"/>
      <c r="C26" s="359"/>
      <c r="D26" s="1120"/>
      <c r="E26" s="394"/>
      <c r="F26" s="395"/>
      <c r="G26" s="1095"/>
      <c r="H26" s="1096"/>
      <c r="I26" s="396"/>
      <c r="J26" s="397"/>
      <c r="K26" s="398" t="s">
        <v>197</v>
      </c>
      <c r="L26" s="1097"/>
      <c r="M26" s="1097"/>
      <c r="N26" s="399" t="s">
        <v>899</v>
      </c>
      <c r="O26" s="400"/>
      <c r="P26" s="385"/>
      <c r="Q26" s="90"/>
      <c r="S26" s="209" t="s">
        <v>208</v>
      </c>
    </row>
    <row r="27" spans="2:21" s="90" customFormat="1" ht="13.5" customHeight="1" x14ac:dyDescent="0.15">
      <c r="B27" s="4"/>
      <c r="C27" s="339"/>
      <c r="D27" s="54" t="s">
        <v>900</v>
      </c>
      <c r="E27" s="54"/>
      <c r="F27" s="404"/>
      <c r="G27" s="107"/>
      <c r="H27" s="107"/>
      <c r="I27" s="340"/>
      <c r="J27" s="320"/>
      <c r="K27" s="340"/>
      <c r="L27" s="340"/>
      <c r="M27" s="340"/>
      <c r="N27" s="404"/>
      <c r="O27" s="340"/>
      <c r="P27" s="320"/>
      <c r="S27" s="4"/>
    </row>
    <row r="28" spans="2:21" s="90" customFormat="1" ht="13.5" customHeight="1" x14ac:dyDescent="0.15">
      <c r="B28" s="4"/>
      <c r="C28" s="319"/>
      <c r="D28" s="54" t="s">
        <v>901</v>
      </c>
      <c r="E28" s="54"/>
      <c r="F28" s="404"/>
      <c r="G28" s="107"/>
      <c r="H28" s="107"/>
      <c r="I28" s="340"/>
      <c r="J28" s="320"/>
      <c r="K28" s="340"/>
      <c r="L28" s="340"/>
      <c r="M28" s="340"/>
      <c r="N28" s="404"/>
      <c r="O28" s="340"/>
      <c r="P28" s="320"/>
      <c r="S28" s="4"/>
      <c r="U28" s="405">
        <f>SUM(O7:O26)</f>
        <v>0</v>
      </c>
    </row>
    <row r="29" spans="2:21" s="90" customFormat="1" ht="13.5" customHeight="1" x14ac:dyDescent="0.15">
      <c r="B29" s="4"/>
      <c r="C29" s="339"/>
      <c r="D29" s="54" t="s">
        <v>902</v>
      </c>
      <c r="E29" s="54"/>
      <c r="F29" s="404"/>
      <c r="G29" s="107"/>
      <c r="H29" s="107"/>
      <c r="I29" s="340"/>
      <c r="J29" s="320"/>
      <c r="K29" s="340"/>
      <c r="L29" s="340"/>
      <c r="M29" s="340"/>
      <c r="N29" s="404"/>
      <c r="O29" s="340"/>
      <c r="P29" s="320"/>
      <c r="S29" s="4"/>
    </row>
    <row r="30" spans="2:21" s="90" customFormat="1" ht="13.9" customHeight="1" x14ac:dyDescent="0.15">
      <c r="B30" s="4"/>
      <c r="C30" s="319"/>
      <c r="D30" s="218"/>
      <c r="E30" s="218"/>
      <c r="F30" s="320"/>
      <c r="G30" s="340"/>
      <c r="H30" s="340"/>
      <c r="I30" s="340"/>
      <c r="J30" s="320"/>
      <c r="K30" s="340"/>
      <c r="L30" s="340"/>
      <c r="M30" s="340"/>
      <c r="N30" s="404"/>
      <c r="O30" s="340"/>
      <c r="P30" s="320"/>
      <c r="S30" s="4"/>
    </row>
    <row r="31" spans="2:21" s="89" customFormat="1" ht="10.9" customHeight="1" x14ac:dyDescent="0.15">
      <c r="B31" s="4"/>
      <c r="C31" s="339"/>
      <c r="D31" s="218"/>
      <c r="E31" s="218"/>
      <c r="F31" s="218"/>
      <c r="G31" s="340"/>
      <c r="H31" s="340"/>
      <c r="I31" s="340"/>
      <c r="J31" s="320"/>
      <c r="K31" s="340"/>
      <c r="L31" s="340"/>
      <c r="M31" s="340"/>
      <c r="N31" s="320"/>
      <c r="O31" s="340"/>
      <c r="P31" s="320"/>
      <c r="Q31" s="90"/>
      <c r="S31" s="7"/>
    </row>
    <row r="32" spans="2:21" s="89" customFormat="1" ht="13.5" customHeight="1" x14ac:dyDescent="0.15">
      <c r="C32" s="355" t="s">
        <v>903</v>
      </c>
      <c r="D32" s="218"/>
      <c r="E32" s="218"/>
      <c r="F32" s="218"/>
      <c r="G32" s="340"/>
      <c r="H32" s="340"/>
      <c r="I32" s="340"/>
      <c r="J32" s="320"/>
      <c r="K32" s="340"/>
      <c r="L32" s="340"/>
      <c r="M32" s="340"/>
      <c r="N32" s="320"/>
      <c r="O32" s="340"/>
      <c r="P32" s="320"/>
      <c r="Q32" s="90"/>
      <c r="S32" s="7"/>
    </row>
    <row r="33" spans="1:19" s="89" customFormat="1" ht="6" customHeight="1" x14ac:dyDescent="0.15">
      <c r="B33" s="4"/>
      <c r="C33" s="339"/>
      <c r="D33" s="218"/>
      <c r="E33" s="218"/>
      <c r="F33" s="218"/>
      <c r="G33" s="340"/>
      <c r="H33" s="340"/>
      <c r="I33" s="340"/>
      <c r="J33" s="320"/>
      <c r="K33" s="340"/>
      <c r="L33" s="340"/>
      <c r="M33" s="340"/>
      <c r="N33" s="320"/>
      <c r="O33" s="340"/>
      <c r="P33" s="320"/>
      <c r="Q33" s="90"/>
      <c r="S33" s="7"/>
    </row>
    <row r="34" spans="1:19" s="89" customFormat="1" ht="18" customHeight="1" x14ac:dyDescent="0.15">
      <c r="B34" s="4"/>
      <c r="C34" s="1016" t="s">
        <v>904</v>
      </c>
      <c r="D34" s="1017"/>
      <c r="E34" s="1017"/>
      <c r="F34" s="1017"/>
      <c r="G34" s="1018"/>
      <c r="H34" s="1101" t="s">
        <v>905</v>
      </c>
      <c r="I34" s="1102"/>
      <c r="J34" s="1103"/>
      <c r="K34" s="1104" t="s">
        <v>906</v>
      </c>
      <c r="L34" s="1105"/>
      <c r="M34" s="1105"/>
      <c r="N34" s="1106" t="s">
        <v>207</v>
      </c>
      <c r="O34" s="1107"/>
      <c r="P34" s="1108"/>
      <c r="Q34" s="90"/>
      <c r="S34" s="7"/>
    </row>
    <row r="35" spans="1:19" s="89" customFormat="1" ht="31.5" customHeight="1" x14ac:dyDescent="0.15">
      <c r="B35" s="4"/>
      <c r="C35" s="1087" t="str">
        <f>IF(基本!E183="","",基本!E183)</f>
        <v/>
      </c>
      <c r="D35" s="1088"/>
      <c r="E35" s="1088"/>
      <c r="F35" s="1088"/>
      <c r="G35" s="1089"/>
      <c r="H35" s="866" t="str">
        <f>IF(基本!F183="","",基本!F183)</f>
        <v/>
      </c>
      <c r="I35" s="867"/>
      <c r="J35" s="406" t="s">
        <v>751</v>
      </c>
      <c r="K35" s="1090" t="str">
        <f>IF(H35="","",H35/SUM(H$35:J$37)*100)</f>
        <v/>
      </c>
      <c r="L35" s="1091"/>
      <c r="M35" s="9" t="s">
        <v>150</v>
      </c>
      <c r="N35" s="1092"/>
      <c r="O35" s="1093"/>
      <c r="P35" s="1094"/>
      <c r="Q35" s="90"/>
      <c r="S35" s="209" t="s">
        <v>209</v>
      </c>
    </row>
    <row r="36" spans="1:19" s="89" customFormat="1" ht="31.5" customHeight="1" x14ac:dyDescent="0.15">
      <c r="B36" s="4"/>
      <c r="C36" s="1087" t="str">
        <f>IF(基本!E184="","",基本!E184)</f>
        <v/>
      </c>
      <c r="D36" s="1088"/>
      <c r="E36" s="1088"/>
      <c r="F36" s="1088"/>
      <c r="G36" s="1089"/>
      <c r="H36" s="866" t="str">
        <f>IF(基本!F184="","",基本!F184)</f>
        <v/>
      </c>
      <c r="I36" s="867"/>
      <c r="J36" s="406" t="s">
        <v>751</v>
      </c>
      <c r="K36" s="1090" t="str">
        <f>IF(H36="","",H36/SUM(H$35:J$37)*100)</f>
        <v/>
      </c>
      <c r="L36" s="1091"/>
      <c r="M36" s="9" t="s">
        <v>150</v>
      </c>
      <c r="N36" s="1092"/>
      <c r="O36" s="1093"/>
      <c r="P36" s="1094"/>
      <c r="Q36" s="90"/>
      <c r="S36" s="209" t="s">
        <v>209</v>
      </c>
    </row>
    <row r="37" spans="1:19" s="89" customFormat="1" ht="31.5" customHeight="1" x14ac:dyDescent="0.15">
      <c r="B37" s="4"/>
      <c r="C37" s="1087" t="str">
        <f>IF(基本!E185="","",基本!E185)</f>
        <v/>
      </c>
      <c r="D37" s="1088"/>
      <c r="E37" s="1088"/>
      <c r="F37" s="1088"/>
      <c r="G37" s="1089"/>
      <c r="H37" s="866" t="str">
        <f>IF(基本!F185="","",基本!F185)</f>
        <v/>
      </c>
      <c r="I37" s="867"/>
      <c r="J37" s="406" t="s">
        <v>751</v>
      </c>
      <c r="K37" s="1090" t="str">
        <f>IF(H37="","",H37/SUM(H$35:J$37)*100)</f>
        <v/>
      </c>
      <c r="L37" s="1091"/>
      <c r="M37" s="9" t="s">
        <v>150</v>
      </c>
      <c r="N37" s="1092"/>
      <c r="O37" s="1093"/>
      <c r="P37" s="1094"/>
      <c r="Q37" s="90"/>
      <c r="S37" s="209" t="s">
        <v>209</v>
      </c>
    </row>
    <row r="38" spans="1:19" s="89" customFormat="1" ht="18.75" customHeight="1" x14ac:dyDescent="0.15">
      <c r="B38" s="4"/>
      <c r="C38" s="202"/>
      <c r="D38" s="202"/>
      <c r="E38" s="227"/>
      <c r="F38" s="227"/>
      <c r="G38" s="227"/>
      <c r="H38" s="227"/>
      <c r="I38" s="227"/>
      <c r="J38" s="349"/>
      <c r="K38" s="227"/>
      <c r="L38" s="227"/>
      <c r="M38" s="227"/>
      <c r="N38" s="349"/>
      <c r="O38" s="227"/>
      <c r="P38" s="349"/>
      <c r="Q38" s="90"/>
      <c r="S38" s="7"/>
    </row>
    <row r="40" spans="1:19" x14ac:dyDescent="0.15">
      <c r="P40" s="345" t="s">
        <v>979</v>
      </c>
    </row>
    <row r="41" spans="1:19" x14ac:dyDescent="0.15">
      <c r="B41" s="167" t="s">
        <v>907</v>
      </c>
      <c r="D41" s="201"/>
      <c r="E41" s="201"/>
      <c r="F41" s="201"/>
      <c r="J41" s="383"/>
      <c r="N41" s="383"/>
      <c r="P41" s="383"/>
    </row>
    <row r="42" spans="1:19" x14ac:dyDescent="0.15">
      <c r="B42" s="4"/>
      <c r="C42" s="4"/>
      <c r="D42" s="4"/>
      <c r="E42" s="4"/>
      <c r="F42" s="4"/>
      <c r="G42" s="4"/>
      <c r="H42" s="4"/>
      <c r="I42" s="4"/>
      <c r="J42" s="90"/>
      <c r="K42" s="4"/>
      <c r="L42" s="4"/>
      <c r="M42" s="4"/>
      <c r="N42" s="90"/>
      <c r="O42" s="4"/>
      <c r="P42" s="90"/>
    </row>
    <row r="43" spans="1:19" x14ac:dyDescent="0.15">
      <c r="C43" s="355" t="s">
        <v>908</v>
      </c>
      <c r="D43" s="4"/>
      <c r="E43" s="109"/>
      <c r="F43" s="109"/>
      <c r="G43" s="109"/>
      <c r="H43" s="109"/>
      <c r="I43" s="109"/>
      <c r="J43" s="109"/>
      <c r="K43" s="109"/>
      <c r="L43" s="109"/>
      <c r="M43" s="109"/>
      <c r="N43" s="109"/>
      <c r="O43" s="109"/>
      <c r="P43" s="90"/>
    </row>
    <row r="44" spans="1:19" x14ac:dyDescent="0.15">
      <c r="B44" s="355"/>
      <c r="C44" s="4" t="s">
        <v>909</v>
      </c>
      <c r="D44" s="4"/>
      <c r="E44" s="4"/>
      <c r="F44" s="1086" t="str">
        <f>IF(基本!F10="","",基本!F10)</f>
        <v/>
      </c>
      <c r="G44" s="1086"/>
      <c r="H44" s="1086"/>
      <c r="I44" s="1086"/>
      <c r="J44" s="1086"/>
      <c r="K44" s="1086"/>
      <c r="L44" s="1086"/>
      <c r="M44" s="1086"/>
      <c r="N44" s="1086"/>
      <c r="O44" s="4"/>
      <c r="P44" s="90"/>
    </row>
    <row r="45" spans="1:19" x14ac:dyDescent="0.15">
      <c r="B45" s="4"/>
      <c r="C45" s="356" t="s">
        <v>910</v>
      </c>
      <c r="D45" s="238"/>
      <c r="E45" s="1109" t="s">
        <v>911</v>
      </c>
      <c r="F45" s="1110"/>
      <c r="G45" s="1111" t="s">
        <v>912</v>
      </c>
      <c r="H45" s="1112"/>
      <c r="I45" s="1111" t="s">
        <v>913</v>
      </c>
      <c r="J45" s="1112"/>
      <c r="K45" s="1111" t="s">
        <v>914</v>
      </c>
      <c r="L45" s="1113"/>
      <c r="M45" s="1113"/>
      <c r="N45" s="1112"/>
      <c r="O45" s="1111" t="s">
        <v>915</v>
      </c>
      <c r="P45" s="1112"/>
    </row>
    <row r="46" spans="1:19" x14ac:dyDescent="0.15">
      <c r="B46" s="4"/>
      <c r="C46" s="359"/>
      <c r="D46" s="360"/>
      <c r="E46" s="384"/>
      <c r="F46" s="361"/>
      <c r="G46" s="1095" t="s">
        <v>916</v>
      </c>
      <c r="H46" s="1096"/>
      <c r="I46" s="362"/>
      <c r="J46" s="385"/>
      <c r="K46" s="1114" t="s">
        <v>917</v>
      </c>
      <c r="L46" s="1115"/>
      <c r="M46" s="1115"/>
      <c r="N46" s="1116"/>
      <c r="O46" s="1117" t="s">
        <v>895</v>
      </c>
      <c r="P46" s="1118"/>
    </row>
    <row r="47" spans="1:19" ht="30" customHeight="1" x14ac:dyDescent="0.15">
      <c r="A47" s="89"/>
      <c r="B47" s="4"/>
      <c r="C47" s="386" t="s">
        <v>195</v>
      </c>
      <c r="D47" s="1119"/>
      <c r="E47" s="387"/>
      <c r="F47" s="388" t="s">
        <v>415</v>
      </c>
      <c r="G47" s="1098"/>
      <c r="H47" s="1099"/>
      <c r="I47" s="389"/>
      <c r="J47" s="316" t="s">
        <v>896</v>
      </c>
      <c r="K47" s="390"/>
      <c r="L47" s="1100"/>
      <c r="M47" s="1100"/>
      <c r="N47" s="391" t="s">
        <v>897</v>
      </c>
      <c r="O47" s="392" t="str">
        <f>IF(L47="","",L47/基本!F$192*100)</f>
        <v/>
      </c>
      <c r="P47" s="393" t="s">
        <v>127</v>
      </c>
    </row>
    <row r="48" spans="1:19" ht="18" customHeight="1" x14ac:dyDescent="0.15">
      <c r="A48" s="89"/>
      <c r="B48" s="4"/>
      <c r="C48" s="359"/>
      <c r="D48" s="1120"/>
      <c r="E48" s="394"/>
      <c r="F48" s="395"/>
      <c r="G48" s="1095"/>
      <c r="H48" s="1096"/>
      <c r="I48" s="396"/>
      <c r="J48" s="397"/>
      <c r="K48" s="398" t="s">
        <v>197</v>
      </c>
      <c r="L48" s="1097"/>
      <c r="M48" s="1097"/>
      <c r="N48" s="399" t="s">
        <v>899</v>
      </c>
      <c r="O48" s="400"/>
      <c r="P48" s="385"/>
    </row>
    <row r="49" spans="1:16" ht="30" customHeight="1" x14ac:dyDescent="0.15">
      <c r="A49" s="89"/>
      <c r="B49" s="4"/>
      <c r="C49" s="386" t="s">
        <v>198</v>
      </c>
      <c r="D49" s="1119"/>
      <c r="E49" s="387"/>
      <c r="F49" s="388" t="s">
        <v>415</v>
      </c>
      <c r="G49" s="1098"/>
      <c r="H49" s="1099"/>
      <c r="I49" s="389"/>
      <c r="J49" s="316" t="s">
        <v>896</v>
      </c>
      <c r="K49" s="401"/>
      <c r="L49" s="1100"/>
      <c r="M49" s="1100"/>
      <c r="N49" s="402" t="s">
        <v>897</v>
      </c>
      <c r="O49" s="392" t="str">
        <f>IF(L49="","",L49/基本!F$192*100)</f>
        <v/>
      </c>
      <c r="P49" s="403" t="s">
        <v>127</v>
      </c>
    </row>
    <row r="50" spans="1:16" ht="16.5" customHeight="1" x14ac:dyDescent="0.15">
      <c r="A50" s="89"/>
      <c r="B50" s="4"/>
      <c r="C50" s="359"/>
      <c r="D50" s="1120"/>
      <c r="E50" s="394"/>
      <c r="F50" s="395"/>
      <c r="G50" s="1095"/>
      <c r="H50" s="1096"/>
      <c r="I50" s="396"/>
      <c r="J50" s="397"/>
      <c r="K50" s="398" t="s">
        <v>197</v>
      </c>
      <c r="L50" s="1097"/>
      <c r="M50" s="1097"/>
      <c r="N50" s="399" t="s">
        <v>899</v>
      </c>
      <c r="O50" s="400"/>
      <c r="P50" s="385"/>
    </row>
    <row r="51" spans="1:16" ht="30" customHeight="1" x14ac:dyDescent="0.15">
      <c r="A51" s="89"/>
      <c r="B51" s="4"/>
      <c r="C51" s="386" t="s">
        <v>199</v>
      </c>
      <c r="D51" s="1119"/>
      <c r="E51" s="387"/>
      <c r="F51" s="407" t="s">
        <v>415</v>
      </c>
      <c r="G51" s="1098"/>
      <c r="H51" s="1099"/>
      <c r="I51" s="389"/>
      <c r="J51" s="316" t="s">
        <v>896</v>
      </c>
      <c r="K51" s="401"/>
      <c r="L51" s="1100"/>
      <c r="M51" s="1100"/>
      <c r="N51" s="402" t="s">
        <v>897</v>
      </c>
      <c r="O51" s="392" t="str">
        <f>IF(L51="","",L51/基本!F$192*100)</f>
        <v/>
      </c>
      <c r="P51" s="403" t="s">
        <v>127</v>
      </c>
    </row>
    <row r="52" spans="1:16" ht="18" customHeight="1" x14ac:dyDescent="0.15">
      <c r="A52" s="89"/>
      <c r="B52" s="4"/>
      <c r="C52" s="359"/>
      <c r="D52" s="1120"/>
      <c r="E52" s="394"/>
      <c r="F52" s="408"/>
      <c r="G52" s="1095"/>
      <c r="H52" s="1096"/>
      <c r="I52" s="396"/>
      <c r="J52" s="397"/>
      <c r="K52" s="398" t="s">
        <v>197</v>
      </c>
      <c r="L52" s="1097"/>
      <c r="M52" s="1097"/>
      <c r="N52" s="399" t="s">
        <v>899</v>
      </c>
      <c r="O52" s="400"/>
      <c r="P52" s="385"/>
    </row>
    <row r="53" spans="1:16" ht="30" customHeight="1" x14ac:dyDescent="0.15">
      <c r="A53" s="89"/>
      <c r="B53" s="4"/>
      <c r="C53" s="386" t="s">
        <v>200</v>
      </c>
      <c r="D53" s="1119"/>
      <c r="E53" s="387"/>
      <c r="F53" s="407" t="s">
        <v>415</v>
      </c>
      <c r="G53" s="1098"/>
      <c r="H53" s="1099"/>
      <c r="I53" s="389"/>
      <c r="J53" s="316" t="s">
        <v>896</v>
      </c>
      <c r="K53" s="401"/>
      <c r="L53" s="1100"/>
      <c r="M53" s="1100"/>
      <c r="N53" s="402" t="s">
        <v>897</v>
      </c>
      <c r="O53" s="392" t="str">
        <f>IF(L53="","",L53/基本!F$192*100)</f>
        <v/>
      </c>
      <c r="P53" s="403" t="s">
        <v>127</v>
      </c>
    </row>
    <row r="54" spans="1:16" ht="23.25" customHeight="1" x14ac:dyDescent="0.15">
      <c r="A54" s="89"/>
      <c r="B54" s="4"/>
      <c r="C54" s="359"/>
      <c r="D54" s="1120"/>
      <c r="E54" s="394"/>
      <c r="F54" s="408"/>
      <c r="G54" s="1095"/>
      <c r="H54" s="1096"/>
      <c r="I54" s="396"/>
      <c r="J54" s="397"/>
      <c r="K54" s="398" t="s">
        <v>197</v>
      </c>
      <c r="L54" s="1097"/>
      <c r="M54" s="1097"/>
      <c r="N54" s="399" t="s">
        <v>899</v>
      </c>
      <c r="O54" s="400"/>
      <c r="P54" s="385"/>
    </row>
    <row r="55" spans="1:16" ht="30" customHeight="1" x14ac:dyDescent="0.15">
      <c r="A55" s="89"/>
      <c r="B55" s="4"/>
      <c r="C55" s="386" t="s">
        <v>201</v>
      </c>
      <c r="D55" s="1119"/>
      <c r="E55" s="387"/>
      <c r="F55" s="407" t="s">
        <v>415</v>
      </c>
      <c r="G55" s="1098"/>
      <c r="H55" s="1099"/>
      <c r="I55" s="389"/>
      <c r="J55" s="316" t="s">
        <v>896</v>
      </c>
      <c r="K55" s="401"/>
      <c r="L55" s="1100"/>
      <c r="M55" s="1100"/>
      <c r="N55" s="402" t="s">
        <v>897</v>
      </c>
      <c r="O55" s="392" t="str">
        <f>IF(L55="","",L55/基本!F$192*100)</f>
        <v/>
      </c>
      <c r="P55" s="403" t="s">
        <v>127</v>
      </c>
    </row>
    <row r="56" spans="1:16" ht="18" customHeight="1" x14ac:dyDescent="0.15">
      <c r="A56" s="89"/>
      <c r="B56" s="4"/>
      <c r="C56" s="359"/>
      <c r="D56" s="1120"/>
      <c r="E56" s="394"/>
      <c r="F56" s="408"/>
      <c r="G56" s="1095"/>
      <c r="H56" s="1096"/>
      <c r="I56" s="396"/>
      <c r="J56" s="397"/>
      <c r="K56" s="398" t="s">
        <v>197</v>
      </c>
      <c r="L56" s="1097"/>
      <c r="M56" s="1097"/>
      <c r="N56" s="399" t="s">
        <v>899</v>
      </c>
      <c r="O56" s="400"/>
      <c r="P56" s="385"/>
    </row>
    <row r="57" spans="1:16" ht="30" customHeight="1" x14ac:dyDescent="0.15">
      <c r="A57" s="89"/>
      <c r="B57" s="4"/>
      <c r="C57" s="386" t="s">
        <v>202</v>
      </c>
      <c r="D57" s="1119"/>
      <c r="E57" s="387"/>
      <c r="F57" s="407" t="s">
        <v>415</v>
      </c>
      <c r="G57" s="1098"/>
      <c r="H57" s="1099"/>
      <c r="I57" s="389"/>
      <c r="J57" s="316" t="s">
        <v>896</v>
      </c>
      <c r="K57" s="240"/>
      <c r="L57" s="1100"/>
      <c r="M57" s="1100"/>
      <c r="N57" s="402" t="s">
        <v>897</v>
      </c>
      <c r="O57" s="392" t="str">
        <f>IF(L57="","",L57/基本!F$192*100)</f>
        <v/>
      </c>
      <c r="P57" s="403" t="s">
        <v>127</v>
      </c>
    </row>
    <row r="58" spans="1:16" ht="18" customHeight="1" x14ac:dyDescent="0.15">
      <c r="A58" s="89"/>
      <c r="B58" s="4"/>
      <c r="C58" s="359"/>
      <c r="D58" s="1120"/>
      <c r="E58" s="394"/>
      <c r="F58" s="408"/>
      <c r="G58" s="1095"/>
      <c r="H58" s="1096"/>
      <c r="I58" s="396"/>
      <c r="J58" s="397"/>
      <c r="K58" s="398" t="s">
        <v>197</v>
      </c>
      <c r="L58" s="1097"/>
      <c r="M58" s="1097"/>
      <c r="N58" s="399" t="s">
        <v>899</v>
      </c>
      <c r="O58" s="400"/>
      <c r="P58" s="385"/>
    </row>
    <row r="59" spans="1:16" ht="30" customHeight="1" x14ac:dyDescent="0.15">
      <c r="A59" s="89"/>
      <c r="B59" s="4"/>
      <c r="C59" s="386" t="s">
        <v>203</v>
      </c>
      <c r="D59" s="1119"/>
      <c r="E59" s="387"/>
      <c r="F59" s="407" t="s">
        <v>415</v>
      </c>
      <c r="G59" s="1098"/>
      <c r="H59" s="1099"/>
      <c r="I59" s="389"/>
      <c r="J59" s="316" t="s">
        <v>896</v>
      </c>
      <c r="K59" s="401"/>
      <c r="L59" s="1100"/>
      <c r="M59" s="1100"/>
      <c r="N59" s="402" t="s">
        <v>897</v>
      </c>
      <c r="O59" s="392" t="str">
        <f>IF(L59="","",L59/基本!F$192*100)</f>
        <v/>
      </c>
      <c r="P59" s="403" t="s">
        <v>127</v>
      </c>
    </row>
    <row r="60" spans="1:16" ht="18" customHeight="1" x14ac:dyDescent="0.15">
      <c r="A60" s="89"/>
      <c r="B60" s="4"/>
      <c r="C60" s="359"/>
      <c r="D60" s="1120"/>
      <c r="E60" s="394"/>
      <c r="F60" s="408"/>
      <c r="G60" s="1095"/>
      <c r="H60" s="1096"/>
      <c r="I60" s="396"/>
      <c r="J60" s="397"/>
      <c r="K60" s="398" t="s">
        <v>197</v>
      </c>
      <c r="L60" s="1097"/>
      <c r="M60" s="1097"/>
      <c r="N60" s="399" t="s">
        <v>899</v>
      </c>
      <c r="O60" s="400"/>
      <c r="P60" s="385"/>
    </row>
    <row r="61" spans="1:16" ht="30" customHeight="1" x14ac:dyDescent="0.15">
      <c r="A61" s="89"/>
      <c r="B61" s="4"/>
      <c r="C61" s="386" t="s">
        <v>204</v>
      </c>
      <c r="D61" s="1119"/>
      <c r="E61" s="387"/>
      <c r="F61" s="407" t="s">
        <v>415</v>
      </c>
      <c r="G61" s="1098"/>
      <c r="H61" s="1099"/>
      <c r="I61" s="389"/>
      <c r="J61" s="316" t="s">
        <v>896</v>
      </c>
      <c r="K61" s="401"/>
      <c r="L61" s="1100"/>
      <c r="M61" s="1100"/>
      <c r="N61" s="402" t="s">
        <v>897</v>
      </c>
      <c r="O61" s="392" t="str">
        <f>IF(L61="","",L61/基本!F$192*100)</f>
        <v/>
      </c>
      <c r="P61" s="403" t="s">
        <v>127</v>
      </c>
    </row>
    <row r="62" spans="1:16" ht="17.25" customHeight="1" x14ac:dyDescent="0.15">
      <c r="A62" s="89"/>
      <c r="B62" s="4"/>
      <c r="C62" s="359"/>
      <c r="D62" s="1120"/>
      <c r="E62" s="394"/>
      <c r="F62" s="408"/>
      <c r="G62" s="1095"/>
      <c r="H62" s="1096"/>
      <c r="I62" s="396"/>
      <c r="J62" s="397"/>
      <c r="K62" s="398" t="s">
        <v>197</v>
      </c>
      <c r="L62" s="1097"/>
      <c r="M62" s="1097"/>
      <c r="N62" s="399" t="s">
        <v>899</v>
      </c>
      <c r="O62" s="400"/>
      <c r="P62" s="385"/>
    </row>
    <row r="63" spans="1:16" ht="30" customHeight="1" x14ac:dyDescent="0.15">
      <c r="A63" s="89"/>
      <c r="B63" s="4"/>
      <c r="C63" s="386" t="s">
        <v>205</v>
      </c>
      <c r="D63" s="1119"/>
      <c r="E63" s="387"/>
      <c r="F63" s="407" t="s">
        <v>415</v>
      </c>
      <c r="G63" s="1098"/>
      <c r="H63" s="1099"/>
      <c r="I63" s="389"/>
      <c r="J63" s="316" t="s">
        <v>896</v>
      </c>
      <c r="K63" s="401"/>
      <c r="L63" s="1100"/>
      <c r="M63" s="1100"/>
      <c r="N63" s="402" t="s">
        <v>897</v>
      </c>
      <c r="O63" s="392" t="str">
        <f>IF(L63="","",L63/基本!F$192*100)</f>
        <v/>
      </c>
      <c r="P63" s="403" t="s">
        <v>127</v>
      </c>
    </row>
    <row r="64" spans="1:16" ht="16.5" customHeight="1" x14ac:dyDescent="0.15">
      <c r="A64" s="89"/>
      <c r="B64" s="4"/>
      <c r="C64" s="359"/>
      <c r="D64" s="1120"/>
      <c r="E64" s="394"/>
      <c r="F64" s="408"/>
      <c r="G64" s="1095"/>
      <c r="H64" s="1096"/>
      <c r="I64" s="396"/>
      <c r="J64" s="397"/>
      <c r="K64" s="398" t="s">
        <v>197</v>
      </c>
      <c r="L64" s="1097"/>
      <c r="M64" s="1097"/>
      <c r="N64" s="399" t="s">
        <v>899</v>
      </c>
      <c r="O64" s="400"/>
      <c r="P64" s="385"/>
    </row>
    <row r="65" spans="1:21" ht="30" customHeight="1" x14ac:dyDescent="0.15">
      <c r="A65" s="89"/>
      <c r="B65" s="4"/>
      <c r="C65" s="386" t="s">
        <v>206</v>
      </c>
      <c r="D65" s="1119"/>
      <c r="E65" s="387"/>
      <c r="F65" s="407" t="s">
        <v>415</v>
      </c>
      <c r="G65" s="1098"/>
      <c r="H65" s="1099"/>
      <c r="I65" s="389"/>
      <c r="J65" s="316" t="s">
        <v>896</v>
      </c>
      <c r="K65" s="401"/>
      <c r="L65" s="1100"/>
      <c r="M65" s="1100"/>
      <c r="N65" s="402" t="s">
        <v>897</v>
      </c>
      <c r="O65" s="392" t="str">
        <f>IF(L65="","",L65/基本!F$192*100)</f>
        <v/>
      </c>
      <c r="P65" s="403" t="s">
        <v>127</v>
      </c>
    </row>
    <row r="66" spans="1:21" ht="16.5" customHeight="1" x14ac:dyDescent="0.15">
      <c r="A66" s="89"/>
      <c r="B66" s="4"/>
      <c r="C66" s="359"/>
      <c r="D66" s="1120"/>
      <c r="E66" s="394"/>
      <c r="F66" s="408"/>
      <c r="G66" s="1095"/>
      <c r="H66" s="1096"/>
      <c r="I66" s="396"/>
      <c r="J66" s="397"/>
      <c r="K66" s="398" t="s">
        <v>197</v>
      </c>
      <c r="L66" s="1097"/>
      <c r="M66" s="1097"/>
      <c r="N66" s="399" t="s">
        <v>899</v>
      </c>
      <c r="O66" s="400"/>
      <c r="P66" s="385"/>
    </row>
    <row r="67" spans="1:21" x14ac:dyDescent="0.15">
      <c r="A67" s="90"/>
      <c r="B67" s="4"/>
      <c r="C67" s="339"/>
      <c r="D67" s="54" t="s">
        <v>900</v>
      </c>
      <c r="E67" s="54"/>
      <c r="F67" s="404"/>
      <c r="G67" s="107"/>
      <c r="H67" s="107"/>
      <c r="I67" s="340"/>
      <c r="J67" s="320"/>
      <c r="K67" s="340"/>
      <c r="L67" s="340"/>
      <c r="M67" s="340"/>
      <c r="N67" s="404"/>
      <c r="O67" s="340"/>
      <c r="P67" s="320"/>
    </row>
    <row r="68" spans="1:21" x14ac:dyDescent="0.15">
      <c r="A68" s="90"/>
      <c r="B68" s="4"/>
      <c r="C68" s="319"/>
      <c r="D68" s="54" t="s">
        <v>901</v>
      </c>
      <c r="E68" s="54"/>
      <c r="F68" s="404"/>
      <c r="G68" s="107"/>
      <c r="H68" s="107"/>
      <c r="I68" s="340"/>
      <c r="J68" s="320"/>
      <c r="K68" s="340"/>
      <c r="L68" s="340"/>
      <c r="M68" s="340"/>
      <c r="N68" s="404"/>
      <c r="O68" s="340"/>
      <c r="P68" s="320"/>
    </row>
    <row r="69" spans="1:21" x14ac:dyDescent="0.15">
      <c r="A69" s="90"/>
      <c r="B69" s="4"/>
      <c r="C69" s="339"/>
      <c r="D69" s="54" t="s">
        <v>902</v>
      </c>
      <c r="E69" s="54"/>
      <c r="F69" s="404"/>
      <c r="G69" s="107"/>
      <c r="H69" s="107"/>
      <c r="I69" s="340"/>
      <c r="J69" s="320"/>
      <c r="K69" s="340"/>
      <c r="L69" s="340"/>
      <c r="M69" s="340"/>
      <c r="N69" s="404"/>
      <c r="O69" s="340"/>
      <c r="P69" s="320"/>
      <c r="U69" s="409">
        <f>SUM(O47:O66)</f>
        <v>0</v>
      </c>
    </row>
    <row r="70" spans="1:21" x14ac:dyDescent="0.15">
      <c r="A70" s="90"/>
      <c r="B70" s="4"/>
      <c r="C70" s="319"/>
      <c r="D70" s="218"/>
      <c r="E70" s="218"/>
      <c r="F70" s="320"/>
      <c r="G70" s="340"/>
      <c r="H70" s="340"/>
      <c r="I70" s="340"/>
      <c r="J70" s="320"/>
      <c r="K70" s="340"/>
      <c r="L70" s="340"/>
      <c r="M70" s="340"/>
      <c r="N70" s="404"/>
      <c r="O70" s="340"/>
      <c r="P70" s="320"/>
    </row>
    <row r="71" spans="1:21" x14ac:dyDescent="0.15">
      <c r="A71" s="89"/>
      <c r="B71" s="4"/>
      <c r="C71" s="339"/>
      <c r="D71" s="218"/>
      <c r="E71" s="218"/>
      <c r="F71" s="218"/>
      <c r="G71" s="340"/>
      <c r="H71" s="340"/>
      <c r="I71" s="340"/>
      <c r="J71" s="320"/>
      <c r="K71" s="340"/>
      <c r="L71" s="340"/>
      <c r="M71" s="340"/>
      <c r="N71" s="320"/>
      <c r="O71" s="340"/>
      <c r="P71" s="320"/>
    </row>
    <row r="72" spans="1:21" x14ac:dyDescent="0.15">
      <c r="A72" s="89"/>
      <c r="B72" s="89"/>
      <c r="C72" s="355" t="s">
        <v>903</v>
      </c>
      <c r="D72" s="218"/>
      <c r="E72" s="218"/>
      <c r="F72" s="218"/>
      <c r="G72" s="340"/>
      <c r="H72" s="340"/>
      <c r="I72" s="340"/>
      <c r="J72" s="320"/>
      <c r="K72" s="340"/>
      <c r="L72" s="340"/>
      <c r="M72" s="340"/>
      <c r="N72" s="320"/>
      <c r="O72" s="340"/>
      <c r="P72" s="320"/>
    </row>
    <row r="73" spans="1:21" x14ac:dyDescent="0.15">
      <c r="A73" s="89"/>
      <c r="B73" s="4"/>
      <c r="C73" s="339"/>
      <c r="D73" s="218"/>
      <c r="E73" s="218"/>
      <c r="F73" s="218"/>
      <c r="G73" s="340"/>
      <c r="H73" s="340"/>
      <c r="I73" s="340"/>
      <c r="J73" s="320"/>
      <c r="K73" s="340"/>
      <c r="L73" s="340"/>
      <c r="M73" s="340"/>
      <c r="N73" s="320"/>
      <c r="O73" s="340"/>
      <c r="P73" s="320"/>
    </row>
    <row r="74" spans="1:21" x14ac:dyDescent="0.15">
      <c r="A74" s="89"/>
      <c r="B74" s="4"/>
      <c r="C74" s="1016" t="s">
        <v>904</v>
      </c>
      <c r="D74" s="1017"/>
      <c r="E74" s="1017"/>
      <c r="F74" s="1017"/>
      <c r="G74" s="1018"/>
      <c r="H74" s="1101" t="s">
        <v>905</v>
      </c>
      <c r="I74" s="1102"/>
      <c r="J74" s="1103"/>
      <c r="K74" s="1104" t="s">
        <v>906</v>
      </c>
      <c r="L74" s="1105"/>
      <c r="M74" s="1105"/>
      <c r="N74" s="1106" t="s">
        <v>207</v>
      </c>
      <c r="O74" s="1107"/>
      <c r="P74" s="1108"/>
    </row>
    <row r="75" spans="1:21" ht="31.5" customHeight="1" x14ac:dyDescent="0.15">
      <c r="A75" s="89"/>
      <c r="B75" s="4"/>
      <c r="C75" s="1087" t="str">
        <f>IF(基本!E196="","",基本!E196)</f>
        <v/>
      </c>
      <c r="D75" s="1088"/>
      <c r="E75" s="1088"/>
      <c r="F75" s="1088"/>
      <c r="G75" s="1089"/>
      <c r="H75" s="866" t="str">
        <f>IF(基本!F196="","",基本!F196)</f>
        <v/>
      </c>
      <c r="I75" s="867"/>
      <c r="J75" s="406" t="s">
        <v>751</v>
      </c>
      <c r="K75" s="1090" t="str">
        <f>IF(H75="","",H75/SUM(H$75:H$77)*100)</f>
        <v/>
      </c>
      <c r="L75" s="1091"/>
      <c r="M75" s="9" t="s">
        <v>150</v>
      </c>
      <c r="N75" s="1092"/>
      <c r="O75" s="1093"/>
      <c r="P75" s="1094"/>
    </row>
    <row r="76" spans="1:21" ht="31.5" customHeight="1" x14ac:dyDescent="0.15">
      <c r="A76" s="89"/>
      <c r="B76" s="4"/>
      <c r="C76" s="1087" t="str">
        <f>IF(基本!E197="","",基本!E197)</f>
        <v/>
      </c>
      <c r="D76" s="1088"/>
      <c r="E76" s="1088"/>
      <c r="F76" s="1088"/>
      <c r="G76" s="1089"/>
      <c r="H76" s="866" t="str">
        <f>IF(基本!F197="","",基本!F197)</f>
        <v/>
      </c>
      <c r="I76" s="867"/>
      <c r="J76" s="406" t="s">
        <v>751</v>
      </c>
      <c r="K76" s="1090" t="str">
        <f>IF(H76="","",H76/SUM(H$75:H$77)*100)</f>
        <v/>
      </c>
      <c r="L76" s="1091"/>
      <c r="M76" s="9" t="s">
        <v>150</v>
      </c>
      <c r="N76" s="1092"/>
      <c r="O76" s="1093"/>
      <c r="P76" s="1094"/>
    </row>
    <row r="77" spans="1:21" ht="31.5" customHeight="1" x14ac:dyDescent="0.15">
      <c r="A77" s="89"/>
      <c r="B77" s="4"/>
      <c r="C77" s="1087" t="str">
        <f>IF(基本!E198="","",基本!E198)</f>
        <v/>
      </c>
      <c r="D77" s="1088"/>
      <c r="E77" s="1088"/>
      <c r="F77" s="1088"/>
      <c r="G77" s="1089"/>
      <c r="H77" s="866" t="str">
        <f>IF(基本!F198="","",基本!F198)</f>
        <v/>
      </c>
      <c r="I77" s="867"/>
      <c r="J77" s="406" t="s">
        <v>751</v>
      </c>
      <c r="K77" s="1090" t="str">
        <f>IF(H77="","",H77/SUM(H$75:H$77)*100)</f>
        <v/>
      </c>
      <c r="L77" s="1091"/>
      <c r="M77" s="9" t="s">
        <v>150</v>
      </c>
      <c r="N77" s="1092"/>
      <c r="O77" s="1093"/>
      <c r="P77" s="1094"/>
    </row>
    <row r="78" spans="1:21" x14ac:dyDescent="0.15">
      <c r="A78" s="89"/>
      <c r="B78" s="4"/>
      <c r="C78" s="202"/>
      <c r="D78" s="202"/>
      <c r="E78" s="227"/>
      <c r="F78" s="227"/>
      <c r="G78" s="227"/>
      <c r="H78" s="227"/>
      <c r="I78" s="227"/>
      <c r="J78" s="349"/>
      <c r="K78" s="227"/>
      <c r="L78" s="227"/>
      <c r="M78" s="227"/>
      <c r="N78" s="349"/>
      <c r="O78" s="227"/>
      <c r="P78" s="349"/>
    </row>
    <row r="79" spans="1:21" x14ac:dyDescent="0.15">
      <c r="A79" s="89"/>
      <c r="I79" s="89"/>
      <c r="K79" s="89"/>
      <c r="L79" s="89"/>
      <c r="M79" s="89"/>
      <c r="O79" s="89"/>
    </row>
    <row r="81" spans="1:16" x14ac:dyDescent="0.15">
      <c r="P81" s="345" t="s">
        <v>979</v>
      </c>
    </row>
    <row r="82" spans="1:16" x14ac:dyDescent="0.15">
      <c r="B82" s="167" t="s">
        <v>918</v>
      </c>
      <c r="D82" s="201"/>
      <c r="E82" s="201"/>
      <c r="F82" s="201"/>
      <c r="J82" s="383"/>
      <c r="N82" s="383"/>
      <c r="P82" s="383"/>
    </row>
    <row r="83" spans="1:16" x14ac:dyDescent="0.15">
      <c r="B83" s="4"/>
      <c r="C83" s="4"/>
      <c r="D83" s="4"/>
      <c r="E83" s="4"/>
      <c r="F83" s="4"/>
      <c r="G83" s="4"/>
      <c r="H83" s="4"/>
      <c r="I83" s="4"/>
      <c r="J83" s="90"/>
      <c r="K83" s="4"/>
      <c r="L83" s="4"/>
      <c r="M83" s="4"/>
      <c r="N83" s="90"/>
      <c r="O83" s="4"/>
      <c r="P83" s="90"/>
    </row>
    <row r="84" spans="1:16" x14ac:dyDescent="0.15">
      <c r="C84" s="355" t="s">
        <v>908</v>
      </c>
      <c r="D84" s="4"/>
      <c r="E84" s="109"/>
      <c r="F84" s="109"/>
      <c r="G84" s="109"/>
      <c r="H84" s="109"/>
      <c r="I84" s="109"/>
      <c r="J84" s="109"/>
      <c r="K84" s="109"/>
      <c r="L84" s="109"/>
      <c r="M84" s="109"/>
      <c r="N84" s="109"/>
      <c r="O84" s="109"/>
      <c r="P84" s="90"/>
    </row>
    <row r="85" spans="1:16" x14ac:dyDescent="0.15">
      <c r="B85" s="355"/>
      <c r="C85" s="4" t="s">
        <v>909</v>
      </c>
      <c r="D85" s="4"/>
      <c r="E85" s="4"/>
      <c r="F85" s="1086" t="str">
        <f>IF(基本!F16="","",基本!F16)</f>
        <v/>
      </c>
      <c r="G85" s="1086"/>
      <c r="H85" s="1086"/>
      <c r="I85" s="1086"/>
      <c r="J85" s="1086"/>
      <c r="K85" s="1086"/>
      <c r="L85" s="1086"/>
      <c r="M85" s="1086"/>
      <c r="N85" s="1086"/>
      <c r="O85" s="4"/>
      <c r="P85" s="90"/>
    </row>
    <row r="86" spans="1:16" x14ac:dyDescent="0.15">
      <c r="B86" s="4"/>
      <c r="C86" s="356" t="s">
        <v>910</v>
      </c>
      <c r="D86" s="238"/>
      <c r="E86" s="1109" t="s">
        <v>911</v>
      </c>
      <c r="F86" s="1110"/>
      <c r="G86" s="1111" t="s">
        <v>912</v>
      </c>
      <c r="H86" s="1112"/>
      <c r="I86" s="1111" t="s">
        <v>913</v>
      </c>
      <c r="J86" s="1112"/>
      <c r="K86" s="1111" t="s">
        <v>914</v>
      </c>
      <c r="L86" s="1113"/>
      <c r="M86" s="1113"/>
      <c r="N86" s="1112"/>
      <c r="O86" s="1111" t="s">
        <v>915</v>
      </c>
      <c r="P86" s="1112"/>
    </row>
    <row r="87" spans="1:16" x14ac:dyDescent="0.15">
      <c r="B87" s="4"/>
      <c r="C87" s="359"/>
      <c r="D87" s="360"/>
      <c r="E87" s="384"/>
      <c r="F87" s="361"/>
      <c r="G87" s="1095" t="s">
        <v>916</v>
      </c>
      <c r="H87" s="1096"/>
      <c r="I87" s="362"/>
      <c r="J87" s="385"/>
      <c r="K87" s="1114" t="s">
        <v>917</v>
      </c>
      <c r="L87" s="1115"/>
      <c r="M87" s="1115"/>
      <c r="N87" s="1116"/>
      <c r="O87" s="1117" t="s">
        <v>895</v>
      </c>
      <c r="P87" s="1118"/>
    </row>
    <row r="88" spans="1:16" ht="30" customHeight="1" x14ac:dyDescent="0.15">
      <c r="A88" s="89"/>
      <c r="B88" s="4"/>
      <c r="C88" s="386" t="s">
        <v>195</v>
      </c>
      <c r="D88" s="1119"/>
      <c r="E88" s="387"/>
      <c r="F88" s="388" t="s">
        <v>415</v>
      </c>
      <c r="G88" s="1098"/>
      <c r="H88" s="1099"/>
      <c r="I88" s="389"/>
      <c r="J88" s="316" t="s">
        <v>896</v>
      </c>
      <c r="K88" s="390"/>
      <c r="L88" s="1100"/>
      <c r="M88" s="1100"/>
      <c r="N88" s="391" t="s">
        <v>897</v>
      </c>
      <c r="O88" s="392" t="str">
        <f>IF(L88="","",L88/'別紙1-1'!H$106*100)</f>
        <v/>
      </c>
      <c r="P88" s="393" t="s">
        <v>127</v>
      </c>
    </row>
    <row r="89" spans="1:16" ht="18" customHeight="1" x14ac:dyDescent="0.15">
      <c r="A89" s="89"/>
      <c r="B89" s="4"/>
      <c r="C89" s="359"/>
      <c r="D89" s="1120"/>
      <c r="E89" s="394"/>
      <c r="F89" s="395"/>
      <c r="G89" s="1095"/>
      <c r="H89" s="1096"/>
      <c r="I89" s="396"/>
      <c r="J89" s="397"/>
      <c r="K89" s="398" t="s">
        <v>197</v>
      </c>
      <c r="L89" s="1097"/>
      <c r="M89" s="1097"/>
      <c r="N89" s="399" t="s">
        <v>899</v>
      </c>
      <c r="O89" s="400"/>
      <c r="P89" s="385"/>
    </row>
    <row r="90" spans="1:16" ht="30" customHeight="1" x14ac:dyDescent="0.15">
      <c r="A90" s="89"/>
      <c r="B90" s="4"/>
      <c r="C90" s="386" t="s">
        <v>198</v>
      </c>
      <c r="D90" s="1119"/>
      <c r="E90" s="387"/>
      <c r="F90" s="388" t="s">
        <v>415</v>
      </c>
      <c r="G90" s="1098"/>
      <c r="H90" s="1099"/>
      <c r="I90" s="389"/>
      <c r="J90" s="316" t="s">
        <v>896</v>
      </c>
      <c r="K90" s="401"/>
      <c r="L90" s="1100"/>
      <c r="M90" s="1100"/>
      <c r="N90" s="402" t="s">
        <v>897</v>
      </c>
      <c r="O90" s="392" t="str">
        <f>IF(L90="","",L90/'別紙1-1'!H$106*100)</f>
        <v/>
      </c>
      <c r="P90" s="403" t="s">
        <v>127</v>
      </c>
    </row>
    <row r="91" spans="1:16" ht="18" customHeight="1" x14ac:dyDescent="0.15">
      <c r="A91" s="89"/>
      <c r="B91" s="4"/>
      <c r="C91" s="359"/>
      <c r="D91" s="1120"/>
      <c r="E91" s="394"/>
      <c r="F91" s="395"/>
      <c r="G91" s="1095"/>
      <c r="H91" s="1096"/>
      <c r="I91" s="396"/>
      <c r="J91" s="397"/>
      <c r="K91" s="398" t="s">
        <v>197</v>
      </c>
      <c r="L91" s="1097"/>
      <c r="M91" s="1097"/>
      <c r="N91" s="399" t="s">
        <v>899</v>
      </c>
      <c r="O91" s="400"/>
      <c r="P91" s="385"/>
    </row>
    <row r="92" spans="1:16" ht="30" customHeight="1" x14ac:dyDescent="0.15">
      <c r="A92" s="89"/>
      <c r="B92" s="4"/>
      <c r="C92" s="386" t="s">
        <v>199</v>
      </c>
      <c r="D92" s="1119"/>
      <c r="E92" s="387"/>
      <c r="F92" s="407" t="s">
        <v>415</v>
      </c>
      <c r="G92" s="1098"/>
      <c r="H92" s="1099"/>
      <c r="I92" s="389"/>
      <c r="J92" s="316" t="s">
        <v>896</v>
      </c>
      <c r="K92" s="401"/>
      <c r="L92" s="1100"/>
      <c r="M92" s="1100"/>
      <c r="N92" s="402" t="s">
        <v>897</v>
      </c>
      <c r="O92" s="392" t="str">
        <f>IF(L92="","",L92/'別紙1-1'!H$106*100)</f>
        <v/>
      </c>
      <c r="P92" s="403" t="s">
        <v>127</v>
      </c>
    </row>
    <row r="93" spans="1:16" ht="18" customHeight="1" x14ac:dyDescent="0.15">
      <c r="A93" s="89"/>
      <c r="B93" s="4"/>
      <c r="C93" s="359"/>
      <c r="D93" s="1120"/>
      <c r="E93" s="394"/>
      <c r="F93" s="408"/>
      <c r="G93" s="1095"/>
      <c r="H93" s="1096"/>
      <c r="I93" s="396"/>
      <c r="J93" s="397"/>
      <c r="K93" s="398" t="s">
        <v>197</v>
      </c>
      <c r="L93" s="1097"/>
      <c r="M93" s="1097"/>
      <c r="N93" s="399" t="s">
        <v>899</v>
      </c>
      <c r="O93" s="400"/>
      <c r="P93" s="385"/>
    </row>
    <row r="94" spans="1:16" ht="30" customHeight="1" x14ac:dyDescent="0.15">
      <c r="A94" s="89"/>
      <c r="B94" s="4"/>
      <c r="C94" s="386" t="s">
        <v>200</v>
      </c>
      <c r="D94" s="1119"/>
      <c r="E94" s="387"/>
      <c r="F94" s="407" t="s">
        <v>415</v>
      </c>
      <c r="G94" s="1098"/>
      <c r="H94" s="1099"/>
      <c r="I94" s="389"/>
      <c r="J94" s="316" t="s">
        <v>896</v>
      </c>
      <c r="K94" s="401"/>
      <c r="L94" s="1100"/>
      <c r="M94" s="1100"/>
      <c r="N94" s="402" t="s">
        <v>897</v>
      </c>
      <c r="O94" s="392" t="str">
        <f>IF(L94="","",L94/'別紙1-1'!H$106*100)</f>
        <v/>
      </c>
      <c r="P94" s="403" t="s">
        <v>127</v>
      </c>
    </row>
    <row r="95" spans="1:16" ht="18" customHeight="1" x14ac:dyDescent="0.15">
      <c r="A95" s="89"/>
      <c r="B95" s="4"/>
      <c r="C95" s="359"/>
      <c r="D95" s="1120"/>
      <c r="E95" s="394"/>
      <c r="F95" s="408"/>
      <c r="G95" s="1095"/>
      <c r="H95" s="1096"/>
      <c r="I95" s="396"/>
      <c r="J95" s="397"/>
      <c r="K95" s="398" t="s">
        <v>197</v>
      </c>
      <c r="L95" s="1097"/>
      <c r="M95" s="1097"/>
      <c r="N95" s="399" t="s">
        <v>899</v>
      </c>
      <c r="O95" s="400"/>
      <c r="P95" s="385"/>
    </row>
    <row r="96" spans="1:16" ht="30" customHeight="1" x14ac:dyDescent="0.15">
      <c r="A96" s="89"/>
      <c r="B96" s="4"/>
      <c r="C96" s="386" t="s">
        <v>201</v>
      </c>
      <c r="D96" s="1119"/>
      <c r="E96" s="387"/>
      <c r="F96" s="407" t="s">
        <v>415</v>
      </c>
      <c r="G96" s="1098"/>
      <c r="H96" s="1099"/>
      <c r="I96" s="389"/>
      <c r="J96" s="316" t="s">
        <v>896</v>
      </c>
      <c r="K96" s="401"/>
      <c r="L96" s="1100"/>
      <c r="M96" s="1100"/>
      <c r="N96" s="402" t="s">
        <v>897</v>
      </c>
      <c r="O96" s="392" t="str">
        <f>IF(L96="","",L96/'別紙1-1'!H$106*100)</f>
        <v/>
      </c>
      <c r="P96" s="403" t="s">
        <v>127</v>
      </c>
    </row>
    <row r="97" spans="1:20" ht="18" customHeight="1" x14ac:dyDescent="0.15">
      <c r="A97" s="89"/>
      <c r="B97" s="4"/>
      <c r="C97" s="359"/>
      <c r="D97" s="1120"/>
      <c r="E97" s="394"/>
      <c r="F97" s="408"/>
      <c r="G97" s="1095"/>
      <c r="H97" s="1096"/>
      <c r="I97" s="396"/>
      <c r="J97" s="397"/>
      <c r="K97" s="398" t="s">
        <v>197</v>
      </c>
      <c r="L97" s="1097"/>
      <c r="M97" s="1097"/>
      <c r="N97" s="399" t="s">
        <v>899</v>
      </c>
      <c r="O97" s="400"/>
      <c r="P97" s="385"/>
    </row>
    <row r="98" spans="1:20" ht="30" customHeight="1" x14ac:dyDescent="0.15">
      <c r="A98" s="89"/>
      <c r="B98" s="4"/>
      <c r="C98" s="386" t="s">
        <v>202</v>
      </c>
      <c r="D98" s="1119"/>
      <c r="E98" s="387"/>
      <c r="F98" s="407" t="s">
        <v>415</v>
      </c>
      <c r="G98" s="1098"/>
      <c r="H98" s="1099"/>
      <c r="I98" s="389"/>
      <c r="J98" s="316" t="s">
        <v>896</v>
      </c>
      <c r="K98" s="240"/>
      <c r="L98" s="1100"/>
      <c r="M98" s="1100"/>
      <c r="N98" s="402" t="s">
        <v>897</v>
      </c>
      <c r="O98" s="392" t="str">
        <f>IF(L98="","",L98/'別紙1-1'!H$106*100)</f>
        <v/>
      </c>
      <c r="P98" s="403" t="s">
        <v>127</v>
      </c>
    </row>
    <row r="99" spans="1:20" ht="18" customHeight="1" x14ac:dyDescent="0.15">
      <c r="A99" s="89"/>
      <c r="B99" s="4"/>
      <c r="C99" s="359"/>
      <c r="D99" s="1120"/>
      <c r="E99" s="394"/>
      <c r="F99" s="408"/>
      <c r="G99" s="1095"/>
      <c r="H99" s="1096"/>
      <c r="I99" s="396"/>
      <c r="J99" s="397"/>
      <c r="K99" s="398" t="s">
        <v>197</v>
      </c>
      <c r="L99" s="1097"/>
      <c r="M99" s="1097"/>
      <c r="N99" s="399" t="s">
        <v>899</v>
      </c>
      <c r="O99" s="400"/>
      <c r="P99" s="385"/>
    </row>
    <row r="100" spans="1:20" ht="30" customHeight="1" x14ac:dyDescent="0.15">
      <c r="A100" s="89"/>
      <c r="B100" s="4"/>
      <c r="C100" s="386" t="s">
        <v>203</v>
      </c>
      <c r="D100" s="1119"/>
      <c r="E100" s="387"/>
      <c r="F100" s="407" t="s">
        <v>415</v>
      </c>
      <c r="G100" s="1098"/>
      <c r="H100" s="1099"/>
      <c r="I100" s="389"/>
      <c r="J100" s="316" t="s">
        <v>896</v>
      </c>
      <c r="K100" s="401"/>
      <c r="L100" s="1100"/>
      <c r="M100" s="1100"/>
      <c r="N100" s="402" t="s">
        <v>897</v>
      </c>
      <c r="O100" s="392" t="str">
        <f>IF(L100="","",L100/'別紙1-1'!H$106*100)</f>
        <v/>
      </c>
      <c r="P100" s="403" t="s">
        <v>127</v>
      </c>
    </row>
    <row r="101" spans="1:20" ht="18" customHeight="1" x14ac:dyDescent="0.15">
      <c r="A101" s="89"/>
      <c r="B101" s="4"/>
      <c r="C101" s="359"/>
      <c r="D101" s="1120"/>
      <c r="E101" s="394"/>
      <c r="F101" s="408"/>
      <c r="G101" s="1095"/>
      <c r="H101" s="1096"/>
      <c r="I101" s="396"/>
      <c r="J101" s="397"/>
      <c r="K101" s="398" t="s">
        <v>197</v>
      </c>
      <c r="L101" s="1097"/>
      <c r="M101" s="1097"/>
      <c r="N101" s="399" t="s">
        <v>899</v>
      </c>
      <c r="O101" s="400"/>
      <c r="P101" s="385"/>
    </row>
    <row r="102" spans="1:20" ht="30" customHeight="1" x14ac:dyDescent="0.15">
      <c r="A102" s="89"/>
      <c r="B102" s="4"/>
      <c r="C102" s="386" t="s">
        <v>204</v>
      </c>
      <c r="D102" s="1119"/>
      <c r="E102" s="387"/>
      <c r="F102" s="407" t="s">
        <v>415</v>
      </c>
      <c r="G102" s="1098"/>
      <c r="H102" s="1099"/>
      <c r="I102" s="389"/>
      <c r="J102" s="316" t="s">
        <v>896</v>
      </c>
      <c r="K102" s="401"/>
      <c r="L102" s="1100"/>
      <c r="M102" s="1100"/>
      <c r="N102" s="402" t="s">
        <v>897</v>
      </c>
      <c r="O102" s="392" t="str">
        <f>IF(L102="","",L102/'別紙1-1'!H$106*100)</f>
        <v/>
      </c>
      <c r="P102" s="403" t="s">
        <v>127</v>
      </c>
    </row>
    <row r="103" spans="1:20" ht="18" customHeight="1" x14ac:dyDescent="0.15">
      <c r="A103" s="89"/>
      <c r="B103" s="4"/>
      <c r="C103" s="359"/>
      <c r="D103" s="1120"/>
      <c r="E103" s="394"/>
      <c r="F103" s="408"/>
      <c r="G103" s="1095"/>
      <c r="H103" s="1096"/>
      <c r="I103" s="396"/>
      <c r="J103" s="397"/>
      <c r="K103" s="398" t="s">
        <v>197</v>
      </c>
      <c r="L103" s="1097"/>
      <c r="M103" s="1097"/>
      <c r="N103" s="399" t="s">
        <v>899</v>
      </c>
      <c r="O103" s="400"/>
      <c r="P103" s="385"/>
    </row>
    <row r="104" spans="1:20" ht="30" customHeight="1" x14ac:dyDescent="0.15">
      <c r="A104" s="89"/>
      <c r="B104" s="4"/>
      <c r="C104" s="386" t="s">
        <v>205</v>
      </c>
      <c r="D104" s="1119"/>
      <c r="E104" s="387"/>
      <c r="F104" s="407" t="s">
        <v>415</v>
      </c>
      <c r="G104" s="1098"/>
      <c r="H104" s="1099"/>
      <c r="I104" s="389"/>
      <c r="J104" s="316" t="s">
        <v>896</v>
      </c>
      <c r="K104" s="401"/>
      <c r="L104" s="1100"/>
      <c r="M104" s="1100"/>
      <c r="N104" s="402" t="s">
        <v>897</v>
      </c>
      <c r="O104" s="392" t="str">
        <f>IF(L104="","",L104/'別紙1-1'!H$106*100)</f>
        <v/>
      </c>
      <c r="P104" s="403" t="s">
        <v>127</v>
      </c>
    </row>
    <row r="105" spans="1:20" ht="18" customHeight="1" x14ac:dyDescent="0.15">
      <c r="A105" s="89"/>
      <c r="B105" s="4"/>
      <c r="C105" s="359"/>
      <c r="D105" s="1120"/>
      <c r="E105" s="394"/>
      <c r="F105" s="408"/>
      <c r="G105" s="1095"/>
      <c r="H105" s="1096"/>
      <c r="I105" s="396"/>
      <c r="J105" s="397"/>
      <c r="K105" s="398" t="s">
        <v>197</v>
      </c>
      <c r="L105" s="1097"/>
      <c r="M105" s="1097"/>
      <c r="N105" s="399" t="s">
        <v>899</v>
      </c>
      <c r="O105" s="400"/>
      <c r="P105" s="385"/>
    </row>
    <row r="106" spans="1:20" ht="30" customHeight="1" x14ac:dyDescent="0.15">
      <c r="A106" s="89"/>
      <c r="B106" s="4"/>
      <c r="C106" s="386" t="s">
        <v>206</v>
      </c>
      <c r="D106" s="1119"/>
      <c r="E106" s="387"/>
      <c r="F106" s="407" t="s">
        <v>415</v>
      </c>
      <c r="G106" s="1098"/>
      <c r="H106" s="1099"/>
      <c r="I106" s="389"/>
      <c r="J106" s="316" t="s">
        <v>896</v>
      </c>
      <c r="K106" s="401"/>
      <c r="L106" s="1100"/>
      <c r="M106" s="1100"/>
      <c r="N106" s="402" t="s">
        <v>897</v>
      </c>
      <c r="O106" s="392" t="str">
        <f>IF(L106="","",L106/'別紙1-1'!H$106*100)</f>
        <v/>
      </c>
      <c r="P106" s="403" t="s">
        <v>127</v>
      </c>
      <c r="T106" s="409">
        <f>SUM(O88:O106)</f>
        <v>0</v>
      </c>
    </row>
    <row r="107" spans="1:20" ht="18" customHeight="1" x14ac:dyDescent="0.15">
      <c r="A107" s="89"/>
      <c r="B107" s="4"/>
      <c r="C107" s="359"/>
      <c r="D107" s="1120"/>
      <c r="E107" s="394"/>
      <c r="F107" s="408"/>
      <c r="G107" s="1095"/>
      <c r="H107" s="1096"/>
      <c r="I107" s="396"/>
      <c r="J107" s="397"/>
      <c r="K107" s="398" t="s">
        <v>197</v>
      </c>
      <c r="L107" s="1097"/>
      <c r="M107" s="1097"/>
      <c r="N107" s="399" t="s">
        <v>899</v>
      </c>
      <c r="O107" s="400"/>
      <c r="P107" s="385"/>
    </row>
    <row r="108" spans="1:20" x14ac:dyDescent="0.15">
      <c r="A108" s="90"/>
      <c r="B108" s="4"/>
      <c r="C108" s="339"/>
      <c r="D108" s="54" t="s">
        <v>900</v>
      </c>
      <c r="E108" s="54"/>
      <c r="F108" s="404"/>
      <c r="G108" s="107"/>
      <c r="H108" s="107"/>
      <c r="I108" s="340"/>
      <c r="J108" s="320"/>
      <c r="K108" s="340"/>
      <c r="L108" s="340"/>
      <c r="M108" s="340"/>
      <c r="N108" s="404"/>
      <c r="O108" s="340"/>
      <c r="P108" s="320"/>
    </row>
    <row r="109" spans="1:20" x14ac:dyDescent="0.15">
      <c r="A109" s="90"/>
      <c r="B109" s="4"/>
      <c r="C109" s="319"/>
      <c r="D109" s="54" t="s">
        <v>901</v>
      </c>
      <c r="E109" s="54"/>
      <c r="F109" s="404"/>
      <c r="G109" s="107"/>
      <c r="H109" s="107"/>
      <c r="I109" s="340"/>
      <c r="J109" s="320"/>
      <c r="K109" s="340"/>
      <c r="L109" s="340"/>
      <c r="M109" s="340"/>
      <c r="N109" s="404"/>
      <c r="O109" s="340"/>
      <c r="P109" s="320"/>
    </row>
    <row r="110" spans="1:20" x14ac:dyDescent="0.15">
      <c r="A110" s="90"/>
      <c r="B110" s="4"/>
      <c r="C110" s="339"/>
      <c r="D110" s="54" t="s">
        <v>902</v>
      </c>
      <c r="E110" s="54"/>
      <c r="F110" s="404"/>
      <c r="G110" s="107"/>
      <c r="H110" s="107"/>
      <c r="I110" s="340"/>
      <c r="J110" s="320"/>
      <c r="K110" s="340"/>
      <c r="L110" s="340"/>
      <c r="M110" s="340"/>
      <c r="N110" s="404"/>
      <c r="O110" s="340"/>
      <c r="P110" s="320"/>
    </row>
    <row r="111" spans="1:20" x14ac:dyDescent="0.15">
      <c r="A111" s="90"/>
      <c r="B111" s="4"/>
      <c r="C111" s="319"/>
      <c r="D111" s="218"/>
      <c r="E111" s="218"/>
      <c r="F111" s="320"/>
      <c r="G111" s="340"/>
      <c r="H111" s="340"/>
      <c r="I111" s="340"/>
      <c r="J111" s="320"/>
      <c r="K111" s="340"/>
      <c r="L111" s="340"/>
      <c r="M111" s="340"/>
      <c r="N111" s="404"/>
      <c r="O111" s="340"/>
      <c r="P111" s="320"/>
    </row>
    <row r="112" spans="1:20" x14ac:dyDescent="0.15">
      <c r="A112" s="89"/>
      <c r="B112" s="4"/>
      <c r="C112" s="339"/>
      <c r="D112" s="218"/>
      <c r="E112" s="218"/>
      <c r="F112" s="218"/>
      <c r="G112" s="340"/>
      <c r="H112" s="340"/>
      <c r="I112" s="340"/>
      <c r="J112" s="320"/>
      <c r="K112" s="340"/>
      <c r="L112" s="340"/>
      <c r="M112" s="340"/>
      <c r="N112" s="320"/>
      <c r="O112" s="340"/>
      <c r="P112" s="320"/>
    </row>
    <row r="113" spans="1:16" x14ac:dyDescent="0.15">
      <c r="A113" s="89"/>
      <c r="B113" s="89"/>
      <c r="C113" s="355" t="s">
        <v>903</v>
      </c>
      <c r="D113" s="218"/>
      <c r="E113" s="218"/>
      <c r="F113" s="218"/>
      <c r="G113" s="340"/>
      <c r="H113" s="340"/>
      <c r="I113" s="340"/>
      <c r="J113" s="320"/>
      <c r="K113" s="340"/>
      <c r="L113" s="340"/>
      <c r="M113" s="340"/>
      <c r="N113" s="320"/>
      <c r="O113" s="340"/>
      <c r="P113" s="320"/>
    </row>
    <row r="114" spans="1:16" x14ac:dyDescent="0.15">
      <c r="A114" s="89"/>
      <c r="B114" s="4"/>
      <c r="C114" s="339"/>
      <c r="D114" s="218"/>
      <c r="E114" s="218"/>
      <c r="F114" s="218"/>
      <c r="G114" s="340"/>
      <c r="H114" s="340"/>
      <c r="I114" s="340"/>
      <c r="J114" s="320"/>
      <c r="K114" s="340"/>
      <c r="L114" s="340"/>
      <c r="M114" s="340"/>
      <c r="N114" s="320"/>
      <c r="O114" s="340"/>
      <c r="P114" s="320"/>
    </row>
    <row r="115" spans="1:16" x14ac:dyDescent="0.15">
      <c r="A115" s="89"/>
      <c r="B115" s="4"/>
      <c r="C115" s="1016" t="s">
        <v>904</v>
      </c>
      <c r="D115" s="1017"/>
      <c r="E115" s="1017"/>
      <c r="F115" s="1017"/>
      <c r="G115" s="1018"/>
      <c r="H115" s="1101" t="s">
        <v>905</v>
      </c>
      <c r="I115" s="1102"/>
      <c r="J115" s="1103"/>
      <c r="K115" s="1104" t="s">
        <v>906</v>
      </c>
      <c r="L115" s="1105"/>
      <c r="M115" s="1105"/>
      <c r="N115" s="1106" t="s">
        <v>207</v>
      </c>
      <c r="O115" s="1107"/>
      <c r="P115" s="1108"/>
    </row>
    <row r="116" spans="1:16" ht="31.5" customHeight="1" x14ac:dyDescent="0.15">
      <c r="A116" s="89"/>
      <c r="B116" s="4"/>
      <c r="C116" s="1087" t="str">
        <f>IF(基本!E212="","",基本!E212)</f>
        <v/>
      </c>
      <c r="D116" s="1088"/>
      <c r="E116" s="1088"/>
      <c r="F116" s="1088"/>
      <c r="G116" s="1089"/>
      <c r="H116" s="866" t="str">
        <f>IF(基本!F212="","",基本!F212)</f>
        <v/>
      </c>
      <c r="I116" s="867"/>
      <c r="J116" s="406" t="s">
        <v>751</v>
      </c>
      <c r="K116" s="1090" t="str">
        <f>IF(H116="","",H116/SUM(H$116:H$118)*100)</f>
        <v/>
      </c>
      <c r="L116" s="1091"/>
      <c r="M116" s="9" t="s">
        <v>150</v>
      </c>
      <c r="N116" s="1092"/>
      <c r="O116" s="1093"/>
      <c r="P116" s="1094"/>
    </row>
    <row r="117" spans="1:16" ht="31.5" customHeight="1" x14ac:dyDescent="0.15">
      <c r="A117" s="89"/>
      <c r="B117" s="4"/>
      <c r="C117" s="1087" t="str">
        <f>IF(基本!E213="","",基本!E213)</f>
        <v/>
      </c>
      <c r="D117" s="1088"/>
      <c r="E117" s="1088"/>
      <c r="F117" s="1088"/>
      <c r="G117" s="1089"/>
      <c r="H117" s="866" t="str">
        <f>IF(基本!F213="","",基本!F213)</f>
        <v/>
      </c>
      <c r="I117" s="867"/>
      <c r="J117" s="406" t="s">
        <v>751</v>
      </c>
      <c r="K117" s="1090" t="str">
        <f>IF(H117="","",H117/SUM(H$116:H$118)*100)</f>
        <v/>
      </c>
      <c r="L117" s="1091"/>
      <c r="M117" s="9" t="s">
        <v>150</v>
      </c>
      <c r="N117" s="1092"/>
      <c r="O117" s="1093"/>
      <c r="P117" s="1094"/>
    </row>
    <row r="118" spans="1:16" ht="31.5" customHeight="1" x14ac:dyDescent="0.15">
      <c r="A118" s="89"/>
      <c r="B118" s="4"/>
      <c r="C118" s="1087" t="str">
        <f>IF(基本!E214="","",基本!E214)</f>
        <v/>
      </c>
      <c r="D118" s="1088"/>
      <c r="E118" s="1088"/>
      <c r="F118" s="1088"/>
      <c r="G118" s="1089"/>
      <c r="H118" s="866" t="str">
        <f>IF(基本!F214="","",基本!F214)</f>
        <v/>
      </c>
      <c r="I118" s="867"/>
      <c r="J118" s="406" t="s">
        <v>751</v>
      </c>
      <c r="K118" s="1090" t="str">
        <f>IF(H118="","",H118/SUM(H$116:H$118)*100)</f>
        <v/>
      </c>
      <c r="L118" s="1091"/>
      <c r="M118" s="9" t="s">
        <v>150</v>
      </c>
      <c r="N118" s="1092"/>
      <c r="O118" s="1093"/>
      <c r="P118" s="1094"/>
    </row>
    <row r="119" spans="1:16" x14ac:dyDescent="0.15">
      <c r="A119" s="89"/>
      <c r="B119" s="4"/>
      <c r="C119" s="202"/>
      <c r="D119" s="202"/>
      <c r="E119" s="227"/>
      <c r="F119" s="227"/>
      <c r="G119" s="227"/>
      <c r="H119" s="227"/>
      <c r="I119" s="227"/>
      <c r="J119" s="349"/>
      <c r="K119" s="227"/>
      <c r="L119" s="227"/>
      <c r="M119" s="227"/>
      <c r="N119" s="349"/>
      <c r="O119" s="227"/>
      <c r="P119" s="349"/>
    </row>
    <row r="120" spans="1:16" x14ac:dyDescent="0.15">
      <c r="A120" s="89"/>
      <c r="I120" s="89"/>
      <c r="K120" s="89"/>
      <c r="L120" s="89"/>
      <c r="M120" s="89"/>
      <c r="O120" s="89"/>
    </row>
    <row r="122" spans="1:16" x14ac:dyDescent="0.15">
      <c r="P122" s="345" t="s">
        <v>979</v>
      </c>
    </row>
  </sheetData>
  <sheetProtection password="A4DE" sheet="1" objects="1" scenarios="1"/>
  <mergeCells count="225">
    <mergeCell ref="D94:D95"/>
    <mergeCell ref="D96:D97"/>
    <mergeCell ref="D98:D99"/>
    <mergeCell ref="D100:D101"/>
    <mergeCell ref="D102:D103"/>
    <mergeCell ref="D104:D105"/>
    <mergeCell ref="D106:D107"/>
    <mergeCell ref="D55:D56"/>
    <mergeCell ref="D57:D58"/>
    <mergeCell ref="D59:D60"/>
    <mergeCell ref="D61:D62"/>
    <mergeCell ref="D63:D64"/>
    <mergeCell ref="D65:D66"/>
    <mergeCell ref="D88:D89"/>
    <mergeCell ref="D90:D91"/>
    <mergeCell ref="D92:D93"/>
    <mergeCell ref="C77:G77"/>
    <mergeCell ref="G88:H88"/>
    <mergeCell ref="G93:H93"/>
    <mergeCell ref="G58:H58"/>
    <mergeCell ref="G63:H63"/>
    <mergeCell ref="H77:I77"/>
    <mergeCell ref="D15:D16"/>
    <mergeCell ref="D13:D14"/>
    <mergeCell ref="D11:D12"/>
    <mergeCell ref="D9:D10"/>
    <mergeCell ref="D7:D8"/>
    <mergeCell ref="D47:D48"/>
    <mergeCell ref="D49:D50"/>
    <mergeCell ref="D51:D52"/>
    <mergeCell ref="D53:D54"/>
    <mergeCell ref="G20:H20"/>
    <mergeCell ref="L20:M20"/>
    <mergeCell ref="G18:H18"/>
    <mergeCell ref="C35:G35"/>
    <mergeCell ref="C36:G36"/>
    <mergeCell ref="C37:G37"/>
    <mergeCell ref="G24:H24"/>
    <mergeCell ref="L24:M24"/>
    <mergeCell ref="C34:G34"/>
    <mergeCell ref="G25:H25"/>
    <mergeCell ref="L25:M25"/>
    <mergeCell ref="G26:H26"/>
    <mergeCell ref="L26:M26"/>
    <mergeCell ref="H35:I35"/>
    <mergeCell ref="H36:I36"/>
    <mergeCell ref="H37:I37"/>
    <mergeCell ref="D25:D26"/>
    <mergeCell ref="D23:D24"/>
    <mergeCell ref="D21:D22"/>
    <mergeCell ref="D19:D20"/>
    <mergeCell ref="D17:D18"/>
    <mergeCell ref="E5:F5"/>
    <mergeCell ref="G5:H5"/>
    <mergeCell ref="I5:J5"/>
    <mergeCell ref="K5:N5"/>
    <mergeCell ref="O5:P5"/>
    <mergeCell ref="O6:P6"/>
    <mergeCell ref="K34:M34"/>
    <mergeCell ref="N34:P34"/>
    <mergeCell ref="L7:M7"/>
    <mergeCell ref="G7:H7"/>
    <mergeCell ref="G8:H8"/>
    <mergeCell ref="L8:M8"/>
    <mergeCell ref="G9:H9"/>
    <mergeCell ref="L9:M9"/>
    <mergeCell ref="G10:H10"/>
    <mergeCell ref="L10:M10"/>
    <mergeCell ref="G11:H11"/>
    <mergeCell ref="L11:M11"/>
    <mergeCell ref="G12:H12"/>
    <mergeCell ref="L12:M12"/>
    <mergeCell ref="G6:H6"/>
    <mergeCell ref="K6:N6"/>
    <mergeCell ref="G13:H13"/>
    <mergeCell ref="L13:M13"/>
    <mergeCell ref="G14:H14"/>
    <mergeCell ref="L14:M14"/>
    <mergeCell ref="G15:H15"/>
    <mergeCell ref="L15:M15"/>
    <mergeCell ref="N37:P37"/>
    <mergeCell ref="K35:L35"/>
    <mergeCell ref="K36:L36"/>
    <mergeCell ref="K37:L37"/>
    <mergeCell ref="G16:H16"/>
    <mergeCell ref="L16:M16"/>
    <mergeCell ref="G17:H17"/>
    <mergeCell ref="L17:M17"/>
    <mergeCell ref="N35:P35"/>
    <mergeCell ref="N36:P36"/>
    <mergeCell ref="G21:H21"/>
    <mergeCell ref="L21:M21"/>
    <mergeCell ref="G22:H22"/>
    <mergeCell ref="L22:M22"/>
    <mergeCell ref="G23:H23"/>
    <mergeCell ref="L23:M23"/>
    <mergeCell ref="H34:J34"/>
    <mergeCell ref="L18:M18"/>
    <mergeCell ref="G19:H19"/>
    <mergeCell ref="L19:M19"/>
    <mergeCell ref="E45:F45"/>
    <mergeCell ref="G45:H45"/>
    <mergeCell ref="I45:J45"/>
    <mergeCell ref="K45:N45"/>
    <mergeCell ref="O45:P45"/>
    <mergeCell ref="G46:H46"/>
    <mergeCell ref="K46:N46"/>
    <mergeCell ref="O46:P46"/>
    <mergeCell ref="G47:H47"/>
    <mergeCell ref="L47:M47"/>
    <mergeCell ref="G48:H48"/>
    <mergeCell ref="L48:M48"/>
    <mergeCell ref="G49:H49"/>
    <mergeCell ref="L49:M49"/>
    <mergeCell ref="G50:H50"/>
    <mergeCell ref="L50:M50"/>
    <mergeCell ref="G51:H51"/>
    <mergeCell ref="L51:M51"/>
    <mergeCell ref="G52:H52"/>
    <mergeCell ref="L52:M52"/>
    <mergeCell ref="G53:H53"/>
    <mergeCell ref="L53:M53"/>
    <mergeCell ref="G54:H54"/>
    <mergeCell ref="L54:M54"/>
    <mergeCell ref="G55:H55"/>
    <mergeCell ref="L55:M55"/>
    <mergeCell ref="G56:H56"/>
    <mergeCell ref="L56:M56"/>
    <mergeCell ref="G57:H57"/>
    <mergeCell ref="L57:M57"/>
    <mergeCell ref="L58:M58"/>
    <mergeCell ref="G59:H59"/>
    <mergeCell ref="L59:M59"/>
    <mergeCell ref="G60:H60"/>
    <mergeCell ref="L60:M60"/>
    <mergeCell ref="G61:H61"/>
    <mergeCell ref="L61:M61"/>
    <mergeCell ref="G62:H62"/>
    <mergeCell ref="L62:M62"/>
    <mergeCell ref="L63:M63"/>
    <mergeCell ref="G64:H64"/>
    <mergeCell ref="L64:M64"/>
    <mergeCell ref="G65:H65"/>
    <mergeCell ref="L65:M65"/>
    <mergeCell ref="G66:H66"/>
    <mergeCell ref="L66:M66"/>
    <mergeCell ref="C74:G74"/>
    <mergeCell ref="H74:J74"/>
    <mergeCell ref="K74:M74"/>
    <mergeCell ref="N74:P74"/>
    <mergeCell ref="C75:G75"/>
    <mergeCell ref="H75:I75"/>
    <mergeCell ref="K75:L75"/>
    <mergeCell ref="N75:P75"/>
    <mergeCell ref="C76:G76"/>
    <mergeCell ref="H76:I76"/>
    <mergeCell ref="K76:L76"/>
    <mergeCell ref="N76:P76"/>
    <mergeCell ref="K77:L77"/>
    <mergeCell ref="N77:P77"/>
    <mergeCell ref="E86:F86"/>
    <mergeCell ref="G86:H86"/>
    <mergeCell ref="I86:J86"/>
    <mergeCell ref="K86:N86"/>
    <mergeCell ref="O86:P86"/>
    <mergeCell ref="G87:H87"/>
    <mergeCell ref="K87:N87"/>
    <mergeCell ref="O87:P87"/>
    <mergeCell ref="L88:M88"/>
    <mergeCell ref="G89:H89"/>
    <mergeCell ref="L89:M89"/>
    <mergeCell ref="G90:H90"/>
    <mergeCell ref="L90:M90"/>
    <mergeCell ref="G91:H91"/>
    <mergeCell ref="L91:M91"/>
    <mergeCell ref="G92:H92"/>
    <mergeCell ref="L92:M92"/>
    <mergeCell ref="L93:M93"/>
    <mergeCell ref="G94:H94"/>
    <mergeCell ref="L94:M94"/>
    <mergeCell ref="G95:H95"/>
    <mergeCell ref="L95:M95"/>
    <mergeCell ref="G98:H98"/>
    <mergeCell ref="L98:M98"/>
    <mergeCell ref="L104:M104"/>
    <mergeCell ref="G99:H99"/>
    <mergeCell ref="L99:M99"/>
    <mergeCell ref="G100:H100"/>
    <mergeCell ref="L100:M100"/>
    <mergeCell ref="G101:H101"/>
    <mergeCell ref="L101:M101"/>
    <mergeCell ref="C118:G118"/>
    <mergeCell ref="H118:I118"/>
    <mergeCell ref="K118:L118"/>
    <mergeCell ref="N118:P118"/>
    <mergeCell ref="C115:G115"/>
    <mergeCell ref="H115:J115"/>
    <mergeCell ref="K115:M115"/>
    <mergeCell ref="N115:P115"/>
    <mergeCell ref="C116:G116"/>
    <mergeCell ref="H116:I116"/>
    <mergeCell ref="F4:N4"/>
    <mergeCell ref="F44:N44"/>
    <mergeCell ref="F85:N85"/>
    <mergeCell ref="C117:G117"/>
    <mergeCell ref="H117:I117"/>
    <mergeCell ref="K117:L117"/>
    <mergeCell ref="N117:P117"/>
    <mergeCell ref="K116:L116"/>
    <mergeCell ref="N116:P116"/>
    <mergeCell ref="G105:H105"/>
    <mergeCell ref="L105:M105"/>
    <mergeCell ref="G106:H106"/>
    <mergeCell ref="L106:M106"/>
    <mergeCell ref="G107:H107"/>
    <mergeCell ref="L107:M107"/>
    <mergeCell ref="G102:H102"/>
    <mergeCell ref="L102:M102"/>
    <mergeCell ref="G103:H103"/>
    <mergeCell ref="L103:M103"/>
    <mergeCell ref="G104:H104"/>
    <mergeCell ref="G96:H96"/>
    <mergeCell ref="L96:M96"/>
    <mergeCell ref="G97:H97"/>
    <mergeCell ref="L97:M97"/>
  </mergeCells>
  <phoneticPr fontId="2"/>
  <pageMargins left="0.78740157480314965" right="0.59055118110236227" top="0.78740157480314965" bottom="0.59055118110236227" header="0.31496062992125984" footer="0.31496062992125984"/>
  <pageSetup paperSize="9" orientation="portrait" blackAndWhite="1"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showGridLines="0" view="pageBreakPreview" zoomScaleNormal="100" zoomScaleSheetLayoutView="100" workbookViewId="0">
      <selection activeCell="M51" sqref="M51"/>
    </sheetView>
  </sheetViews>
  <sheetFormatPr defaultRowHeight="13.5" x14ac:dyDescent="0.15"/>
  <cols>
    <col min="1" max="1" width="1.75" style="7" customWidth="1"/>
    <col min="2" max="2" width="1" style="7" customWidth="1"/>
    <col min="3" max="3" width="2.875" style="7" customWidth="1"/>
    <col min="4" max="6" width="6.375" style="7" customWidth="1"/>
    <col min="7" max="11" width="6" style="7" customWidth="1"/>
    <col min="12" max="12" width="6" style="89" customWidth="1"/>
    <col min="13" max="13" width="6" style="7" customWidth="1"/>
    <col min="14" max="14" width="4.625" style="7" customWidth="1"/>
    <col min="15" max="15" width="5.125" style="7" customWidth="1"/>
    <col min="16" max="16" width="5.25" style="89" customWidth="1"/>
    <col min="17" max="17" width="1.875" style="89" customWidth="1"/>
    <col min="18" max="19" width="1.25" style="89" customWidth="1"/>
    <col min="20" max="20" width="7.25" style="7" customWidth="1"/>
    <col min="21" max="16384" width="9" style="7"/>
  </cols>
  <sheetData>
    <row r="1" spans="1:20" x14ac:dyDescent="0.15">
      <c r="A1" s="167" t="s">
        <v>920</v>
      </c>
      <c r="D1" s="201"/>
      <c r="E1" s="201"/>
      <c r="F1" s="201"/>
      <c r="G1" s="201"/>
      <c r="H1" s="201"/>
      <c r="L1" s="383"/>
      <c r="P1" s="383"/>
      <c r="Q1" s="383"/>
    </row>
    <row r="2" spans="1:20" x14ac:dyDescent="0.15">
      <c r="B2" s="4"/>
      <c r="C2" s="4"/>
      <c r="D2" s="4"/>
      <c r="E2" s="4"/>
      <c r="F2" s="4"/>
      <c r="G2" s="4"/>
      <c r="H2" s="4"/>
      <c r="I2" s="4"/>
      <c r="J2" s="4"/>
      <c r="K2" s="4"/>
      <c r="L2" s="90"/>
      <c r="M2" s="4"/>
      <c r="N2" s="4"/>
      <c r="O2" s="4"/>
      <c r="P2" s="90"/>
      <c r="Q2" s="90"/>
      <c r="R2" s="90"/>
      <c r="T2" s="89"/>
    </row>
    <row r="3" spans="1:20" ht="12.75" customHeight="1" x14ac:dyDescent="0.15">
      <c r="B3" s="355" t="s">
        <v>919</v>
      </c>
      <c r="C3" s="4"/>
      <c r="D3" s="109"/>
      <c r="E3" s="109"/>
      <c r="F3" s="109"/>
      <c r="G3" s="109"/>
      <c r="H3" s="109"/>
      <c r="I3" s="109"/>
      <c r="J3" s="109"/>
      <c r="K3" s="109"/>
      <c r="L3" s="109"/>
      <c r="M3" s="109"/>
      <c r="N3" s="109"/>
      <c r="O3" s="4"/>
      <c r="P3" s="90"/>
      <c r="Q3" s="90"/>
      <c r="R3" s="90"/>
    </row>
    <row r="4" spans="1:20" ht="12.75" customHeight="1" x14ac:dyDescent="0.15">
      <c r="B4" s="355"/>
      <c r="C4" s="222" t="s">
        <v>327</v>
      </c>
      <c r="D4" s="1121" t="s">
        <v>328</v>
      </c>
      <c r="E4" s="1121"/>
      <c r="F4" s="1121"/>
      <c r="G4" s="1121"/>
      <c r="H4" s="1121"/>
      <c r="I4" s="1121"/>
      <c r="J4" s="1121"/>
      <c r="K4" s="1121"/>
      <c r="L4" s="1121"/>
      <c r="M4" s="1121"/>
      <c r="N4" s="1121"/>
      <c r="O4" s="1121"/>
      <c r="P4" s="1121"/>
      <c r="Q4" s="90"/>
      <c r="R4" s="90"/>
    </row>
    <row r="5" spans="1:20" ht="12.75" customHeight="1" x14ac:dyDescent="0.15">
      <c r="B5" s="355"/>
      <c r="C5" s="4"/>
      <c r="D5" s="1121"/>
      <c r="E5" s="1121"/>
      <c r="F5" s="1121"/>
      <c r="G5" s="1121"/>
      <c r="H5" s="1121"/>
      <c r="I5" s="1121"/>
      <c r="J5" s="1121"/>
      <c r="K5" s="1121"/>
      <c r="L5" s="1121"/>
      <c r="M5" s="1121"/>
      <c r="N5" s="1121"/>
      <c r="O5" s="1121"/>
      <c r="P5" s="1121"/>
      <c r="Q5" s="90"/>
      <c r="R5" s="90"/>
    </row>
    <row r="6" spans="1:20" s="89" customFormat="1" ht="6" customHeight="1" x14ac:dyDescent="0.15">
      <c r="B6" s="4"/>
      <c r="C6" s="339"/>
      <c r="D6" s="1121"/>
      <c r="E6" s="1121"/>
      <c r="F6" s="1121"/>
      <c r="G6" s="1121"/>
      <c r="H6" s="1121"/>
      <c r="I6" s="1121"/>
      <c r="J6" s="1121"/>
      <c r="K6" s="1121"/>
      <c r="L6" s="1121"/>
      <c r="M6" s="1121"/>
      <c r="N6" s="1121"/>
      <c r="O6" s="1121"/>
      <c r="P6" s="1121"/>
      <c r="Q6" s="320"/>
      <c r="R6" s="90"/>
      <c r="T6" s="7"/>
    </row>
    <row r="7" spans="1:20" s="89" customFormat="1" ht="16.5" customHeight="1" x14ac:dyDescent="0.15">
      <c r="B7" s="4"/>
      <c r="C7" s="202"/>
      <c r="D7" s="410"/>
      <c r="E7" s="410"/>
      <c r="F7" s="410"/>
      <c r="G7" s="411"/>
      <c r="H7" s="411"/>
      <c r="I7" s="411"/>
      <c r="J7" s="411"/>
      <c r="K7" s="411"/>
      <c r="L7" s="412"/>
      <c r="M7" s="411"/>
      <c r="N7" s="411"/>
      <c r="O7" s="411"/>
      <c r="P7" s="412"/>
      <c r="Q7" s="412"/>
      <c r="R7" s="90"/>
      <c r="T7" s="7"/>
    </row>
    <row r="8" spans="1:20" s="89" customFormat="1" ht="16.5" customHeight="1" x14ac:dyDescent="0.15">
      <c r="B8" s="7"/>
      <c r="C8" s="7"/>
      <c r="D8" s="44"/>
      <c r="E8" s="44"/>
      <c r="F8" s="44"/>
      <c r="G8" s="44"/>
      <c r="H8" s="44"/>
      <c r="I8" s="44"/>
      <c r="J8" s="44"/>
      <c r="K8" s="196"/>
      <c r="L8" s="196"/>
      <c r="M8" s="196"/>
      <c r="N8" s="196"/>
      <c r="O8" s="196"/>
      <c r="P8" s="196"/>
      <c r="Q8" s="196"/>
      <c r="T8" s="7"/>
    </row>
    <row r="9" spans="1:20" ht="16.5" customHeight="1" x14ac:dyDescent="0.15">
      <c r="D9" s="44"/>
      <c r="E9" s="44"/>
      <c r="F9" s="51"/>
      <c r="G9" s="44"/>
      <c r="H9" s="44"/>
      <c r="I9" s="44"/>
      <c r="J9" s="44"/>
      <c r="K9" s="44"/>
      <c r="L9" s="196"/>
      <c r="M9" s="44"/>
      <c r="N9" s="44"/>
      <c r="O9" s="44"/>
      <c r="P9" s="196"/>
      <c r="Q9" s="196"/>
    </row>
    <row r="10" spans="1:20" ht="16.5" customHeight="1" x14ac:dyDescent="0.15">
      <c r="D10" s="44"/>
      <c r="E10" s="44"/>
      <c r="F10" s="44"/>
      <c r="G10" s="44"/>
      <c r="H10" s="44"/>
      <c r="I10" s="44"/>
      <c r="J10" s="44"/>
      <c r="K10" s="44"/>
      <c r="L10" s="196"/>
      <c r="M10" s="44"/>
      <c r="N10" s="44"/>
      <c r="O10" s="44"/>
      <c r="P10" s="196"/>
      <c r="Q10" s="196"/>
    </row>
    <row r="11" spans="1:20" ht="16.5" customHeight="1" x14ac:dyDescent="0.15">
      <c r="D11" s="44"/>
      <c r="E11" s="44"/>
      <c r="F11" s="44"/>
      <c r="G11" s="44"/>
      <c r="H11" s="44"/>
      <c r="I11" s="44"/>
      <c r="J11" s="44"/>
      <c r="K11" s="413"/>
      <c r="L11" s="196"/>
      <c r="M11" s="44"/>
      <c r="N11" s="44"/>
      <c r="O11" s="44"/>
      <c r="P11" s="196"/>
      <c r="Q11" s="196"/>
    </row>
    <row r="12" spans="1:20" ht="16.5" customHeight="1" x14ac:dyDescent="0.15">
      <c r="D12" s="44"/>
      <c r="E12" s="44"/>
      <c r="F12" s="44"/>
      <c r="G12" s="44"/>
      <c r="H12" s="44"/>
      <c r="I12" s="44"/>
      <c r="J12" s="44" t="s">
        <v>311</v>
      </c>
      <c r="K12" s="44"/>
      <c r="L12" s="196"/>
      <c r="M12" s="44"/>
      <c r="N12" s="44"/>
      <c r="O12" s="44"/>
      <c r="P12" s="196"/>
      <c r="Q12" s="196"/>
    </row>
    <row r="13" spans="1:20" ht="16.5" customHeight="1" x14ac:dyDescent="0.15">
      <c r="D13" s="44"/>
      <c r="E13" s="44"/>
      <c r="F13" s="44"/>
      <c r="G13" s="44"/>
      <c r="H13" s="44"/>
      <c r="I13" s="44"/>
      <c r="J13" s="44"/>
      <c r="K13" s="44"/>
      <c r="L13" s="196"/>
      <c r="M13" s="44"/>
      <c r="N13" s="44"/>
      <c r="O13" s="44"/>
      <c r="P13" s="196"/>
      <c r="Q13" s="196"/>
    </row>
    <row r="14" spans="1:20" ht="16.5" customHeight="1" x14ac:dyDescent="0.15">
      <c r="D14" s="44"/>
      <c r="E14" s="44"/>
      <c r="F14" s="44"/>
      <c r="G14" s="44"/>
      <c r="H14" s="44"/>
      <c r="I14" s="44"/>
      <c r="J14" s="44"/>
      <c r="K14" s="44"/>
      <c r="L14" s="196"/>
      <c r="M14" s="44"/>
      <c r="N14" s="44"/>
      <c r="O14" s="44"/>
      <c r="P14" s="196"/>
      <c r="Q14" s="196"/>
    </row>
    <row r="15" spans="1:20" ht="16.5" customHeight="1" x14ac:dyDescent="0.15">
      <c r="D15" s="44"/>
      <c r="E15" s="44"/>
      <c r="F15" s="44"/>
      <c r="G15" s="44"/>
      <c r="H15" s="44"/>
      <c r="I15" s="44"/>
      <c r="J15" s="44"/>
      <c r="K15" s="44"/>
      <c r="L15" s="196"/>
      <c r="M15" s="44"/>
      <c r="N15" s="44"/>
      <c r="O15" s="44"/>
      <c r="P15" s="196"/>
      <c r="Q15" s="196"/>
    </row>
    <row r="16" spans="1:20" ht="16.5" customHeight="1" x14ac:dyDescent="0.15">
      <c r="D16" s="44"/>
      <c r="E16" s="44"/>
      <c r="F16" s="44"/>
      <c r="G16" s="44"/>
      <c r="H16" s="44"/>
      <c r="I16" s="44"/>
      <c r="J16" s="44"/>
      <c r="K16" s="44"/>
      <c r="L16" s="196"/>
      <c r="M16" s="44"/>
      <c r="N16" s="44"/>
      <c r="O16" s="44"/>
      <c r="P16" s="196"/>
      <c r="Q16" s="196"/>
    </row>
    <row r="17" spans="4:17" ht="16.5" customHeight="1" x14ac:dyDescent="0.15">
      <c r="D17" s="44"/>
      <c r="E17" s="44"/>
      <c r="F17" s="44"/>
      <c r="G17" s="44"/>
      <c r="H17" s="44"/>
      <c r="I17" s="44"/>
      <c r="J17" s="44"/>
      <c r="K17" s="44"/>
      <c r="L17" s="196"/>
      <c r="M17" s="44"/>
      <c r="N17" s="44"/>
      <c r="O17" s="44"/>
      <c r="P17" s="196"/>
      <c r="Q17" s="196"/>
    </row>
    <row r="18" spans="4:17" ht="16.5" customHeight="1" x14ac:dyDescent="0.15">
      <c r="D18" s="44"/>
      <c r="E18" s="44"/>
      <c r="F18" s="44"/>
      <c r="G18" s="44"/>
      <c r="H18" s="44"/>
      <c r="I18" s="44"/>
      <c r="J18" s="44"/>
      <c r="K18" s="44"/>
      <c r="L18" s="196"/>
      <c r="M18" s="44"/>
      <c r="N18" s="44"/>
      <c r="O18" s="44"/>
      <c r="P18" s="196"/>
      <c r="Q18" s="196"/>
    </row>
    <row r="19" spans="4:17" ht="16.5" customHeight="1" x14ac:dyDescent="0.15">
      <c r="D19" s="44"/>
      <c r="E19" s="44"/>
      <c r="F19" s="44"/>
      <c r="G19" s="44"/>
      <c r="H19" s="44"/>
      <c r="I19" s="44"/>
      <c r="J19" s="44"/>
      <c r="K19" s="44"/>
      <c r="L19" s="196"/>
      <c r="M19" s="44"/>
      <c r="N19" s="44"/>
      <c r="O19" s="44"/>
      <c r="P19" s="196"/>
      <c r="Q19" s="196"/>
    </row>
    <row r="20" spans="4:17" ht="16.5" customHeight="1" x14ac:dyDescent="0.15">
      <c r="D20" s="44"/>
      <c r="E20" s="44"/>
      <c r="F20" s="44"/>
      <c r="G20" s="44"/>
      <c r="H20" s="44"/>
      <c r="I20" s="44"/>
      <c r="J20" s="44"/>
      <c r="K20" s="44"/>
      <c r="L20" s="196"/>
      <c r="M20" s="44"/>
      <c r="N20" s="44"/>
      <c r="O20" s="44"/>
      <c r="P20" s="196"/>
      <c r="Q20" s="196"/>
    </row>
    <row r="21" spans="4:17" ht="16.5" customHeight="1" x14ac:dyDescent="0.15">
      <c r="D21" s="44"/>
      <c r="E21" s="44"/>
      <c r="F21" s="44"/>
      <c r="G21" s="44"/>
      <c r="H21" s="44"/>
      <c r="I21" s="44"/>
      <c r="J21" s="44"/>
      <c r="K21" s="44"/>
      <c r="L21" s="196"/>
      <c r="M21" s="44"/>
      <c r="N21" s="44"/>
      <c r="O21" s="44"/>
      <c r="P21" s="196"/>
      <c r="Q21" s="196"/>
    </row>
    <row r="22" spans="4:17" ht="16.5" customHeight="1" x14ac:dyDescent="0.15">
      <c r="D22" s="44"/>
      <c r="E22" s="44"/>
      <c r="F22" s="44"/>
      <c r="G22" s="44"/>
      <c r="H22" s="44"/>
      <c r="I22" s="44"/>
      <c r="J22" s="44"/>
      <c r="K22" s="44"/>
      <c r="L22" s="196"/>
      <c r="M22" s="44"/>
      <c r="N22" s="44"/>
      <c r="O22" s="44"/>
      <c r="P22" s="196"/>
      <c r="Q22" s="196"/>
    </row>
    <row r="23" spans="4:17" ht="16.5" customHeight="1" x14ac:dyDescent="0.15">
      <c r="D23" s="44"/>
      <c r="E23" s="44"/>
      <c r="F23" s="44"/>
      <c r="G23" s="44"/>
      <c r="H23" s="44"/>
      <c r="I23" s="44"/>
      <c r="J23" s="44"/>
      <c r="K23" s="44"/>
      <c r="L23" s="196"/>
      <c r="M23" s="44"/>
      <c r="N23" s="44"/>
      <c r="O23" s="44"/>
      <c r="P23" s="196"/>
      <c r="Q23" s="196"/>
    </row>
    <row r="24" spans="4:17" ht="16.5" customHeight="1" x14ac:dyDescent="0.15">
      <c r="D24" s="44"/>
      <c r="E24" s="44"/>
      <c r="F24" s="44"/>
      <c r="G24" s="44"/>
      <c r="H24" s="44"/>
      <c r="I24" s="44"/>
      <c r="J24" s="44"/>
      <c r="K24" s="44"/>
      <c r="L24" s="196"/>
      <c r="M24" s="44"/>
      <c r="N24" s="44"/>
      <c r="O24" s="44"/>
      <c r="P24" s="196"/>
      <c r="Q24" s="196"/>
    </row>
    <row r="25" spans="4:17" ht="16.5" customHeight="1" x14ac:dyDescent="0.15">
      <c r="D25" s="44"/>
      <c r="E25" s="44"/>
      <c r="F25" s="44"/>
      <c r="G25" s="44"/>
      <c r="H25" s="44"/>
      <c r="I25" s="44"/>
      <c r="J25" s="44"/>
      <c r="K25" s="44"/>
      <c r="L25" s="197"/>
      <c r="M25" s="44"/>
      <c r="N25" s="44"/>
      <c r="O25" s="44"/>
      <c r="P25" s="196"/>
      <c r="Q25" s="196"/>
    </row>
    <row r="26" spans="4:17" ht="16.5" customHeight="1" x14ac:dyDescent="0.15">
      <c r="D26" s="44"/>
      <c r="E26" s="44"/>
      <c r="F26" s="44"/>
      <c r="G26" s="44"/>
      <c r="H26" s="44"/>
      <c r="I26" s="44"/>
      <c r="J26" s="44"/>
      <c r="K26" s="44"/>
      <c r="L26" s="196"/>
      <c r="M26" s="44"/>
      <c r="N26" s="44"/>
      <c r="O26" s="44"/>
      <c r="P26" s="196"/>
      <c r="Q26" s="196"/>
    </row>
    <row r="27" spans="4:17" ht="16.5" customHeight="1" x14ac:dyDescent="0.15">
      <c r="D27" s="44"/>
      <c r="E27" s="44"/>
      <c r="F27" s="44"/>
      <c r="G27" s="44"/>
      <c r="H27" s="44"/>
      <c r="I27" s="44"/>
      <c r="J27" s="44"/>
      <c r="K27" s="44"/>
      <c r="L27" s="196"/>
      <c r="M27" s="44"/>
      <c r="N27" s="44"/>
      <c r="O27" s="44"/>
      <c r="P27" s="196"/>
      <c r="Q27" s="196"/>
    </row>
    <row r="28" spans="4:17" ht="16.5" customHeight="1" x14ac:dyDescent="0.15">
      <c r="D28" s="44"/>
      <c r="E28" s="44"/>
      <c r="F28" s="44"/>
      <c r="G28" s="44"/>
      <c r="H28" s="44"/>
      <c r="I28" s="44"/>
      <c r="J28" s="44"/>
      <c r="K28" s="44"/>
      <c r="L28" s="196"/>
      <c r="M28" s="44"/>
      <c r="N28" s="44"/>
      <c r="O28" s="44"/>
      <c r="P28" s="196"/>
      <c r="Q28" s="196"/>
    </row>
    <row r="29" spans="4:17" ht="16.5" customHeight="1" x14ac:dyDescent="0.15">
      <c r="D29" s="44"/>
      <c r="E29" s="44"/>
      <c r="F29" s="44"/>
      <c r="G29" s="44"/>
      <c r="H29" s="44"/>
      <c r="I29" s="44"/>
      <c r="J29" s="44"/>
      <c r="K29" s="44"/>
      <c r="L29" s="196"/>
      <c r="M29" s="44"/>
      <c r="N29" s="44"/>
      <c r="O29" s="44"/>
      <c r="P29" s="196"/>
      <c r="Q29" s="196"/>
    </row>
    <row r="30" spans="4:17" ht="16.5" customHeight="1" x14ac:dyDescent="0.15">
      <c r="D30" s="44"/>
      <c r="E30" s="44"/>
      <c r="F30" s="44"/>
      <c r="G30" s="44"/>
      <c r="H30" s="44"/>
      <c r="I30" s="44"/>
      <c r="J30" s="44"/>
      <c r="K30" s="44"/>
      <c r="L30" s="196"/>
      <c r="M30" s="44"/>
      <c r="N30" s="44"/>
      <c r="O30" s="44"/>
      <c r="P30" s="196"/>
      <c r="Q30" s="196"/>
    </row>
    <row r="31" spans="4:17" ht="16.5" customHeight="1" x14ac:dyDescent="0.15">
      <c r="D31" s="44"/>
      <c r="E31" s="44"/>
      <c r="F31" s="44"/>
      <c r="G31" s="44"/>
      <c r="H31" s="44"/>
      <c r="I31" s="44"/>
      <c r="J31" s="44"/>
      <c r="K31" s="44"/>
      <c r="L31" s="196"/>
      <c r="M31" s="44"/>
      <c r="N31" s="44"/>
      <c r="O31" s="44"/>
      <c r="P31" s="196"/>
      <c r="Q31" s="196"/>
    </row>
    <row r="32" spans="4:17" ht="16.5" customHeight="1" x14ac:dyDescent="0.15">
      <c r="D32" s="44"/>
      <c r="E32" s="44"/>
      <c r="F32" s="44"/>
      <c r="G32" s="44"/>
      <c r="H32" s="44"/>
      <c r="I32" s="44"/>
      <c r="J32" s="44"/>
      <c r="K32" s="44"/>
      <c r="L32" s="196"/>
      <c r="M32" s="44"/>
      <c r="N32" s="44"/>
      <c r="O32" s="44"/>
      <c r="P32" s="196"/>
      <c r="Q32" s="196"/>
    </row>
    <row r="33" spans="2:17" ht="16.5" customHeight="1" x14ac:dyDescent="0.15">
      <c r="D33" s="44"/>
      <c r="E33" s="44"/>
      <c r="F33" s="44"/>
      <c r="G33" s="44"/>
      <c r="H33" s="44"/>
      <c r="I33" s="44"/>
      <c r="J33" s="44"/>
      <c r="K33" s="44"/>
      <c r="L33" s="196"/>
      <c r="M33" s="44"/>
      <c r="N33" s="44"/>
      <c r="O33" s="44"/>
      <c r="P33" s="196"/>
      <c r="Q33" s="196"/>
    </row>
    <row r="34" spans="2:17" ht="16.5" customHeight="1" x14ac:dyDescent="0.15">
      <c r="D34" s="44"/>
      <c r="E34" s="44"/>
      <c r="F34" s="44"/>
      <c r="G34" s="44"/>
      <c r="H34" s="44"/>
      <c r="I34" s="44"/>
      <c r="J34" s="44"/>
      <c r="K34" s="44"/>
      <c r="L34" s="196"/>
      <c r="M34" s="44"/>
      <c r="N34" s="44"/>
      <c r="O34" s="44"/>
      <c r="P34" s="196"/>
      <c r="Q34" s="196"/>
    </row>
    <row r="35" spans="2:17" ht="16.5" customHeight="1" x14ac:dyDescent="0.15">
      <c r="D35" s="44"/>
      <c r="E35" s="44"/>
      <c r="F35" s="44"/>
      <c r="G35" s="44"/>
      <c r="H35" s="44"/>
      <c r="I35" s="44"/>
      <c r="J35" s="44"/>
      <c r="K35" s="44"/>
      <c r="L35" s="196"/>
      <c r="M35" s="44"/>
      <c r="N35" s="44"/>
      <c r="O35" s="44"/>
      <c r="P35" s="196"/>
      <c r="Q35" s="196"/>
    </row>
    <row r="36" spans="2:17" ht="16.5" customHeight="1" x14ac:dyDescent="0.15">
      <c r="D36" s="44"/>
      <c r="E36" s="44"/>
      <c r="F36" s="44"/>
      <c r="G36" s="44"/>
      <c r="H36" s="44"/>
      <c r="I36" s="44"/>
      <c r="J36" s="44"/>
      <c r="K36" s="44"/>
      <c r="L36" s="196"/>
      <c r="M36" s="44"/>
      <c r="N36" s="44"/>
      <c r="O36" s="44"/>
      <c r="P36" s="196"/>
      <c r="Q36" s="196"/>
    </row>
    <row r="38" spans="2:17" ht="14.45" customHeight="1" x14ac:dyDescent="0.15">
      <c r="B38" s="7" t="s">
        <v>921</v>
      </c>
    </row>
    <row r="39" spans="2:17" ht="14.45" customHeight="1" x14ac:dyDescent="0.15">
      <c r="C39" s="222" t="s">
        <v>327</v>
      </c>
      <c r="D39" s="233" t="s">
        <v>922</v>
      </c>
      <c r="E39" s="233"/>
      <c r="F39" s="233"/>
      <c r="G39" s="97"/>
      <c r="H39" s="97"/>
      <c r="I39" s="97"/>
      <c r="J39" s="97"/>
      <c r="K39" s="97"/>
      <c r="L39" s="97"/>
      <c r="M39" s="97"/>
      <c r="N39" s="97"/>
      <c r="O39" s="97"/>
      <c r="P39" s="97"/>
    </row>
    <row r="40" spans="2:17" ht="14.45" customHeight="1" x14ac:dyDescent="0.15">
      <c r="D40" s="233"/>
      <c r="E40" s="233"/>
      <c r="F40" s="233"/>
      <c r="G40" s="97"/>
      <c r="H40" s="97"/>
      <c r="I40" s="97"/>
      <c r="J40" s="97"/>
      <c r="K40" s="97"/>
      <c r="L40" s="97"/>
      <c r="M40" s="97"/>
      <c r="N40" s="97"/>
      <c r="O40" s="97"/>
      <c r="P40" s="97"/>
    </row>
    <row r="42" spans="2:17" ht="16.5" customHeight="1" x14ac:dyDescent="0.15">
      <c r="C42" s="414"/>
      <c r="D42" s="1023"/>
      <c r="E42" s="1023"/>
      <c r="F42" s="1023"/>
      <c r="G42" s="1023"/>
      <c r="H42" s="1023"/>
      <c r="I42" s="1023"/>
      <c r="J42" s="1023"/>
      <c r="K42" s="1023"/>
      <c r="L42" s="1023"/>
      <c r="M42" s="1023"/>
      <c r="N42" s="1023"/>
      <c r="O42" s="1023"/>
      <c r="P42" s="1023"/>
      <c r="Q42" s="1023"/>
    </row>
    <row r="43" spans="2:17" ht="16.5" customHeight="1" x14ac:dyDescent="0.15">
      <c r="C43" s="414"/>
      <c r="D43" s="1023"/>
      <c r="E43" s="1023"/>
      <c r="F43" s="1023"/>
      <c r="G43" s="1023"/>
      <c r="H43" s="1023"/>
      <c r="I43" s="1023"/>
      <c r="J43" s="1023"/>
      <c r="K43" s="1023"/>
      <c r="L43" s="1023"/>
      <c r="M43" s="1023"/>
      <c r="N43" s="1023"/>
      <c r="O43" s="1023"/>
      <c r="P43" s="1023"/>
      <c r="Q43" s="1023"/>
    </row>
    <row r="44" spans="2:17" ht="16.5" customHeight="1" x14ac:dyDescent="0.15">
      <c r="C44" s="414"/>
      <c r="D44" s="1023"/>
      <c r="E44" s="1023"/>
      <c r="F44" s="1023"/>
      <c r="G44" s="1023"/>
      <c r="H44" s="1023"/>
      <c r="I44" s="1023"/>
      <c r="J44" s="1023"/>
      <c r="K44" s="1023"/>
      <c r="L44" s="1023"/>
      <c r="M44" s="1023"/>
      <c r="N44" s="1023"/>
      <c r="O44" s="1023"/>
      <c r="P44" s="1023"/>
      <c r="Q44" s="1023"/>
    </row>
    <row r="45" spans="2:17" ht="16.5" customHeight="1" x14ac:dyDescent="0.15">
      <c r="C45" s="414"/>
      <c r="D45" s="1023"/>
      <c r="E45" s="1023"/>
      <c r="F45" s="1023"/>
      <c r="G45" s="1023"/>
      <c r="H45" s="1023"/>
      <c r="I45" s="1023"/>
      <c r="J45" s="1023"/>
      <c r="K45" s="1023"/>
      <c r="L45" s="1023"/>
      <c r="M45" s="1023"/>
      <c r="N45" s="1023"/>
      <c r="O45" s="1023"/>
      <c r="P45" s="1023"/>
      <c r="Q45" s="1023"/>
    </row>
    <row r="46" spans="2:17" ht="16.5" customHeight="1" x14ac:dyDescent="0.15">
      <c r="C46" s="414"/>
      <c r="D46" s="1023"/>
      <c r="E46" s="1023"/>
      <c r="F46" s="1023"/>
      <c r="G46" s="1023"/>
      <c r="H46" s="1023"/>
      <c r="I46" s="1023"/>
      <c r="J46" s="1023"/>
      <c r="K46" s="1023"/>
      <c r="L46" s="1023"/>
      <c r="M46" s="1023"/>
      <c r="N46" s="1023"/>
      <c r="O46" s="1023"/>
      <c r="P46" s="1023"/>
      <c r="Q46" s="1023"/>
    </row>
    <row r="47" spans="2:17" ht="16.5" customHeight="1" x14ac:dyDescent="0.15">
      <c r="C47" s="414"/>
      <c r="D47" s="1023"/>
      <c r="E47" s="1023"/>
      <c r="F47" s="1023"/>
      <c r="G47" s="1023"/>
      <c r="H47" s="1023"/>
      <c r="I47" s="1023"/>
      <c r="J47" s="1023"/>
      <c r="K47" s="1023"/>
      <c r="L47" s="1023"/>
      <c r="M47" s="1023"/>
      <c r="N47" s="1023"/>
      <c r="O47" s="1023"/>
      <c r="P47" s="1023"/>
      <c r="Q47" s="1023"/>
    </row>
    <row r="48" spans="2:17" ht="16.5" customHeight="1" x14ac:dyDescent="0.15">
      <c r="C48" s="414"/>
      <c r="D48" s="1023"/>
      <c r="E48" s="1023"/>
      <c r="F48" s="1023"/>
      <c r="G48" s="1023"/>
      <c r="H48" s="1023"/>
      <c r="I48" s="1023"/>
      <c r="J48" s="1023"/>
      <c r="K48" s="1023"/>
      <c r="L48" s="1023"/>
      <c r="M48" s="1023"/>
      <c r="N48" s="1023"/>
      <c r="O48" s="1023"/>
      <c r="P48" s="1023"/>
      <c r="Q48" s="1023"/>
    </row>
    <row r="49" spans="3:17" ht="16.5" customHeight="1" x14ac:dyDescent="0.15">
      <c r="C49" s="42"/>
      <c r="D49" s="1023"/>
      <c r="E49" s="1023"/>
      <c r="F49" s="1023"/>
      <c r="G49" s="1023"/>
      <c r="H49" s="1023"/>
      <c r="I49" s="1023"/>
      <c r="J49" s="1023"/>
      <c r="K49" s="1023"/>
      <c r="L49" s="1023"/>
      <c r="M49" s="1023"/>
      <c r="N49" s="1023"/>
      <c r="O49" s="1023"/>
      <c r="P49" s="1023"/>
      <c r="Q49" s="1023"/>
    </row>
    <row r="51" spans="3:17" x14ac:dyDescent="0.15">
      <c r="P51" s="7"/>
      <c r="Q51" s="345" t="s">
        <v>979</v>
      </c>
    </row>
  </sheetData>
  <sheetProtection password="A4DE" sheet="1" objects="1" scenarios="1"/>
  <mergeCells count="9">
    <mergeCell ref="D47:Q47"/>
    <mergeCell ref="D48:Q48"/>
    <mergeCell ref="D49:Q49"/>
    <mergeCell ref="D4:P6"/>
    <mergeCell ref="D42:Q42"/>
    <mergeCell ref="D43:Q43"/>
    <mergeCell ref="D44:Q44"/>
    <mergeCell ref="D45:Q45"/>
    <mergeCell ref="D46:Q46"/>
  </mergeCells>
  <phoneticPr fontId="2"/>
  <pageMargins left="0.98425196850393704" right="0.59055118110236227" top="0.78740157480314965" bottom="0.59055118110236227" header="0.31496062992125984" footer="0.31496062992125984"/>
  <pageSetup paperSize="9" orientation="portrait" blackAndWhite="1"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41"/>
  <sheetViews>
    <sheetView showGridLines="0" view="pageBreakPreview" zoomScale="70" zoomScaleNormal="100" zoomScaleSheetLayoutView="70" workbookViewId="0">
      <selection activeCell="C37" sqref="C37:G38"/>
    </sheetView>
  </sheetViews>
  <sheetFormatPr defaultColWidth="1" defaultRowHeight="13.5" x14ac:dyDescent="0.15"/>
  <cols>
    <col min="1" max="1" width="1.75" style="7" customWidth="1"/>
    <col min="2" max="2" width="1" style="7" customWidth="1"/>
    <col min="3" max="3" width="28.25" style="7" customWidth="1"/>
    <col min="4" max="4" width="19.125" style="7" customWidth="1"/>
    <col min="5" max="6" width="13" style="7" customWidth="1"/>
    <col min="7" max="7" width="9.125" style="7" customWidth="1"/>
    <col min="8" max="9" width="1.25" style="89" customWidth="1"/>
    <col min="10" max="10" width="7.25" style="7" customWidth="1"/>
    <col min="11" max="254" width="9" style="7" customWidth="1"/>
    <col min="255" max="255" width="1.75" style="7" customWidth="1"/>
    <col min="256" max="16384" width="1" style="7"/>
  </cols>
  <sheetData>
    <row r="1" spans="2:10" x14ac:dyDescent="0.15">
      <c r="B1" s="167" t="s">
        <v>923</v>
      </c>
      <c r="D1" s="201"/>
    </row>
    <row r="2" spans="2:10" x14ac:dyDescent="0.15">
      <c r="B2" s="4"/>
      <c r="C2" s="4"/>
      <c r="D2" s="4"/>
      <c r="E2" s="4"/>
      <c r="F2" s="4"/>
      <c r="G2" s="4"/>
      <c r="H2" s="90"/>
      <c r="J2" s="89"/>
    </row>
    <row r="3" spans="2:10" ht="17.25" customHeight="1" x14ac:dyDescent="0.15">
      <c r="B3" s="355"/>
      <c r="C3" s="13" t="s">
        <v>924</v>
      </c>
      <c r="D3" s="4"/>
      <c r="E3" s="4"/>
      <c r="F3" s="4"/>
      <c r="G3" s="4"/>
      <c r="H3" s="90"/>
    </row>
    <row r="4" spans="2:10" ht="6.75" customHeight="1" x14ac:dyDescent="0.15">
      <c r="B4" s="355"/>
      <c r="C4" s="4"/>
      <c r="D4" s="4"/>
      <c r="E4" s="4"/>
      <c r="F4" s="4"/>
      <c r="G4" s="4"/>
      <c r="H4" s="90"/>
    </row>
    <row r="5" spans="2:10" ht="19.5" customHeight="1" x14ac:dyDescent="0.15">
      <c r="B5" s="4"/>
      <c r="C5" s="317" t="s">
        <v>925</v>
      </c>
      <c r="D5" s="317" t="s">
        <v>926</v>
      </c>
      <c r="E5" s="415" t="s">
        <v>927</v>
      </c>
      <c r="F5" s="416" t="s">
        <v>928</v>
      </c>
      <c r="G5" s="415" t="s">
        <v>929</v>
      </c>
      <c r="H5" s="90"/>
    </row>
    <row r="6" spans="2:10" ht="19.5" customHeight="1" x14ac:dyDescent="0.15">
      <c r="B6" s="4"/>
      <c r="C6" s="359"/>
      <c r="D6" s="384"/>
      <c r="E6" s="417" t="s">
        <v>930</v>
      </c>
      <c r="F6" s="418" t="s">
        <v>931</v>
      </c>
      <c r="G6" s="419" t="s">
        <v>932</v>
      </c>
      <c r="H6" s="90"/>
    </row>
    <row r="7" spans="2:10" s="89" customFormat="1" ht="15" customHeight="1" x14ac:dyDescent="0.15">
      <c r="B7" s="4"/>
      <c r="C7" s="420" t="s">
        <v>933</v>
      </c>
      <c r="D7" s="421"/>
      <c r="E7" s="416"/>
      <c r="F7" s="422"/>
      <c r="G7" s="415"/>
      <c r="H7" s="90"/>
      <c r="J7" s="7"/>
    </row>
    <row r="8" spans="2:10" s="89" customFormat="1" ht="24" customHeight="1" x14ac:dyDescent="0.15">
      <c r="B8" s="4"/>
      <c r="C8" s="423"/>
      <c r="D8" s="424"/>
      <c r="E8" s="425"/>
      <c r="F8" s="425"/>
      <c r="G8" s="426"/>
      <c r="H8" s="90"/>
      <c r="J8" s="7"/>
    </row>
    <row r="9" spans="2:10" s="89" customFormat="1" ht="24" customHeight="1" x14ac:dyDescent="0.15">
      <c r="B9" s="4"/>
      <c r="C9" s="427"/>
      <c r="D9" s="428"/>
      <c r="E9" s="425"/>
      <c r="F9" s="425"/>
      <c r="G9" s="429"/>
      <c r="H9" s="90"/>
      <c r="J9" s="7"/>
    </row>
    <row r="10" spans="2:10" s="89" customFormat="1" ht="24" customHeight="1" x14ac:dyDescent="0.15">
      <c r="B10" s="4"/>
      <c r="C10" s="430"/>
      <c r="D10" s="431"/>
      <c r="E10" s="432"/>
      <c r="F10" s="432"/>
      <c r="G10" s="429"/>
      <c r="H10" s="90"/>
      <c r="J10" s="7"/>
    </row>
    <row r="11" spans="2:10" s="89" customFormat="1" ht="24" customHeight="1" x14ac:dyDescent="0.15">
      <c r="B11" s="4"/>
      <c r="C11" s="433"/>
      <c r="D11" s="428"/>
      <c r="E11" s="425"/>
      <c r="F11" s="425"/>
      <c r="G11" s="426"/>
      <c r="H11" s="90"/>
      <c r="J11" s="7"/>
    </row>
    <row r="12" spans="2:10" s="89" customFormat="1" ht="24" customHeight="1" x14ac:dyDescent="0.15">
      <c r="B12" s="434"/>
      <c r="C12" s="435"/>
      <c r="D12" s="428"/>
      <c r="E12" s="425"/>
      <c r="F12" s="425"/>
      <c r="G12" s="426"/>
      <c r="H12" s="90"/>
      <c r="J12" s="7"/>
    </row>
    <row r="13" spans="2:10" s="89" customFormat="1" ht="24" customHeight="1" x14ac:dyDescent="0.15">
      <c r="B13" s="4"/>
      <c r="C13" s="436"/>
      <c r="D13" s="431"/>
      <c r="E13" s="432"/>
      <c r="F13" s="432"/>
      <c r="G13" s="429"/>
      <c r="H13" s="90"/>
      <c r="J13" s="7"/>
    </row>
    <row r="14" spans="2:10" s="89" customFormat="1" ht="24" customHeight="1" x14ac:dyDescent="0.15">
      <c r="B14" s="4"/>
      <c r="C14" s="433"/>
      <c r="D14" s="428"/>
      <c r="E14" s="425"/>
      <c r="F14" s="425"/>
      <c r="G14" s="426"/>
      <c r="H14" s="90"/>
      <c r="J14" s="7"/>
    </row>
    <row r="15" spans="2:10" s="89" customFormat="1" ht="24" customHeight="1" x14ac:dyDescent="0.15">
      <c r="B15" s="4"/>
      <c r="C15" s="433"/>
      <c r="D15" s="428"/>
      <c r="E15" s="425"/>
      <c r="F15" s="425"/>
      <c r="G15" s="426"/>
      <c r="H15" s="90"/>
      <c r="J15" s="7"/>
    </row>
    <row r="16" spans="2:10" s="89" customFormat="1" ht="24" customHeight="1" x14ac:dyDescent="0.15">
      <c r="B16" s="4"/>
      <c r="C16" s="433"/>
      <c r="D16" s="428"/>
      <c r="E16" s="425"/>
      <c r="F16" s="425"/>
      <c r="G16" s="426"/>
      <c r="H16" s="90"/>
      <c r="J16" s="7"/>
    </row>
    <row r="17" spans="2:10" s="89" customFormat="1" ht="24" customHeight="1" x14ac:dyDescent="0.15">
      <c r="B17" s="4"/>
      <c r="C17" s="436"/>
      <c r="D17" s="431"/>
      <c r="E17" s="432"/>
      <c r="F17" s="432"/>
      <c r="G17" s="429"/>
      <c r="H17" s="90"/>
      <c r="J17" s="7"/>
    </row>
    <row r="18" spans="2:10" s="89" customFormat="1" ht="24" customHeight="1" x14ac:dyDescent="0.15">
      <c r="B18" s="4"/>
      <c r="C18" s="433"/>
      <c r="D18" s="428"/>
      <c r="E18" s="425"/>
      <c r="F18" s="425"/>
      <c r="G18" s="426"/>
      <c r="H18" s="90"/>
      <c r="J18" s="7"/>
    </row>
    <row r="19" spans="2:10" s="89" customFormat="1" ht="24" customHeight="1" x14ac:dyDescent="0.15">
      <c r="B19" s="4"/>
      <c r="C19" s="433"/>
      <c r="D19" s="428"/>
      <c r="E19" s="425"/>
      <c r="F19" s="425"/>
      <c r="G19" s="426"/>
      <c r="H19" s="90"/>
      <c r="J19" s="7"/>
    </row>
    <row r="20" spans="2:10" s="89" customFormat="1" ht="24" customHeight="1" x14ac:dyDescent="0.15">
      <c r="B20" s="4"/>
      <c r="C20" s="433"/>
      <c r="D20" s="428"/>
      <c r="E20" s="425"/>
      <c r="F20" s="425"/>
      <c r="G20" s="426"/>
      <c r="H20" s="90"/>
      <c r="J20" s="7"/>
    </row>
    <row r="21" spans="2:10" s="89" customFormat="1" ht="24" customHeight="1" x14ac:dyDescent="0.15">
      <c r="B21" s="4"/>
      <c r="C21" s="436"/>
      <c r="D21" s="431"/>
      <c r="E21" s="432"/>
      <c r="F21" s="432"/>
      <c r="G21" s="429"/>
      <c r="H21" s="90"/>
      <c r="J21" s="7"/>
    </row>
    <row r="22" spans="2:10" s="89" customFormat="1" ht="24" customHeight="1" x14ac:dyDescent="0.15">
      <c r="B22" s="4"/>
      <c r="C22" s="433"/>
      <c r="D22" s="428"/>
      <c r="E22" s="425"/>
      <c r="F22" s="425"/>
      <c r="G22" s="426"/>
      <c r="H22" s="90"/>
      <c r="J22" s="7"/>
    </row>
    <row r="23" spans="2:10" s="90" customFormat="1" ht="24" customHeight="1" x14ac:dyDescent="0.15">
      <c r="B23" s="4"/>
      <c r="C23" s="433"/>
      <c r="D23" s="428"/>
      <c r="E23" s="425"/>
      <c r="F23" s="425"/>
      <c r="G23" s="426"/>
      <c r="J23" s="4"/>
    </row>
    <row r="24" spans="2:10" s="90" customFormat="1" ht="24" customHeight="1" x14ac:dyDescent="0.15">
      <c r="B24" s="4"/>
      <c r="C24" s="433"/>
      <c r="D24" s="428"/>
      <c r="E24" s="425"/>
      <c r="F24" s="425"/>
      <c r="G24" s="426"/>
      <c r="J24" s="4"/>
    </row>
    <row r="25" spans="2:10" s="89" customFormat="1" ht="24" customHeight="1" x14ac:dyDescent="0.15">
      <c r="B25" s="218"/>
      <c r="C25" s="433"/>
      <c r="D25" s="428"/>
      <c r="E25" s="425"/>
      <c r="F25" s="425"/>
      <c r="G25" s="426"/>
      <c r="H25" s="90"/>
      <c r="J25" s="7"/>
    </row>
    <row r="26" spans="2:10" s="89" customFormat="1" ht="24" customHeight="1" x14ac:dyDescent="0.15">
      <c r="B26" s="4"/>
      <c r="C26" s="433"/>
      <c r="D26" s="428"/>
      <c r="E26" s="425"/>
      <c r="F26" s="425"/>
      <c r="G26" s="426"/>
      <c r="H26" s="90"/>
      <c r="J26" s="7"/>
    </row>
    <row r="27" spans="2:10" s="89" customFormat="1" ht="24" customHeight="1" x14ac:dyDescent="0.15">
      <c r="B27" s="4"/>
      <c r="C27" s="433"/>
      <c r="D27" s="428"/>
      <c r="E27" s="425"/>
      <c r="F27" s="425"/>
      <c r="G27" s="426"/>
      <c r="H27" s="90"/>
      <c r="J27" s="7"/>
    </row>
    <row r="28" spans="2:10" s="89" customFormat="1" ht="24" customHeight="1" x14ac:dyDescent="0.15">
      <c r="B28" s="7"/>
      <c r="C28" s="433"/>
      <c r="D28" s="428"/>
      <c r="E28" s="425"/>
      <c r="F28" s="425"/>
      <c r="G28" s="426"/>
      <c r="J28" s="7"/>
    </row>
    <row r="29" spans="2:10" ht="24" customHeight="1" x14ac:dyDescent="0.15">
      <c r="C29" s="433"/>
      <c r="D29" s="428"/>
      <c r="E29" s="425"/>
      <c r="F29" s="425"/>
      <c r="G29" s="426"/>
    </row>
    <row r="30" spans="2:10" ht="24" customHeight="1" x14ac:dyDescent="0.15">
      <c r="C30" s="433"/>
      <c r="D30" s="428"/>
      <c r="E30" s="425"/>
      <c r="F30" s="425"/>
      <c r="G30" s="426"/>
    </row>
    <row r="31" spans="2:10" ht="24" customHeight="1" x14ac:dyDescent="0.15">
      <c r="C31" s="433"/>
      <c r="D31" s="428"/>
      <c r="E31" s="425"/>
      <c r="F31" s="425"/>
      <c r="G31" s="426"/>
    </row>
    <row r="32" spans="2:10" ht="8.25" customHeight="1" x14ac:dyDescent="0.15"/>
    <row r="33" spans="3:7" x14ac:dyDescent="0.15">
      <c r="C33" s="200" t="s">
        <v>934</v>
      </c>
      <c r="D33" s="14"/>
      <c r="E33" s="14"/>
      <c r="F33" s="14"/>
      <c r="G33" s="14"/>
    </row>
    <row r="34" spans="3:7" x14ac:dyDescent="0.15">
      <c r="C34" s="200" t="s">
        <v>935</v>
      </c>
      <c r="D34" s="14"/>
      <c r="E34" s="14"/>
      <c r="F34" s="14"/>
      <c r="G34" s="14"/>
    </row>
    <row r="35" spans="3:7" x14ac:dyDescent="0.15">
      <c r="C35" s="200" t="s">
        <v>310</v>
      </c>
      <c r="D35" s="14"/>
      <c r="E35" s="14"/>
      <c r="F35" s="14"/>
      <c r="G35" s="14"/>
    </row>
    <row r="36" spans="3:7" x14ac:dyDescent="0.15">
      <c r="C36" s="14" t="s">
        <v>936</v>
      </c>
      <c r="D36" s="14"/>
      <c r="E36" s="14"/>
      <c r="F36" s="14"/>
      <c r="G36" s="14"/>
    </row>
    <row r="37" spans="3:7" ht="21" customHeight="1" x14ac:dyDescent="0.15">
      <c r="C37" s="1122" t="s">
        <v>937</v>
      </c>
      <c r="D37" s="1123"/>
      <c r="E37" s="1123"/>
      <c r="F37" s="1123"/>
      <c r="G37" s="1123"/>
    </row>
    <row r="38" spans="3:7" ht="16.5" customHeight="1" x14ac:dyDescent="0.15">
      <c r="C38" s="1123"/>
      <c r="D38" s="1123"/>
      <c r="E38" s="1123"/>
      <c r="F38" s="1123"/>
      <c r="G38" s="1123"/>
    </row>
    <row r="39" spans="3:7" ht="16.5" customHeight="1" x14ac:dyDescent="0.15">
      <c r="C39" s="437"/>
      <c r="D39" s="437"/>
      <c r="E39" s="437"/>
      <c r="F39" s="437"/>
      <c r="G39" s="345" t="s">
        <v>979</v>
      </c>
    </row>
    <row r="40" spans="3:7" ht="16.5" customHeight="1" x14ac:dyDescent="0.15">
      <c r="C40" s="346"/>
      <c r="D40" s="346"/>
      <c r="E40" s="346"/>
      <c r="F40" s="346"/>
      <c r="G40" s="346"/>
    </row>
    <row r="41" spans="3:7" x14ac:dyDescent="0.15">
      <c r="G41" s="42"/>
    </row>
  </sheetData>
  <sheetProtection password="A4DE" sheet="1" objects="1" scenarios="1"/>
  <mergeCells count="1">
    <mergeCell ref="C37:G38"/>
  </mergeCells>
  <phoneticPr fontId="2"/>
  <pageMargins left="0.98425196850393704" right="0.59055118110236227" top="0.74803149606299213"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Group Box 3">
              <controlPr defaultSize="0" autoFill="0" autoPict="0">
                <anchor moveWithCells="1">
                  <from>
                    <xdr:col>6</xdr:col>
                    <xdr:colOff>0</xdr:colOff>
                    <xdr:row>8</xdr:row>
                    <xdr:rowOff>0</xdr:rowOff>
                  </from>
                  <to>
                    <xdr:col>9</xdr:col>
                    <xdr:colOff>485775</xdr:colOff>
                    <xdr:row>9</xdr:row>
                    <xdr:rowOff>0</xdr:rowOff>
                  </to>
                </anchor>
              </controlPr>
            </control>
          </mc:Choice>
        </mc:AlternateContent>
        <mc:AlternateContent xmlns:mc="http://schemas.openxmlformats.org/markup-compatibility/2006">
          <mc:Choice Requires="x14">
            <control shapeId="14342" r:id="rId5" name="Group Box 6">
              <controlPr defaultSize="0" autoFill="0" autoPict="0">
                <anchor moveWithCells="1">
                  <from>
                    <xdr:col>6</xdr:col>
                    <xdr:colOff>0</xdr:colOff>
                    <xdr:row>9</xdr:row>
                    <xdr:rowOff>0</xdr:rowOff>
                  </from>
                  <to>
                    <xdr:col>9</xdr:col>
                    <xdr:colOff>485775</xdr:colOff>
                    <xdr:row>10</xdr:row>
                    <xdr:rowOff>0</xdr:rowOff>
                  </to>
                </anchor>
              </controlPr>
            </control>
          </mc:Choice>
        </mc:AlternateContent>
        <mc:AlternateContent xmlns:mc="http://schemas.openxmlformats.org/markup-compatibility/2006">
          <mc:Choice Requires="x14">
            <control shapeId="14345" r:id="rId6" name="Group Box 9">
              <controlPr defaultSize="0" autoFill="0" autoPict="0">
                <anchor moveWithCells="1">
                  <from>
                    <xdr:col>6</xdr:col>
                    <xdr:colOff>0</xdr:colOff>
                    <xdr:row>10</xdr:row>
                    <xdr:rowOff>0</xdr:rowOff>
                  </from>
                  <to>
                    <xdr:col>9</xdr:col>
                    <xdr:colOff>485775</xdr:colOff>
                    <xdr:row>11</xdr:row>
                    <xdr:rowOff>0</xdr:rowOff>
                  </to>
                </anchor>
              </controlPr>
            </control>
          </mc:Choice>
        </mc:AlternateContent>
        <mc:AlternateContent xmlns:mc="http://schemas.openxmlformats.org/markup-compatibility/2006">
          <mc:Choice Requires="x14">
            <control shapeId="14348" r:id="rId7" name="Group Box 12">
              <controlPr defaultSize="0" autoFill="0" autoPict="0">
                <anchor moveWithCells="1">
                  <from>
                    <xdr:col>6</xdr:col>
                    <xdr:colOff>0</xdr:colOff>
                    <xdr:row>11</xdr:row>
                    <xdr:rowOff>0</xdr:rowOff>
                  </from>
                  <to>
                    <xdr:col>9</xdr:col>
                    <xdr:colOff>485775</xdr:colOff>
                    <xdr:row>12</xdr:row>
                    <xdr:rowOff>0</xdr:rowOff>
                  </to>
                </anchor>
              </controlPr>
            </control>
          </mc:Choice>
        </mc:AlternateContent>
        <mc:AlternateContent xmlns:mc="http://schemas.openxmlformats.org/markup-compatibility/2006">
          <mc:Choice Requires="x14">
            <control shapeId="14351" r:id="rId8" name="Group Box 15">
              <controlPr defaultSize="0" autoFill="0" autoPict="0">
                <anchor moveWithCells="1">
                  <from>
                    <xdr:col>6</xdr:col>
                    <xdr:colOff>0</xdr:colOff>
                    <xdr:row>12</xdr:row>
                    <xdr:rowOff>0</xdr:rowOff>
                  </from>
                  <to>
                    <xdr:col>9</xdr:col>
                    <xdr:colOff>485775</xdr:colOff>
                    <xdr:row>13</xdr:row>
                    <xdr:rowOff>0</xdr:rowOff>
                  </to>
                </anchor>
              </controlPr>
            </control>
          </mc:Choice>
        </mc:AlternateContent>
        <mc:AlternateContent xmlns:mc="http://schemas.openxmlformats.org/markup-compatibility/2006">
          <mc:Choice Requires="x14">
            <control shapeId="14354" r:id="rId9" name="Group Box 18">
              <controlPr defaultSize="0" autoFill="0" autoPict="0">
                <anchor moveWithCells="1">
                  <from>
                    <xdr:col>6</xdr:col>
                    <xdr:colOff>0</xdr:colOff>
                    <xdr:row>13</xdr:row>
                    <xdr:rowOff>0</xdr:rowOff>
                  </from>
                  <to>
                    <xdr:col>9</xdr:col>
                    <xdr:colOff>485775</xdr:colOff>
                    <xdr:row>14</xdr:row>
                    <xdr:rowOff>0</xdr:rowOff>
                  </to>
                </anchor>
              </controlPr>
            </control>
          </mc:Choice>
        </mc:AlternateContent>
        <mc:AlternateContent xmlns:mc="http://schemas.openxmlformats.org/markup-compatibility/2006">
          <mc:Choice Requires="x14">
            <control shapeId="14357" r:id="rId10" name="Group Box 21">
              <controlPr defaultSize="0" autoFill="0" autoPict="0">
                <anchor moveWithCells="1">
                  <from>
                    <xdr:col>6</xdr:col>
                    <xdr:colOff>0</xdr:colOff>
                    <xdr:row>14</xdr:row>
                    <xdr:rowOff>0</xdr:rowOff>
                  </from>
                  <to>
                    <xdr:col>9</xdr:col>
                    <xdr:colOff>485775</xdr:colOff>
                    <xdr:row>15</xdr:row>
                    <xdr:rowOff>0</xdr:rowOff>
                  </to>
                </anchor>
              </controlPr>
            </control>
          </mc:Choice>
        </mc:AlternateContent>
        <mc:AlternateContent xmlns:mc="http://schemas.openxmlformats.org/markup-compatibility/2006">
          <mc:Choice Requires="x14">
            <control shapeId="14360" r:id="rId11" name="Group Box 24">
              <controlPr defaultSize="0" autoFill="0" autoPict="0">
                <anchor moveWithCells="1">
                  <from>
                    <xdr:col>6</xdr:col>
                    <xdr:colOff>0</xdr:colOff>
                    <xdr:row>15</xdr:row>
                    <xdr:rowOff>0</xdr:rowOff>
                  </from>
                  <to>
                    <xdr:col>9</xdr:col>
                    <xdr:colOff>485775</xdr:colOff>
                    <xdr:row>16</xdr:row>
                    <xdr:rowOff>0</xdr:rowOff>
                  </to>
                </anchor>
              </controlPr>
            </control>
          </mc:Choice>
        </mc:AlternateContent>
        <mc:AlternateContent xmlns:mc="http://schemas.openxmlformats.org/markup-compatibility/2006">
          <mc:Choice Requires="x14">
            <control shapeId="14363" r:id="rId12" name="Group Box 27">
              <controlPr defaultSize="0" autoFill="0" autoPict="0">
                <anchor moveWithCells="1">
                  <from>
                    <xdr:col>6</xdr:col>
                    <xdr:colOff>0</xdr:colOff>
                    <xdr:row>16</xdr:row>
                    <xdr:rowOff>0</xdr:rowOff>
                  </from>
                  <to>
                    <xdr:col>9</xdr:col>
                    <xdr:colOff>485775</xdr:colOff>
                    <xdr:row>17</xdr:row>
                    <xdr:rowOff>0</xdr:rowOff>
                  </to>
                </anchor>
              </controlPr>
            </control>
          </mc:Choice>
        </mc:AlternateContent>
        <mc:AlternateContent xmlns:mc="http://schemas.openxmlformats.org/markup-compatibility/2006">
          <mc:Choice Requires="x14">
            <control shapeId="14366" r:id="rId13" name="Group Box 30">
              <controlPr defaultSize="0" autoFill="0" autoPict="0">
                <anchor moveWithCells="1">
                  <from>
                    <xdr:col>6</xdr:col>
                    <xdr:colOff>0</xdr:colOff>
                    <xdr:row>17</xdr:row>
                    <xdr:rowOff>0</xdr:rowOff>
                  </from>
                  <to>
                    <xdr:col>9</xdr:col>
                    <xdr:colOff>485775</xdr:colOff>
                    <xdr:row>18</xdr:row>
                    <xdr:rowOff>0</xdr:rowOff>
                  </to>
                </anchor>
              </controlPr>
            </control>
          </mc:Choice>
        </mc:AlternateContent>
        <mc:AlternateContent xmlns:mc="http://schemas.openxmlformats.org/markup-compatibility/2006">
          <mc:Choice Requires="x14">
            <control shapeId="14369" r:id="rId14" name="Group Box 33">
              <controlPr defaultSize="0" autoFill="0" autoPict="0">
                <anchor moveWithCells="1">
                  <from>
                    <xdr:col>6</xdr:col>
                    <xdr:colOff>0</xdr:colOff>
                    <xdr:row>18</xdr:row>
                    <xdr:rowOff>0</xdr:rowOff>
                  </from>
                  <to>
                    <xdr:col>9</xdr:col>
                    <xdr:colOff>485775</xdr:colOff>
                    <xdr:row>19</xdr:row>
                    <xdr:rowOff>0</xdr:rowOff>
                  </to>
                </anchor>
              </controlPr>
            </control>
          </mc:Choice>
        </mc:AlternateContent>
        <mc:AlternateContent xmlns:mc="http://schemas.openxmlformats.org/markup-compatibility/2006">
          <mc:Choice Requires="x14">
            <control shapeId="14372" r:id="rId15" name="Group Box 36">
              <controlPr defaultSize="0" autoFill="0" autoPict="0">
                <anchor moveWithCells="1">
                  <from>
                    <xdr:col>6</xdr:col>
                    <xdr:colOff>0</xdr:colOff>
                    <xdr:row>19</xdr:row>
                    <xdr:rowOff>0</xdr:rowOff>
                  </from>
                  <to>
                    <xdr:col>9</xdr:col>
                    <xdr:colOff>485775</xdr:colOff>
                    <xdr:row>20</xdr:row>
                    <xdr:rowOff>0</xdr:rowOff>
                  </to>
                </anchor>
              </controlPr>
            </control>
          </mc:Choice>
        </mc:AlternateContent>
        <mc:AlternateContent xmlns:mc="http://schemas.openxmlformats.org/markup-compatibility/2006">
          <mc:Choice Requires="x14">
            <control shapeId="14375" r:id="rId16" name="Group Box 39">
              <controlPr defaultSize="0" autoFill="0" autoPict="0">
                <anchor moveWithCells="1">
                  <from>
                    <xdr:col>6</xdr:col>
                    <xdr:colOff>0</xdr:colOff>
                    <xdr:row>20</xdr:row>
                    <xdr:rowOff>0</xdr:rowOff>
                  </from>
                  <to>
                    <xdr:col>9</xdr:col>
                    <xdr:colOff>485775</xdr:colOff>
                    <xdr:row>21</xdr:row>
                    <xdr:rowOff>0</xdr:rowOff>
                  </to>
                </anchor>
              </controlPr>
            </control>
          </mc:Choice>
        </mc:AlternateContent>
        <mc:AlternateContent xmlns:mc="http://schemas.openxmlformats.org/markup-compatibility/2006">
          <mc:Choice Requires="x14">
            <control shapeId="14378" r:id="rId17" name="Group Box 42">
              <controlPr defaultSize="0" autoFill="0" autoPict="0">
                <anchor moveWithCells="1">
                  <from>
                    <xdr:col>6</xdr:col>
                    <xdr:colOff>0</xdr:colOff>
                    <xdr:row>21</xdr:row>
                    <xdr:rowOff>0</xdr:rowOff>
                  </from>
                  <to>
                    <xdr:col>9</xdr:col>
                    <xdr:colOff>485775</xdr:colOff>
                    <xdr:row>22</xdr:row>
                    <xdr:rowOff>0</xdr:rowOff>
                  </to>
                </anchor>
              </controlPr>
            </control>
          </mc:Choice>
        </mc:AlternateContent>
        <mc:AlternateContent xmlns:mc="http://schemas.openxmlformats.org/markup-compatibility/2006">
          <mc:Choice Requires="x14">
            <control shapeId="14381" r:id="rId18" name="Group Box 45">
              <controlPr defaultSize="0" autoFill="0" autoPict="0">
                <anchor moveWithCells="1">
                  <from>
                    <xdr:col>6</xdr:col>
                    <xdr:colOff>0</xdr:colOff>
                    <xdr:row>22</xdr:row>
                    <xdr:rowOff>0</xdr:rowOff>
                  </from>
                  <to>
                    <xdr:col>9</xdr:col>
                    <xdr:colOff>485775</xdr:colOff>
                    <xdr:row>23</xdr:row>
                    <xdr:rowOff>0</xdr:rowOff>
                  </to>
                </anchor>
              </controlPr>
            </control>
          </mc:Choice>
        </mc:AlternateContent>
        <mc:AlternateContent xmlns:mc="http://schemas.openxmlformats.org/markup-compatibility/2006">
          <mc:Choice Requires="x14">
            <control shapeId="14384" r:id="rId19" name="Group Box 48">
              <controlPr defaultSize="0" autoFill="0" autoPict="0">
                <anchor moveWithCells="1">
                  <from>
                    <xdr:col>6</xdr:col>
                    <xdr:colOff>0</xdr:colOff>
                    <xdr:row>23</xdr:row>
                    <xdr:rowOff>0</xdr:rowOff>
                  </from>
                  <to>
                    <xdr:col>9</xdr:col>
                    <xdr:colOff>485775</xdr:colOff>
                    <xdr:row>24</xdr:row>
                    <xdr:rowOff>0</xdr:rowOff>
                  </to>
                </anchor>
              </controlPr>
            </control>
          </mc:Choice>
        </mc:AlternateContent>
        <mc:AlternateContent xmlns:mc="http://schemas.openxmlformats.org/markup-compatibility/2006">
          <mc:Choice Requires="x14">
            <control shapeId="14387" r:id="rId20" name="Group Box 51">
              <controlPr defaultSize="0" autoFill="0" autoPict="0">
                <anchor moveWithCells="1">
                  <from>
                    <xdr:col>6</xdr:col>
                    <xdr:colOff>0</xdr:colOff>
                    <xdr:row>24</xdr:row>
                    <xdr:rowOff>0</xdr:rowOff>
                  </from>
                  <to>
                    <xdr:col>9</xdr:col>
                    <xdr:colOff>485775</xdr:colOff>
                    <xdr:row>25</xdr:row>
                    <xdr:rowOff>0</xdr:rowOff>
                  </to>
                </anchor>
              </controlPr>
            </control>
          </mc:Choice>
        </mc:AlternateContent>
        <mc:AlternateContent xmlns:mc="http://schemas.openxmlformats.org/markup-compatibility/2006">
          <mc:Choice Requires="x14">
            <control shapeId="14390" r:id="rId21" name="Group Box 54">
              <controlPr defaultSize="0" autoFill="0" autoPict="0">
                <anchor moveWithCells="1">
                  <from>
                    <xdr:col>6</xdr:col>
                    <xdr:colOff>0</xdr:colOff>
                    <xdr:row>25</xdr:row>
                    <xdr:rowOff>0</xdr:rowOff>
                  </from>
                  <to>
                    <xdr:col>9</xdr:col>
                    <xdr:colOff>485775</xdr:colOff>
                    <xdr:row>26</xdr:row>
                    <xdr:rowOff>0</xdr:rowOff>
                  </to>
                </anchor>
              </controlPr>
            </control>
          </mc:Choice>
        </mc:AlternateContent>
        <mc:AlternateContent xmlns:mc="http://schemas.openxmlformats.org/markup-compatibility/2006">
          <mc:Choice Requires="x14">
            <control shapeId="14393" r:id="rId22" name="Group Box 57">
              <controlPr defaultSize="0" autoFill="0" autoPict="0">
                <anchor moveWithCells="1">
                  <from>
                    <xdr:col>6</xdr:col>
                    <xdr:colOff>0</xdr:colOff>
                    <xdr:row>26</xdr:row>
                    <xdr:rowOff>0</xdr:rowOff>
                  </from>
                  <to>
                    <xdr:col>9</xdr:col>
                    <xdr:colOff>485775</xdr:colOff>
                    <xdr:row>27</xdr:row>
                    <xdr:rowOff>0</xdr:rowOff>
                  </to>
                </anchor>
              </controlPr>
            </control>
          </mc:Choice>
        </mc:AlternateContent>
        <mc:AlternateContent xmlns:mc="http://schemas.openxmlformats.org/markup-compatibility/2006">
          <mc:Choice Requires="x14">
            <control shapeId="14396" r:id="rId23" name="Group Box 60">
              <controlPr defaultSize="0" autoFill="0" autoPict="0">
                <anchor moveWithCells="1">
                  <from>
                    <xdr:col>6</xdr:col>
                    <xdr:colOff>0</xdr:colOff>
                    <xdr:row>27</xdr:row>
                    <xdr:rowOff>0</xdr:rowOff>
                  </from>
                  <to>
                    <xdr:col>9</xdr:col>
                    <xdr:colOff>485775</xdr:colOff>
                    <xdr:row>28</xdr:row>
                    <xdr:rowOff>0</xdr:rowOff>
                  </to>
                </anchor>
              </controlPr>
            </control>
          </mc:Choice>
        </mc:AlternateContent>
        <mc:AlternateContent xmlns:mc="http://schemas.openxmlformats.org/markup-compatibility/2006">
          <mc:Choice Requires="x14">
            <control shapeId="14399" r:id="rId24" name="Group Box 63">
              <controlPr defaultSize="0" autoFill="0" autoPict="0">
                <anchor moveWithCells="1">
                  <from>
                    <xdr:col>6</xdr:col>
                    <xdr:colOff>0</xdr:colOff>
                    <xdr:row>28</xdr:row>
                    <xdr:rowOff>0</xdr:rowOff>
                  </from>
                  <to>
                    <xdr:col>9</xdr:col>
                    <xdr:colOff>485775</xdr:colOff>
                    <xdr:row>29</xdr:row>
                    <xdr:rowOff>0</xdr:rowOff>
                  </to>
                </anchor>
              </controlPr>
            </control>
          </mc:Choice>
        </mc:AlternateContent>
        <mc:AlternateContent xmlns:mc="http://schemas.openxmlformats.org/markup-compatibility/2006">
          <mc:Choice Requires="x14">
            <control shapeId="14402" r:id="rId25" name="Group Box 66">
              <controlPr defaultSize="0" autoFill="0" autoPict="0">
                <anchor moveWithCells="1">
                  <from>
                    <xdr:col>6</xdr:col>
                    <xdr:colOff>0</xdr:colOff>
                    <xdr:row>30</xdr:row>
                    <xdr:rowOff>0</xdr:rowOff>
                  </from>
                  <to>
                    <xdr:col>9</xdr:col>
                    <xdr:colOff>485775</xdr:colOff>
                    <xdr:row>31</xdr:row>
                    <xdr:rowOff>0</xdr:rowOff>
                  </to>
                </anchor>
              </controlPr>
            </control>
          </mc:Choice>
        </mc:AlternateContent>
        <mc:AlternateContent xmlns:mc="http://schemas.openxmlformats.org/markup-compatibility/2006">
          <mc:Choice Requires="x14">
            <control shapeId="14405" r:id="rId26" name="Group Box 69">
              <controlPr defaultSize="0" autoFill="0" autoPict="0">
                <anchor moveWithCells="1">
                  <from>
                    <xdr:col>6</xdr:col>
                    <xdr:colOff>0</xdr:colOff>
                    <xdr:row>31</xdr:row>
                    <xdr:rowOff>0</xdr:rowOff>
                  </from>
                  <to>
                    <xdr:col>9</xdr:col>
                    <xdr:colOff>485775</xdr:colOff>
                    <xdr:row>33</xdr:row>
                    <xdr:rowOff>19050</xdr:rowOff>
                  </to>
                </anchor>
              </controlPr>
            </control>
          </mc:Choice>
        </mc:AlternateContent>
        <mc:AlternateContent xmlns:mc="http://schemas.openxmlformats.org/markup-compatibility/2006">
          <mc:Choice Requires="x14">
            <control shapeId="14408" r:id="rId27" name="Group Box 72">
              <controlPr defaultSize="0" autoFill="0" autoPict="0">
                <anchor moveWithCells="1">
                  <from>
                    <xdr:col>6</xdr:col>
                    <xdr:colOff>0</xdr:colOff>
                    <xdr:row>6</xdr:row>
                    <xdr:rowOff>123825</xdr:rowOff>
                  </from>
                  <to>
                    <xdr:col>9</xdr:col>
                    <xdr:colOff>485775</xdr:colOff>
                    <xdr:row>8</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showGridLines="0" view="pageBreakPreview" zoomScale="85" zoomScaleNormal="100" zoomScaleSheetLayoutView="85" workbookViewId="0">
      <selection activeCell="N24" sqref="N24"/>
    </sheetView>
  </sheetViews>
  <sheetFormatPr defaultRowHeight="13.5" x14ac:dyDescent="0.15"/>
  <cols>
    <col min="1" max="3" width="1.5" style="7" customWidth="1"/>
    <col min="4" max="4" width="14" style="7" customWidth="1"/>
    <col min="5" max="5" width="6.75" style="7" customWidth="1"/>
    <col min="6" max="17" width="8.375" style="7" customWidth="1"/>
    <col min="18" max="18" width="10" style="7" customWidth="1"/>
    <col min="19" max="19" width="1.25" style="7" customWidth="1"/>
    <col min="20" max="20" width="3.125" style="7" customWidth="1"/>
    <col min="21" max="16384" width="9" style="7"/>
  </cols>
  <sheetData>
    <row r="1" spans="1:21" ht="15.75" customHeight="1" x14ac:dyDescent="0.15">
      <c r="A1" s="313" t="s">
        <v>938</v>
      </c>
    </row>
    <row r="2" spans="1:21" ht="15.75" customHeight="1" x14ac:dyDescent="0.15">
      <c r="B2" s="7" t="s">
        <v>604</v>
      </c>
      <c r="D2" s="110"/>
      <c r="E2" s="110"/>
      <c r="F2" s="110"/>
      <c r="G2" s="110"/>
      <c r="H2" s="110"/>
      <c r="I2" s="110"/>
      <c r="J2" s="110"/>
      <c r="K2" s="110"/>
      <c r="L2" s="110"/>
      <c r="M2" s="110"/>
      <c r="N2" s="97"/>
    </row>
    <row r="3" spans="1:21" ht="16.5" customHeight="1" x14ac:dyDescent="0.15">
      <c r="C3" s="844" t="str">
        <f>IF('別紙2-3'!D68="","",'別紙2-3'!D68&amp;"年度")</f>
        <v/>
      </c>
      <c r="D3" s="844"/>
      <c r="E3" s="100" t="s">
        <v>210</v>
      </c>
      <c r="F3" s="100" t="s">
        <v>211</v>
      </c>
      <c r="G3" s="100" t="s">
        <v>212</v>
      </c>
      <c r="H3" s="100" t="s">
        <v>213</v>
      </c>
      <c r="I3" s="100" t="s">
        <v>214</v>
      </c>
      <c r="J3" s="100" t="s">
        <v>215</v>
      </c>
      <c r="K3" s="100" t="s">
        <v>216</v>
      </c>
      <c r="L3" s="100" t="s">
        <v>217</v>
      </c>
      <c r="M3" s="100" t="s">
        <v>218</v>
      </c>
      <c r="N3" s="100" t="s">
        <v>219</v>
      </c>
      <c r="O3" s="100" t="s">
        <v>220</v>
      </c>
      <c r="P3" s="100" t="s">
        <v>221</v>
      </c>
      <c r="Q3" s="100" t="s">
        <v>222</v>
      </c>
      <c r="R3" s="100" t="s">
        <v>223</v>
      </c>
    </row>
    <row r="4" spans="1:21" ht="18" customHeight="1" x14ac:dyDescent="0.15">
      <c r="C4" s="912" t="s">
        <v>313</v>
      </c>
      <c r="D4" s="836"/>
      <c r="E4" s="100" t="s">
        <v>308</v>
      </c>
      <c r="F4" s="438" t="str">
        <f>IF('別紙2-3'!D60="","",'別紙2-3'!D60)</f>
        <v/>
      </c>
      <c r="G4" s="438" t="str">
        <f>IF('別紙2-3'!E60="","",'別紙2-3'!E60)</f>
        <v/>
      </c>
      <c r="H4" s="438" t="str">
        <f>IF('別紙2-3'!F60="","",'別紙2-3'!F60)</f>
        <v/>
      </c>
      <c r="I4" s="438" t="str">
        <f>IF('別紙2-3'!G60="","",'別紙2-3'!G60)</f>
        <v/>
      </c>
      <c r="J4" s="438" t="str">
        <f>IF('別紙2-3'!H60="","",'別紙2-3'!H60)</f>
        <v/>
      </c>
      <c r="K4" s="438" t="str">
        <f>IF('別紙2-3'!I60="","",'別紙2-3'!I60)</f>
        <v/>
      </c>
      <c r="L4" s="438" t="str">
        <f>IF('別紙2-3'!J60="","",'別紙2-3'!J60)</f>
        <v/>
      </c>
      <c r="M4" s="438" t="str">
        <f>IF('別紙2-3'!K60="","",'別紙2-3'!K60)</f>
        <v/>
      </c>
      <c r="N4" s="438" t="str">
        <f>IF('別紙2-3'!L60="","",'別紙2-3'!L60)</f>
        <v/>
      </c>
      <c r="O4" s="438" t="str">
        <f>IF('別紙2-3'!M60="","",'別紙2-3'!M60)</f>
        <v/>
      </c>
      <c r="P4" s="438" t="str">
        <f>IF('別紙2-3'!N60="","",'別紙2-3'!N60)</f>
        <v/>
      </c>
      <c r="Q4" s="438" t="str">
        <f>IF('別紙2-3'!O60="","",'別紙2-3'!O60)</f>
        <v/>
      </c>
      <c r="R4" s="439" t="str">
        <f>IF(COUNT(F4:Q4)=0,"",SUM(F4:Q4))</f>
        <v/>
      </c>
      <c r="U4" s="7" t="s">
        <v>303</v>
      </c>
    </row>
    <row r="5" spans="1:21" ht="18" customHeight="1" x14ac:dyDescent="0.15">
      <c r="C5" s="912" t="s">
        <v>312</v>
      </c>
      <c r="D5" s="836"/>
      <c r="E5" s="99" t="s">
        <v>362</v>
      </c>
      <c r="F5" s="438" t="str">
        <f>IF('別紙2-3'!D61="","",'別紙2-3'!D61)</f>
        <v/>
      </c>
      <c r="G5" s="438" t="str">
        <f>IF('別紙2-3'!E61="","",'別紙2-3'!E61)</f>
        <v/>
      </c>
      <c r="H5" s="438" t="str">
        <f>IF('別紙2-3'!F61="","",'別紙2-3'!F61)</f>
        <v/>
      </c>
      <c r="I5" s="438" t="str">
        <f>IF('別紙2-3'!G61="","",'別紙2-3'!G61)</f>
        <v/>
      </c>
      <c r="J5" s="438" t="str">
        <f>IF('別紙2-3'!H61="","",'別紙2-3'!H61)</f>
        <v/>
      </c>
      <c r="K5" s="438" t="str">
        <f>IF('別紙2-3'!I61="","",'別紙2-3'!I61)</f>
        <v/>
      </c>
      <c r="L5" s="438" t="str">
        <f>IF('別紙2-3'!J61="","",'別紙2-3'!J61)</f>
        <v/>
      </c>
      <c r="M5" s="438" t="str">
        <f>IF('別紙2-3'!K61="","",'別紙2-3'!K61)</f>
        <v/>
      </c>
      <c r="N5" s="438" t="str">
        <f>IF('別紙2-3'!L61="","",'別紙2-3'!L61)</f>
        <v/>
      </c>
      <c r="O5" s="438" t="str">
        <f>IF('別紙2-3'!M61="","",'別紙2-3'!M61)</f>
        <v/>
      </c>
      <c r="P5" s="438" t="str">
        <f>IF('別紙2-3'!N61="","",'別紙2-3'!N61)</f>
        <v/>
      </c>
      <c r="Q5" s="438" t="str">
        <f>IF('別紙2-3'!O61="","",'別紙2-3'!O61)</f>
        <v/>
      </c>
      <c r="R5" s="439" t="str">
        <f>IF(COUNT(F5:Q5)=0,"",SUM(F5:Q5))</f>
        <v/>
      </c>
      <c r="U5" s="89" t="s">
        <v>304</v>
      </c>
    </row>
    <row r="6" spans="1:21" ht="18" customHeight="1" x14ac:dyDescent="0.15">
      <c r="C6" s="720" t="s">
        <v>302</v>
      </c>
      <c r="D6" s="722"/>
      <c r="E6" s="100" t="s">
        <v>939</v>
      </c>
      <c r="F6" s="440" t="str">
        <f>IF('別紙2-3'!D59="","",'別紙2-3'!D59)</f>
        <v/>
      </c>
      <c r="G6" s="440" t="str">
        <f>IF('別紙2-3'!E59="","",'別紙2-3'!E59)</f>
        <v/>
      </c>
      <c r="H6" s="440" t="str">
        <f>IF('別紙2-3'!F59="","",'別紙2-3'!F59)</f>
        <v/>
      </c>
      <c r="I6" s="440" t="str">
        <f>IF('別紙2-3'!G59="","",'別紙2-3'!G59)</f>
        <v/>
      </c>
      <c r="J6" s="440" t="str">
        <f>IF('別紙2-3'!H59="","",'別紙2-3'!H59)</f>
        <v/>
      </c>
      <c r="K6" s="440" t="str">
        <f>IF('別紙2-3'!I59="","",'別紙2-3'!I59)</f>
        <v/>
      </c>
      <c r="L6" s="440" t="str">
        <f>IF('別紙2-3'!J59="","",'別紙2-3'!J59)</f>
        <v/>
      </c>
      <c r="M6" s="440" t="str">
        <f>IF('別紙2-3'!K59="","",'別紙2-3'!K59)</f>
        <v/>
      </c>
      <c r="N6" s="440" t="str">
        <f>IF('別紙2-3'!L59="","",'別紙2-3'!L59)</f>
        <v/>
      </c>
      <c r="O6" s="440" t="str">
        <f>IF('別紙2-3'!M59="","",'別紙2-3'!M59)</f>
        <v/>
      </c>
      <c r="P6" s="440" t="str">
        <f>IF('別紙2-3'!N59="","",'別紙2-3'!N59)</f>
        <v/>
      </c>
      <c r="Q6" s="440" t="str">
        <f>IF('別紙2-3'!O59="","",'別紙2-3'!O59)</f>
        <v/>
      </c>
      <c r="R6" s="440" t="str">
        <f>IF(COUNT(F6:Q6)=0,"",SUM(F6:Q6))</f>
        <v/>
      </c>
      <c r="U6" s="89" t="s">
        <v>304</v>
      </c>
    </row>
    <row r="7" spans="1:21" ht="18" customHeight="1" x14ac:dyDescent="0.15">
      <c r="C7" s="726"/>
      <c r="D7" s="728"/>
      <c r="E7" s="100" t="s">
        <v>308</v>
      </c>
      <c r="F7" s="439" t="str">
        <f>IF(F6="","",F6*45/3.6)</f>
        <v/>
      </c>
      <c r="G7" s="439" t="str">
        <f t="shared" ref="G7:Q7" si="0">IF(G6="","",G6*45/3.6)</f>
        <v/>
      </c>
      <c r="H7" s="439" t="str">
        <f t="shared" si="0"/>
        <v/>
      </c>
      <c r="I7" s="439" t="str">
        <f t="shared" si="0"/>
        <v/>
      </c>
      <c r="J7" s="439" t="str">
        <f t="shared" si="0"/>
        <v/>
      </c>
      <c r="K7" s="439" t="str">
        <f t="shared" si="0"/>
        <v/>
      </c>
      <c r="L7" s="439" t="str">
        <f t="shared" si="0"/>
        <v/>
      </c>
      <c r="M7" s="439" t="str">
        <f t="shared" si="0"/>
        <v/>
      </c>
      <c r="N7" s="439" t="str">
        <f t="shared" si="0"/>
        <v/>
      </c>
      <c r="O7" s="439" t="str">
        <f t="shared" si="0"/>
        <v/>
      </c>
      <c r="P7" s="439" t="str">
        <f t="shared" si="0"/>
        <v/>
      </c>
      <c r="Q7" s="439" t="str">
        <f t="shared" si="0"/>
        <v/>
      </c>
      <c r="R7" s="439" t="str">
        <f>IF(COUNT(F7:Q7)=0,"",SUM(F7:Q7))</f>
        <v/>
      </c>
      <c r="U7" s="89" t="s">
        <v>304</v>
      </c>
    </row>
    <row r="8" spans="1:21" ht="33.75" customHeight="1" x14ac:dyDescent="0.15">
      <c r="C8" s="1124" t="s">
        <v>309</v>
      </c>
      <c r="D8" s="686"/>
      <c r="E8" s="100" t="s">
        <v>307</v>
      </c>
      <c r="F8" s="439" t="str">
        <f>IF('別紙2-3'!D58="","",'別紙2-3'!D58)</f>
        <v/>
      </c>
      <c r="G8" s="439" t="str">
        <f>IF('別紙2-3'!E58="","",'別紙2-3'!E58)</f>
        <v/>
      </c>
      <c r="H8" s="439" t="str">
        <f>IF('別紙2-3'!F58="","",'別紙2-3'!F58)</f>
        <v/>
      </c>
      <c r="I8" s="439" t="str">
        <f>IF('別紙2-3'!G58="","",'別紙2-3'!G58)</f>
        <v/>
      </c>
      <c r="J8" s="439" t="str">
        <f>IF('別紙2-3'!H58="","",'別紙2-3'!H58)</f>
        <v/>
      </c>
      <c r="K8" s="439" t="str">
        <f>IF('別紙2-3'!I58="","",'別紙2-3'!I58)</f>
        <v/>
      </c>
      <c r="L8" s="439" t="str">
        <f>IF('別紙2-3'!J58="","",'別紙2-3'!J58)</f>
        <v/>
      </c>
      <c r="M8" s="439" t="str">
        <f>IF('別紙2-3'!K58="","",'別紙2-3'!K58)</f>
        <v/>
      </c>
      <c r="N8" s="439" t="str">
        <f>IF('別紙2-3'!L58="","",'別紙2-3'!L58)</f>
        <v/>
      </c>
      <c r="O8" s="439" t="str">
        <f>IF('別紙2-3'!M58="","",'別紙2-3'!M58)</f>
        <v/>
      </c>
      <c r="P8" s="439" t="str">
        <f>IF('別紙2-3'!N58="","",'別紙2-3'!N58)</f>
        <v/>
      </c>
      <c r="Q8" s="439" t="str">
        <f>IF('別紙2-3'!O58="","",'別紙2-3'!O58)</f>
        <v/>
      </c>
      <c r="R8" s="439">
        <f>SUM(F8:Q8)</f>
        <v>0</v>
      </c>
      <c r="U8" s="43" t="e">
        <f>F5/3.6</f>
        <v>#VALUE!</v>
      </c>
    </row>
    <row r="9" spans="1:21" ht="33.75" customHeight="1" x14ac:dyDescent="0.15">
      <c r="C9" s="1124" t="s">
        <v>314</v>
      </c>
      <c r="D9" s="686"/>
      <c r="E9" s="219" t="s">
        <v>940</v>
      </c>
      <c r="F9" s="440" t="str">
        <f>IF('別紙2-3'!D66="","",'別紙2-3'!D66)</f>
        <v/>
      </c>
      <c r="G9" s="440" t="str">
        <f>IF('別紙2-3'!E66="","",'別紙2-3'!E66)</f>
        <v/>
      </c>
      <c r="H9" s="440" t="str">
        <f>IF('別紙2-3'!F66="","",'別紙2-3'!F66)</f>
        <v/>
      </c>
      <c r="I9" s="440" t="str">
        <f>IF('別紙2-3'!G66="","",'別紙2-3'!G66)</f>
        <v/>
      </c>
      <c r="J9" s="440" t="str">
        <f>IF('別紙2-3'!H66="","",'別紙2-3'!H66)</f>
        <v/>
      </c>
      <c r="K9" s="440" t="str">
        <f>IF('別紙2-3'!I66="","",'別紙2-3'!I66)</f>
        <v/>
      </c>
      <c r="L9" s="440" t="str">
        <f>IF('別紙2-3'!J66="","",'別紙2-3'!J66)</f>
        <v/>
      </c>
      <c r="M9" s="440" t="str">
        <f>IF('別紙2-3'!K66="","",'別紙2-3'!K66)</f>
        <v/>
      </c>
      <c r="N9" s="440" t="str">
        <f>IF('別紙2-3'!L66="","",'別紙2-3'!L66)</f>
        <v/>
      </c>
      <c r="O9" s="440" t="str">
        <f>IF('別紙2-3'!M66="","",'別紙2-3'!M66)</f>
        <v/>
      </c>
      <c r="P9" s="440" t="str">
        <f>IF('別紙2-3'!N66="","",'別紙2-3'!N66)</f>
        <v/>
      </c>
      <c r="Q9" s="440" t="str">
        <f>IF('別紙2-3'!O66="","",'別紙2-3'!O66)</f>
        <v/>
      </c>
      <c r="R9" s="440" t="e">
        <f>IF('別紙2-3'!D77="","",'別紙2-3'!D77)</f>
        <v>#DIV/0!</v>
      </c>
      <c r="U9" s="89" t="e">
        <f>F8*F40/1000</f>
        <v>#VALUE!</v>
      </c>
    </row>
    <row r="10" spans="1:21" ht="18" customHeight="1" x14ac:dyDescent="0.15">
      <c r="C10" s="1124" t="s">
        <v>419</v>
      </c>
      <c r="D10" s="1125"/>
      <c r="E10" s="100" t="s">
        <v>420</v>
      </c>
      <c r="F10" s="441"/>
      <c r="G10" s="441"/>
      <c r="H10" s="441"/>
      <c r="I10" s="441"/>
      <c r="J10" s="441"/>
      <c r="K10" s="441"/>
      <c r="L10" s="441"/>
      <c r="M10" s="441"/>
      <c r="N10" s="441"/>
      <c r="O10" s="441"/>
      <c r="P10" s="441"/>
      <c r="Q10" s="441"/>
      <c r="R10" s="439" t="str">
        <f>IF(SUM(F10:Q10)&gt;0,SUM(F10:Q10),"")</f>
        <v/>
      </c>
      <c r="U10" s="89"/>
    </row>
    <row r="11" spans="1:21" ht="18" customHeight="1" x14ac:dyDescent="0.15">
      <c r="C11" s="1124" t="s">
        <v>624</v>
      </c>
      <c r="D11" s="1125"/>
      <c r="E11" s="99" t="s">
        <v>148</v>
      </c>
      <c r="F11" s="441"/>
      <c r="G11" s="441"/>
      <c r="H11" s="441"/>
      <c r="I11" s="441"/>
      <c r="J11" s="441"/>
      <c r="K11" s="441"/>
      <c r="L11" s="441"/>
      <c r="M11" s="441"/>
      <c r="N11" s="441"/>
      <c r="O11" s="441"/>
      <c r="P11" s="441"/>
      <c r="Q11" s="441"/>
      <c r="R11" s="439" t="str">
        <f>IF(SUM(F11:Q11)&gt;0,SUM(F11:Q11),"")</f>
        <v/>
      </c>
      <c r="U11" s="89"/>
    </row>
    <row r="12" spans="1:21" ht="18" customHeight="1" x14ac:dyDescent="0.15">
      <c r="C12" s="1124" t="s">
        <v>625</v>
      </c>
      <c r="D12" s="1125"/>
      <c r="E12" s="99" t="s">
        <v>462</v>
      </c>
      <c r="F12" s="441"/>
      <c r="G12" s="441"/>
      <c r="H12" s="441"/>
      <c r="I12" s="441"/>
      <c r="J12" s="441"/>
      <c r="K12" s="441"/>
      <c r="L12" s="441"/>
      <c r="M12" s="441"/>
      <c r="N12" s="441"/>
      <c r="O12" s="441"/>
      <c r="P12" s="441"/>
      <c r="Q12" s="441"/>
      <c r="R12" s="439" t="str">
        <f>IF(SUM(F12:Q12)&gt;0,SUM(F12:Q12),"")</f>
        <v/>
      </c>
      <c r="U12" s="89"/>
    </row>
    <row r="13" spans="1:21" ht="14.25" customHeight="1" x14ac:dyDescent="0.15">
      <c r="J13" s="223"/>
      <c r="K13" s="223"/>
      <c r="L13" s="223"/>
      <c r="M13" s="223"/>
      <c r="N13" s="223"/>
      <c r="O13" s="223"/>
      <c r="P13" s="223"/>
    </row>
    <row r="14" spans="1:21" ht="17.25" customHeight="1" x14ac:dyDescent="0.15">
      <c r="C14" s="844" t="str">
        <f>IF('別紙2-3'!E68="","",'別紙2-3'!E68&amp;"年度")</f>
        <v/>
      </c>
      <c r="D14" s="844"/>
      <c r="E14" s="100" t="s">
        <v>210</v>
      </c>
      <c r="F14" s="100" t="s">
        <v>211</v>
      </c>
      <c r="G14" s="100" t="s">
        <v>212</v>
      </c>
      <c r="H14" s="100" t="s">
        <v>213</v>
      </c>
      <c r="I14" s="100" t="s">
        <v>214</v>
      </c>
      <c r="J14" s="442" t="s">
        <v>215</v>
      </c>
      <c r="K14" s="442" t="s">
        <v>216</v>
      </c>
      <c r="L14" s="442" t="s">
        <v>217</v>
      </c>
      <c r="M14" s="442" t="s">
        <v>218</v>
      </c>
      <c r="N14" s="442" t="s">
        <v>219</v>
      </c>
      <c r="O14" s="442" t="s">
        <v>220</v>
      </c>
      <c r="P14" s="442" t="s">
        <v>221</v>
      </c>
      <c r="Q14" s="100" t="s">
        <v>222</v>
      </c>
      <c r="R14" s="100" t="s">
        <v>223</v>
      </c>
    </row>
    <row r="15" spans="1:21" ht="18" customHeight="1" x14ac:dyDescent="0.15">
      <c r="C15" s="836" t="s">
        <v>224</v>
      </c>
      <c r="D15" s="836"/>
      <c r="E15" s="100" t="s">
        <v>308</v>
      </c>
      <c r="F15" s="438" t="str">
        <f>IF('別紙2-3'!P60="","",'別紙2-3'!P60)</f>
        <v/>
      </c>
      <c r="G15" s="438" t="str">
        <f>IF('別紙2-3'!Q60="","",'別紙2-3'!Q60)</f>
        <v/>
      </c>
      <c r="H15" s="438" t="str">
        <f>IF('別紙2-3'!R60="","",'別紙2-3'!R60)</f>
        <v/>
      </c>
      <c r="I15" s="438" t="str">
        <f>IF('別紙2-3'!S60="","",'別紙2-3'!S60)</f>
        <v/>
      </c>
      <c r="J15" s="438" t="str">
        <f>IF('別紙2-3'!T60="","",'別紙2-3'!T60)</f>
        <v/>
      </c>
      <c r="K15" s="438" t="str">
        <f>IF('別紙2-3'!U60="","",'別紙2-3'!U60)</f>
        <v/>
      </c>
      <c r="L15" s="438" t="str">
        <f>IF('別紙2-3'!V60="","",'別紙2-3'!V60)</f>
        <v/>
      </c>
      <c r="M15" s="438" t="str">
        <f>IF('別紙2-3'!W60="","",'別紙2-3'!W60)</f>
        <v/>
      </c>
      <c r="N15" s="438" t="str">
        <f>IF('別紙2-3'!X60="","",'別紙2-3'!X60)</f>
        <v/>
      </c>
      <c r="O15" s="438" t="str">
        <f>IF('別紙2-3'!Y60="","",'別紙2-3'!Y60)</f>
        <v/>
      </c>
      <c r="P15" s="438" t="str">
        <f>IF('別紙2-3'!Z60="","",'別紙2-3'!Z60)</f>
        <v/>
      </c>
      <c r="Q15" s="438" t="str">
        <f>IF('別紙2-3'!AA60="","",'別紙2-3'!AA60)</f>
        <v/>
      </c>
      <c r="R15" s="439" t="str">
        <f>IF(COUNT(F15:Q15)=0,"",SUM(F15:Q15))</f>
        <v/>
      </c>
      <c r="U15" s="7" t="s">
        <v>303</v>
      </c>
    </row>
    <row r="16" spans="1:21" ht="18" customHeight="1" x14ac:dyDescent="0.15">
      <c r="C16" s="836" t="s">
        <v>225</v>
      </c>
      <c r="D16" s="836"/>
      <c r="E16" s="99" t="s">
        <v>148</v>
      </c>
      <c r="F16" s="438" t="str">
        <f>IF('別紙2-3'!P61="","",'別紙2-3'!P61)</f>
        <v/>
      </c>
      <c r="G16" s="438" t="str">
        <f>IF('別紙2-3'!Q61="","",'別紙2-3'!Q61)</f>
        <v/>
      </c>
      <c r="H16" s="438" t="str">
        <f>IF('別紙2-3'!R61="","",'別紙2-3'!R61)</f>
        <v/>
      </c>
      <c r="I16" s="438" t="str">
        <f>IF('別紙2-3'!S61="","",'別紙2-3'!S61)</f>
        <v/>
      </c>
      <c r="J16" s="438" t="str">
        <f>IF('別紙2-3'!T61="","",'別紙2-3'!T61)</f>
        <v/>
      </c>
      <c r="K16" s="438" t="str">
        <f>IF('別紙2-3'!U61="","",'別紙2-3'!U61)</f>
        <v/>
      </c>
      <c r="L16" s="438" t="str">
        <f>IF('別紙2-3'!V61="","",'別紙2-3'!V61)</f>
        <v/>
      </c>
      <c r="M16" s="438" t="str">
        <f>IF('別紙2-3'!W61="","",'別紙2-3'!W61)</f>
        <v/>
      </c>
      <c r="N16" s="438" t="str">
        <f>IF('別紙2-3'!X61="","",'別紙2-3'!X61)</f>
        <v/>
      </c>
      <c r="O16" s="438" t="str">
        <f>IF('別紙2-3'!Y61="","",'別紙2-3'!Y61)</f>
        <v/>
      </c>
      <c r="P16" s="438" t="str">
        <f>IF('別紙2-3'!Z61="","",'別紙2-3'!Z61)</f>
        <v/>
      </c>
      <c r="Q16" s="438" t="str">
        <f>IF('別紙2-3'!AA61="","",'別紙2-3'!AA61)</f>
        <v/>
      </c>
      <c r="R16" s="439" t="str">
        <f>IF(COUNT(F16:Q16)=0,"",SUM(F16:Q16))</f>
        <v/>
      </c>
      <c r="U16" s="89" t="s">
        <v>304</v>
      </c>
    </row>
    <row r="17" spans="3:21" ht="18" customHeight="1" x14ac:dyDescent="0.15">
      <c r="C17" s="720" t="s">
        <v>302</v>
      </c>
      <c r="D17" s="722"/>
      <c r="E17" s="100" t="s">
        <v>939</v>
      </c>
      <c r="F17" s="440" t="str">
        <f>IF('別紙2-3'!P59="","",'別紙2-3'!P59)</f>
        <v/>
      </c>
      <c r="G17" s="440" t="str">
        <f>IF('別紙2-3'!Q59="","",'別紙2-3'!Q59)</f>
        <v/>
      </c>
      <c r="H17" s="440" t="str">
        <f>IF('別紙2-3'!R59="","",'別紙2-3'!R59)</f>
        <v/>
      </c>
      <c r="I17" s="440" t="str">
        <f>IF('別紙2-3'!S59="","",'別紙2-3'!S59)</f>
        <v/>
      </c>
      <c r="J17" s="440" t="str">
        <f>IF('別紙2-3'!T59="","",'別紙2-3'!T59)</f>
        <v/>
      </c>
      <c r="K17" s="440" t="str">
        <f>IF('別紙2-3'!U59="","",'別紙2-3'!U59)</f>
        <v/>
      </c>
      <c r="L17" s="440" t="str">
        <f>IF('別紙2-3'!V59="","",'別紙2-3'!V59)</f>
        <v/>
      </c>
      <c r="M17" s="440" t="str">
        <f>IF('別紙2-3'!W59="","",'別紙2-3'!W59)</f>
        <v/>
      </c>
      <c r="N17" s="440" t="str">
        <f>IF('別紙2-3'!X59="","",'別紙2-3'!X59)</f>
        <v/>
      </c>
      <c r="O17" s="440" t="str">
        <f>IF('別紙2-3'!Y59="","",'別紙2-3'!Y59)</f>
        <v/>
      </c>
      <c r="P17" s="440" t="str">
        <f>IF('別紙2-3'!Z59="","",'別紙2-3'!Z59)</f>
        <v/>
      </c>
      <c r="Q17" s="440" t="str">
        <f>IF('別紙2-3'!AA59="","",'別紙2-3'!AA59)</f>
        <v/>
      </c>
      <c r="R17" s="440" t="str">
        <f>IF(COUNT(F17:Q17)=0,"",SUM(F17:Q17))</f>
        <v/>
      </c>
      <c r="U17" s="89" t="s">
        <v>304</v>
      </c>
    </row>
    <row r="18" spans="3:21" ht="18" customHeight="1" x14ac:dyDescent="0.15">
      <c r="C18" s="726"/>
      <c r="D18" s="728"/>
      <c r="E18" s="100" t="s">
        <v>308</v>
      </c>
      <c r="F18" s="439" t="str">
        <f>IF(F17="","",F17*45/3.6)</f>
        <v/>
      </c>
      <c r="G18" s="439" t="str">
        <f t="shared" ref="G18:Q18" si="1">IF(G17="","",G17*45/3.6)</f>
        <v/>
      </c>
      <c r="H18" s="439" t="str">
        <f t="shared" si="1"/>
        <v/>
      </c>
      <c r="I18" s="439" t="str">
        <f t="shared" si="1"/>
        <v/>
      </c>
      <c r="J18" s="439" t="str">
        <f t="shared" si="1"/>
        <v/>
      </c>
      <c r="K18" s="439" t="str">
        <f t="shared" si="1"/>
        <v/>
      </c>
      <c r="L18" s="439" t="str">
        <f t="shared" si="1"/>
        <v/>
      </c>
      <c r="M18" s="439" t="str">
        <f t="shared" si="1"/>
        <v/>
      </c>
      <c r="N18" s="439" t="str">
        <f t="shared" si="1"/>
        <v/>
      </c>
      <c r="O18" s="439" t="str">
        <f t="shared" si="1"/>
        <v/>
      </c>
      <c r="P18" s="439" t="str">
        <f t="shared" si="1"/>
        <v/>
      </c>
      <c r="Q18" s="439" t="str">
        <f t="shared" si="1"/>
        <v/>
      </c>
      <c r="R18" s="439" t="str">
        <f>IF(COUNT(F18:Q18)=0,"",SUM(F18:Q18))</f>
        <v/>
      </c>
      <c r="U18" s="89" t="s">
        <v>304</v>
      </c>
    </row>
    <row r="19" spans="3:21" ht="33.75" customHeight="1" x14ac:dyDescent="0.15">
      <c r="C19" s="1124" t="s">
        <v>309</v>
      </c>
      <c r="D19" s="686"/>
      <c r="E19" s="442" t="s">
        <v>307</v>
      </c>
      <c r="F19" s="439" t="str">
        <f>IF('別紙2-3'!P58="","",'別紙2-3'!P58)</f>
        <v/>
      </c>
      <c r="G19" s="439" t="str">
        <f>IF('別紙2-3'!Q58="","",'別紙2-3'!Q58)</f>
        <v/>
      </c>
      <c r="H19" s="439" t="str">
        <f>IF('別紙2-3'!R58="","",'別紙2-3'!R58)</f>
        <v/>
      </c>
      <c r="I19" s="439" t="str">
        <f>IF('別紙2-3'!S58="","",'別紙2-3'!S58)</f>
        <v/>
      </c>
      <c r="J19" s="439" t="str">
        <f>IF('別紙2-3'!T58="","",'別紙2-3'!T58)</f>
        <v/>
      </c>
      <c r="K19" s="439" t="str">
        <f>IF('別紙2-3'!U58="","",'別紙2-3'!U58)</f>
        <v/>
      </c>
      <c r="L19" s="439" t="str">
        <f>IF('別紙2-3'!V58="","",'別紙2-3'!V58)</f>
        <v/>
      </c>
      <c r="M19" s="439" t="str">
        <f>IF('別紙2-3'!W58="","",'別紙2-3'!W58)</f>
        <v/>
      </c>
      <c r="N19" s="439" t="str">
        <f>IF('別紙2-3'!X58="","",'別紙2-3'!X58)</f>
        <v/>
      </c>
      <c r="O19" s="439" t="str">
        <f>IF('別紙2-3'!Y58="","",'別紙2-3'!Y58)</f>
        <v/>
      </c>
      <c r="P19" s="439" t="str">
        <f>IF('別紙2-3'!Z58="","",'別紙2-3'!Z58)</f>
        <v/>
      </c>
      <c r="Q19" s="439" t="str">
        <f>IF('別紙2-3'!AA58="","",'別紙2-3'!AA58)</f>
        <v/>
      </c>
      <c r="R19" s="439">
        <f>SUM(F19:Q19)</f>
        <v>0</v>
      </c>
      <c r="U19" s="89"/>
    </row>
    <row r="20" spans="3:21" ht="33.75" customHeight="1" x14ac:dyDescent="0.15">
      <c r="C20" s="1124" t="s">
        <v>314</v>
      </c>
      <c r="D20" s="686"/>
      <c r="E20" s="219" t="s">
        <v>940</v>
      </c>
      <c r="F20" s="440" t="str">
        <f>IF('別紙2-3'!P66="","",'別紙2-3'!P66)</f>
        <v/>
      </c>
      <c r="G20" s="440" t="str">
        <f>IF('別紙2-3'!Q66="","",'別紙2-3'!Q66)</f>
        <v/>
      </c>
      <c r="H20" s="440" t="str">
        <f>IF('別紙2-3'!R66="","",'別紙2-3'!R66)</f>
        <v/>
      </c>
      <c r="I20" s="440" t="str">
        <f>IF('別紙2-3'!S66="","",'別紙2-3'!S66)</f>
        <v/>
      </c>
      <c r="J20" s="440" t="str">
        <f>IF('別紙2-3'!T66="","",'別紙2-3'!T66)</f>
        <v/>
      </c>
      <c r="K20" s="440" t="str">
        <f>IF('別紙2-3'!U66="","",'別紙2-3'!U66)</f>
        <v/>
      </c>
      <c r="L20" s="440" t="str">
        <f>IF('別紙2-3'!V66="","",'別紙2-3'!V66)</f>
        <v/>
      </c>
      <c r="M20" s="440" t="str">
        <f>IF('別紙2-3'!W66="","",'別紙2-3'!W66)</f>
        <v/>
      </c>
      <c r="N20" s="440" t="str">
        <f>IF('別紙2-3'!X66="","",'別紙2-3'!X66)</f>
        <v/>
      </c>
      <c r="O20" s="440" t="str">
        <f>IF('別紙2-3'!Y66="","",'別紙2-3'!Y66)</f>
        <v/>
      </c>
      <c r="P20" s="440" t="str">
        <f>IF('別紙2-3'!Z66="","",'別紙2-3'!Z66)</f>
        <v/>
      </c>
      <c r="Q20" s="440" t="str">
        <f>IF('別紙2-3'!AA66="","",'別紙2-3'!AA66)</f>
        <v/>
      </c>
      <c r="R20" s="440" t="e">
        <f>IF('別紙2-3'!E77="","",'別紙2-3'!E77)</f>
        <v>#DIV/0!</v>
      </c>
      <c r="U20" s="89"/>
    </row>
    <row r="21" spans="3:21" ht="18" customHeight="1" x14ac:dyDescent="0.15">
      <c r="C21" s="1124" t="s">
        <v>419</v>
      </c>
      <c r="D21" s="1125"/>
      <c r="E21" s="100" t="s">
        <v>420</v>
      </c>
      <c r="F21" s="441"/>
      <c r="G21" s="441"/>
      <c r="H21" s="441"/>
      <c r="I21" s="441"/>
      <c r="J21" s="441"/>
      <c r="K21" s="441"/>
      <c r="L21" s="441"/>
      <c r="M21" s="441"/>
      <c r="N21" s="441"/>
      <c r="O21" s="441"/>
      <c r="P21" s="441"/>
      <c r="Q21" s="441"/>
      <c r="R21" s="439" t="str">
        <f>IF(SUM(F21:Q21)&gt;0,SUM(F21:Q21),"")</f>
        <v/>
      </c>
      <c r="U21" s="89"/>
    </row>
    <row r="22" spans="3:21" ht="18" customHeight="1" x14ac:dyDescent="0.15">
      <c r="C22" s="1124" t="s">
        <v>624</v>
      </c>
      <c r="D22" s="1125"/>
      <c r="E22" s="99" t="s">
        <v>148</v>
      </c>
      <c r="F22" s="441"/>
      <c r="G22" s="441"/>
      <c r="H22" s="441"/>
      <c r="I22" s="441"/>
      <c r="J22" s="441"/>
      <c r="K22" s="441"/>
      <c r="L22" s="441"/>
      <c r="M22" s="441"/>
      <c r="N22" s="441"/>
      <c r="O22" s="441"/>
      <c r="P22" s="441"/>
      <c r="Q22" s="441"/>
      <c r="R22" s="439" t="str">
        <f>IF(SUM(F22:Q22)&gt;0,SUM(F22:Q22),"")</f>
        <v/>
      </c>
      <c r="U22" s="89"/>
    </row>
    <row r="23" spans="3:21" ht="18" customHeight="1" x14ac:dyDescent="0.15">
      <c r="C23" s="1124" t="s">
        <v>625</v>
      </c>
      <c r="D23" s="1125"/>
      <c r="E23" s="99" t="s">
        <v>461</v>
      </c>
      <c r="F23" s="441"/>
      <c r="G23" s="441"/>
      <c r="H23" s="441"/>
      <c r="I23" s="441"/>
      <c r="J23" s="441"/>
      <c r="K23" s="441"/>
      <c r="L23" s="441"/>
      <c r="M23" s="441"/>
      <c r="N23" s="441"/>
      <c r="O23" s="441"/>
      <c r="P23" s="441"/>
      <c r="Q23" s="441"/>
      <c r="R23" s="439" t="str">
        <f>IF(SUM(F23:Q23)&gt;0,SUM(F23:Q23),"")</f>
        <v/>
      </c>
      <c r="U23" s="89"/>
    </row>
    <row r="24" spans="3:21" ht="15.75" customHeight="1" x14ac:dyDescent="0.15">
      <c r="D24" s="14" t="s">
        <v>941</v>
      </c>
    </row>
    <row r="25" spans="3:21" ht="15.75" customHeight="1" x14ac:dyDescent="0.15">
      <c r="D25" s="14" t="s">
        <v>606</v>
      </c>
    </row>
    <row r="26" spans="3:21" ht="15.75" customHeight="1" x14ac:dyDescent="0.15">
      <c r="R26" s="345" t="s">
        <v>979</v>
      </c>
    </row>
    <row r="27" spans="3:21" ht="15.75" customHeight="1" x14ac:dyDescent="0.15">
      <c r="U27" s="443" t="str">
        <f>IF(基本!J203="","",基本!J203)</f>
        <v/>
      </c>
    </row>
    <row r="28" spans="3:21" ht="15.75" customHeight="1" x14ac:dyDescent="0.15">
      <c r="U28" s="443" t="str">
        <f>IF(基本!J205="","",基本!J205)</f>
        <v>項目名</v>
      </c>
    </row>
    <row r="29" spans="3:21" ht="15.75" customHeight="1" x14ac:dyDescent="0.15">
      <c r="F29" s="444"/>
      <c r="G29" s="444"/>
      <c r="H29" s="444"/>
      <c r="I29" s="444"/>
      <c r="J29" s="444"/>
      <c r="K29" s="444"/>
      <c r="L29" s="444"/>
      <c r="M29" s="444"/>
      <c r="N29" s="444"/>
      <c r="O29" s="444"/>
      <c r="P29" s="444"/>
      <c r="Q29" s="444"/>
      <c r="R29" s="444"/>
      <c r="U29" s="443" t="str">
        <f>IF(基本!J206="","",基本!J206)</f>
        <v/>
      </c>
    </row>
    <row r="30" spans="3:21" ht="15.75" customHeight="1" x14ac:dyDescent="0.15">
      <c r="F30" s="444"/>
      <c r="G30" s="444"/>
      <c r="H30" s="444"/>
      <c r="I30" s="444"/>
      <c r="J30" s="444"/>
      <c r="K30" s="444"/>
      <c r="L30" s="444"/>
      <c r="M30" s="444"/>
      <c r="N30" s="444"/>
      <c r="O30" s="444"/>
      <c r="P30" s="444"/>
      <c r="Q30" s="444"/>
      <c r="R30" s="444"/>
      <c r="U30" s="443" t="str">
        <f>IF(基本!J207="","",基本!J207)</f>
        <v/>
      </c>
    </row>
    <row r="31" spans="3:21" ht="15.75" customHeight="1" x14ac:dyDescent="0.15">
      <c r="F31" s="444"/>
      <c r="G31" s="444"/>
      <c r="H31" s="444"/>
      <c r="I31" s="444"/>
      <c r="J31" s="444"/>
      <c r="K31" s="444"/>
      <c r="L31" s="444"/>
      <c r="M31" s="444"/>
      <c r="N31" s="444"/>
      <c r="O31" s="444"/>
      <c r="P31" s="444"/>
      <c r="Q31" s="444"/>
      <c r="R31" s="444"/>
      <c r="U31" s="443" t="str">
        <f>IF(基本!J208="","",基本!J208)</f>
        <v/>
      </c>
    </row>
    <row r="32" spans="3:21" x14ac:dyDescent="0.15">
      <c r="F32" s="444"/>
      <c r="G32" s="444"/>
      <c r="H32" s="444"/>
      <c r="I32" s="444"/>
      <c r="J32" s="444"/>
      <c r="K32" s="444"/>
      <c r="L32" s="444"/>
      <c r="M32" s="444"/>
      <c r="N32" s="444"/>
      <c r="O32" s="444"/>
      <c r="P32" s="444"/>
      <c r="Q32" s="444"/>
      <c r="R32" s="444"/>
    </row>
    <row r="33" spans="6:18" x14ac:dyDescent="0.15">
      <c r="F33" s="444"/>
      <c r="G33" s="444"/>
      <c r="H33" s="444"/>
      <c r="I33" s="444"/>
      <c r="J33" s="444"/>
      <c r="K33" s="444"/>
      <c r="L33" s="444"/>
      <c r="M33" s="444"/>
      <c r="N33" s="444"/>
      <c r="O33" s="444"/>
      <c r="P33" s="444"/>
      <c r="Q33" s="444"/>
      <c r="R33" s="444"/>
    </row>
    <row r="34" spans="6:18" x14ac:dyDescent="0.15">
      <c r="F34" s="444"/>
      <c r="G34" s="444"/>
      <c r="H34" s="444"/>
      <c r="I34" s="444"/>
      <c r="J34" s="444"/>
      <c r="K34" s="444"/>
      <c r="L34" s="444"/>
      <c r="M34" s="444"/>
      <c r="N34" s="444"/>
      <c r="O34" s="444"/>
      <c r="P34" s="444"/>
      <c r="Q34" s="444"/>
      <c r="R34" s="444"/>
    </row>
    <row r="35" spans="6:18" x14ac:dyDescent="0.15">
      <c r="F35" s="444"/>
      <c r="G35" s="444"/>
      <c r="H35" s="444"/>
      <c r="I35" s="444"/>
      <c r="J35" s="444"/>
      <c r="K35" s="444"/>
      <c r="L35" s="444"/>
      <c r="M35" s="444"/>
      <c r="N35" s="444"/>
      <c r="O35" s="444"/>
      <c r="P35" s="444"/>
      <c r="Q35" s="444"/>
      <c r="R35" s="444"/>
    </row>
    <row r="36" spans="6:18" x14ac:dyDescent="0.15">
      <c r="F36" s="444"/>
      <c r="G36" s="444"/>
      <c r="H36" s="444"/>
      <c r="I36" s="444"/>
      <c r="J36" s="444"/>
      <c r="K36" s="444"/>
      <c r="L36" s="444"/>
      <c r="M36" s="444"/>
      <c r="N36" s="444"/>
      <c r="O36" s="444"/>
      <c r="P36" s="444"/>
      <c r="Q36" s="444"/>
      <c r="R36" s="444"/>
    </row>
    <row r="37" spans="6:18" x14ac:dyDescent="0.15">
      <c r="F37" s="444"/>
      <c r="G37" s="444"/>
      <c r="H37" s="444"/>
      <c r="I37" s="444"/>
      <c r="J37" s="444"/>
      <c r="K37" s="444"/>
      <c r="L37" s="444"/>
      <c r="M37" s="444"/>
      <c r="N37" s="444"/>
      <c r="O37" s="444"/>
      <c r="P37" s="444"/>
      <c r="Q37" s="444"/>
      <c r="R37" s="444"/>
    </row>
    <row r="38" spans="6:18" x14ac:dyDescent="0.15">
      <c r="F38" s="444"/>
      <c r="G38" s="444"/>
      <c r="H38" s="444"/>
      <c r="I38" s="444"/>
      <c r="J38" s="444"/>
      <c r="K38" s="444"/>
      <c r="L38" s="444"/>
      <c r="M38" s="444"/>
      <c r="N38" s="444"/>
      <c r="O38" s="444"/>
      <c r="P38" s="444"/>
      <c r="Q38" s="444"/>
      <c r="R38" s="444"/>
    </row>
    <row r="39" spans="6:18" x14ac:dyDescent="0.15">
      <c r="F39" s="444"/>
      <c r="G39" s="444"/>
      <c r="H39" s="444"/>
      <c r="I39" s="444"/>
      <c r="J39" s="444"/>
      <c r="K39" s="444"/>
      <c r="L39" s="444"/>
      <c r="M39" s="444"/>
      <c r="N39" s="444"/>
      <c r="O39" s="444"/>
      <c r="P39" s="444"/>
      <c r="Q39" s="444"/>
      <c r="R39" s="444"/>
    </row>
    <row r="40" spans="6:18" x14ac:dyDescent="0.15">
      <c r="F40" s="444"/>
      <c r="G40" s="444"/>
      <c r="H40" s="444"/>
      <c r="I40" s="444"/>
      <c r="J40" s="444"/>
      <c r="K40" s="444"/>
      <c r="L40" s="444"/>
      <c r="M40" s="444"/>
      <c r="N40" s="444"/>
      <c r="O40" s="444"/>
      <c r="P40" s="444"/>
      <c r="Q40" s="444"/>
      <c r="R40" s="444"/>
    </row>
  </sheetData>
  <sheetProtection password="A4DE" sheet="1" objects="1" scenarios="1"/>
  <mergeCells count="18">
    <mergeCell ref="C23:D23"/>
    <mergeCell ref="C20:D20"/>
    <mergeCell ref="C19:D19"/>
    <mergeCell ref="C8:D8"/>
    <mergeCell ref="C17:D18"/>
    <mergeCell ref="C15:D15"/>
    <mergeCell ref="C16:D16"/>
    <mergeCell ref="C10:D10"/>
    <mergeCell ref="C12:D12"/>
    <mergeCell ref="C22:D22"/>
    <mergeCell ref="C21:D21"/>
    <mergeCell ref="C4:D4"/>
    <mergeCell ref="C5:D5"/>
    <mergeCell ref="C3:D3"/>
    <mergeCell ref="C14:D14"/>
    <mergeCell ref="C6:D7"/>
    <mergeCell ref="C9:D9"/>
    <mergeCell ref="C11:D11"/>
  </mergeCells>
  <phoneticPr fontId="2"/>
  <pageMargins left="0.59055118110236227" right="0.39370078740157483" top="0.98425196850393704" bottom="0.78740157480314965" header="0.31496062992125984" footer="0.31496062992125984"/>
  <pageSetup paperSize="9" orientation="landscape"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showGridLines="0" view="pageBreakPreview" zoomScale="70" zoomScaleNormal="100" zoomScaleSheetLayoutView="70" workbookViewId="0">
      <selection activeCell="Q22" sqref="Q22"/>
    </sheetView>
  </sheetViews>
  <sheetFormatPr defaultRowHeight="13.5" x14ac:dyDescent="0.15"/>
  <cols>
    <col min="1" max="1" width="4.375" style="7" customWidth="1"/>
    <col min="2" max="2" width="1.75" style="7" customWidth="1"/>
    <col min="3" max="6" width="9" style="7"/>
    <col min="7" max="7" width="9.5" style="7" customWidth="1"/>
    <col min="8" max="8" width="6.5" style="7" customWidth="1"/>
    <col min="9" max="10" width="9.5" style="7" customWidth="1"/>
    <col min="11" max="11" width="6.5" style="7" customWidth="1"/>
    <col min="12" max="13" width="9.5" style="7" customWidth="1"/>
    <col min="14" max="14" width="6" style="7" customWidth="1"/>
    <col min="15" max="16" width="9.5" style="7" customWidth="1"/>
    <col min="17" max="17" width="6.875" style="7" customWidth="1"/>
    <col min="18" max="19" width="9" style="7"/>
    <col min="20" max="20" width="5.75" style="7" customWidth="1"/>
    <col min="21" max="16384" width="9" style="7"/>
  </cols>
  <sheetData>
    <row r="1" spans="1:21" x14ac:dyDescent="0.15">
      <c r="A1" s="313" t="s">
        <v>942</v>
      </c>
    </row>
    <row r="2" spans="1:21" ht="18" customHeight="1" x14ac:dyDescent="0.15"/>
    <row r="3" spans="1:21" ht="18" customHeight="1" x14ac:dyDescent="0.15">
      <c r="A3" s="313" t="s">
        <v>943</v>
      </c>
    </row>
    <row r="4" spans="1:21" ht="18" customHeight="1" x14ac:dyDescent="0.15"/>
    <row r="5" spans="1:21" ht="18" customHeight="1" x14ac:dyDescent="0.15">
      <c r="A5" s="1126"/>
      <c r="B5" s="1127"/>
      <c r="C5" s="1127"/>
      <c r="D5" s="1127"/>
      <c r="E5" s="1127"/>
      <c r="F5" s="1128"/>
      <c r="G5" s="913" t="s">
        <v>421</v>
      </c>
      <c r="H5" s="689"/>
      <c r="I5" s="841"/>
      <c r="J5" s="913" t="s">
        <v>435</v>
      </c>
      <c r="K5" s="689"/>
      <c r="L5" s="841"/>
      <c r="M5" s="913" t="s">
        <v>436</v>
      </c>
      <c r="N5" s="689"/>
      <c r="O5" s="841"/>
      <c r="P5" s="913"/>
      <c r="Q5" s="689"/>
      <c r="R5" s="841"/>
      <c r="S5" s="913"/>
      <c r="T5" s="689"/>
      <c r="U5" s="841"/>
    </row>
    <row r="6" spans="1:21" ht="64.5" customHeight="1" x14ac:dyDescent="0.15">
      <c r="A6" s="1129"/>
      <c r="B6" s="1130"/>
      <c r="C6" s="1130"/>
      <c r="D6" s="1130"/>
      <c r="E6" s="1130"/>
      <c r="F6" s="1131"/>
      <c r="G6" s="98" t="s">
        <v>422</v>
      </c>
      <c r="H6" s="98" t="s">
        <v>423</v>
      </c>
      <c r="I6" s="98" t="s">
        <v>424</v>
      </c>
      <c r="J6" s="98" t="s">
        <v>422</v>
      </c>
      <c r="K6" s="98" t="s">
        <v>423</v>
      </c>
      <c r="L6" s="98" t="s">
        <v>424</v>
      </c>
      <c r="M6" s="98" t="s">
        <v>422</v>
      </c>
      <c r="N6" s="98" t="s">
        <v>423</v>
      </c>
      <c r="O6" s="98" t="s">
        <v>424</v>
      </c>
      <c r="P6" s="98" t="s">
        <v>422</v>
      </c>
      <c r="Q6" s="98" t="s">
        <v>423</v>
      </c>
      <c r="R6" s="98" t="s">
        <v>424</v>
      </c>
      <c r="S6" s="98" t="s">
        <v>422</v>
      </c>
      <c r="T6" s="98" t="s">
        <v>423</v>
      </c>
      <c r="U6" s="98" t="s">
        <v>424</v>
      </c>
    </row>
    <row r="7" spans="1:21" ht="18" customHeight="1" x14ac:dyDescent="0.15">
      <c r="A7" s="1129"/>
      <c r="B7" s="1130"/>
      <c r="C7" s="1130"/>
      <c r="D7" s="1130"/>
      <c r="E7" s="1130"/>
      <c r="F7" s="1131"/>
      <c r="G7" s="100" t="s">
        <v>425</v>
      </c>
      <c r="H7" s="100"/>
      <c r="I7" s="100" t="s">
        <v>425</v>
      </c>
      <c r="J7" s="100" t="s">
        <v>425</v>
      </c>
      <c r="K7" s="100"/>
      <c r="L7" s="100" t="s">
        <v>425</v>
      </c>
      <c r="M7" s="100" t="s">
        <v>425</v>
      </c>
      <c r="N7" s="100"/>
      <c r="O7" s="100" t="s">
        <v>425</v>
      </c>
      <c r="P7" s="100" t="s">
        <v>425</v>
      </c>
      <c r="Q7" s="100"/>
      <c r="R7" s="100" t="s">
        <v>425</v>
      </c>
      <c r="S7" s="100" t="s">
        <v>425</v>
      </c>
      <c r="T7" s="100"/>
      <c r="U7" s="100" t="s">
        <v>425</v>
      </c>
    </row>
    <row r="8" spans="1:21" ht="18" customHeight="1" x14ac:dyDescent="0.15">
      <c r="A8" s="1132"/>
      <c r="B8" s="1133"/>
      <c r="C8" s="1133"/>
      <c r="D8" s="1133"/>
      <c r="E8" s="1133"/>
      <c r="F8" s="1134"/>
      <c r="G8" s="149" t="s">
        <v>946</v>
      </c>
      <c r="H8" s="149" t="s">
        <v>947</v>
      </c>
      <c r="I8" s="149" t="s">
        <v>948</v>
      </c>
      <c r="J8" s="149" t="s">
        <v>946</v>
      </c>
      <c r="K8" s="149" t="s">
        <v>947</v>
      </c>
      <c r="L8" s="149" t="s">
        <v>948</v>
      </c>
      <c r="M8" s="149" t="s">
        <v>946</v>
      </c>
      <c r="N8" s="149" t="s">
        <v>947</v>
      </c>
      <c r="O8" s="149" t="s">
        <v>948</v>
      </c>
      <c r="P8" s="149" t="s">
        <v>946</v>
      </c>
      <c r="Q8" s="149" t="s">
        <v>947</v>
      </c>
      <c r="R8" s="149" t="s">
        <v>948</v>
      </c>
      <c r="S8" s="149" t="s">
        <v>946</v>
      </c>
      <c r="T8" s="149" t="s">
        <v>947</v>
      </c>
      <c r="U8" s="149" t="s">
        <v>948</v>
      </c>
    </row>
    <row r="9" spans="1:21" ht="22.5" customHeight="1" x14ac:dyDescent="0.15">
      <c r="A9" s="958" t="s">
        <v>426</v>
      </c>
      <c r="B9" s="935"/>
      <c r="C9" s="1137" t="s">
        <v>949</v>
      </c>
      <c r="D9" s="1137"/>
      <c r="E9" s="1137"/>
      <c r="F9" s="1137"/>
      <c r="G9" s="445"/>
      <c r="H9" s="446"/>
      <c r="I9" s="447" t="str">
        <f>IF(G9&gt;0,G9*H9,"")</f>
        <v/>
      </c>
      <c r="J9" s="445"/>
      <c r="K9" s="446"/>
      <c r="L9" s="447" t="str">
        <f>IF(J9&gt;0,J9*K9,"")</f>
        <v/>
      </c>
      <c r="M9" s="445"/>
      <c r="N9" s="446"/>
      <c r="O9" s="447" t="str">
        <f>IF(M9&gt;0,M9*N9,"")</f>
        <v/>
      </c>
      <c r="P9" s="445"/>
      <c r="Q9" s="448"/>
      <c r="R9" s="447" t="str">
        <f>IF(P9&gt;0,P9*Q9,"")</f>
        <v/>
      </c>
      <c r="S9" s="441"/>
      <c r="T9" s="448"/>
      <c r="U9" s="447" t="str">
        <f>IF(S9&gt;0,S9*T9,"")</f>
        <v/>
      </c>
    </row>
    <row r="10" spans="1:21" ht="22.5" customHeight="1" x14ac:dyDescent="0.15">
      <c r="A10" s="1135"/>
      <c r="B10" s="1136"/>
      <c r="C10" s="1137" t="s">
        <v>955</v>
      </c>
      <c r="D10" s="1137"/>
      <c r="E10" s="1137"/>
      <c r="F10" s="1137"/>
      <c r="G10" s="445"/>
      <c r="H10" s="446"/>
      <c r="I10" s="447" t="str">
        <f t="shared" ref="I10:I17" si="0">IF(G10&gt;0,G10*H10,"")</f>
        <v/>
      </c>
      <c r="J10" s="445"/>
      <c r="K10" s="446"/>
      <c r="L10" s="447" t="str">
        <f t="shared" ref="L10:L17" si="1">IF(J10&gt;0,J10*K10,"")</f>
        <v/>
      </c>
      <c r="M10" s="445"/>
      <c r="N10" s="446"/>
      <c r="O10" s="447" t="str">
        <f t="shared" ref="O10:O17" si="2">IF(M10&gt;0,M10*N10,"")</f>
        <v/>
      </c>
      <c r="P10" s="445"/>
      <c r="Q10" s="448"/>
      <c r="R10" s="447" t="str">
        <f t="shared" ref="R10:R17" si="3">IF(P10&gt;0,P10*Q10,"")</f>
        <v/>
      </c>
      <c r="S10" s="441"/>
      <c r="T10" s="448"/>
      <c r="U10" s="447" t="str">
        <f t="shared" ref="U10:U17" si="4">IF(S10&gt;0,S10*T10,"")</f>
        <v/>
      </c>
    </row>
    <row r="11" spans="1:21" ht="22.5" customHeight="1" x14ac:dyDescent="0.15">
      <c r="A11" s="1135"/>
      <c r="B11" s="1136"/>
      <c r="C11" s="1137" t="s">
        <v>956</v>
      </c>
      <c r="D11" s="1137"/>
      <c r="E11" s="1137"/>
      <c r="F11" s="1137"/>
      <c r="G11" s="445"/>
      <c r="H11" s="446"/>
      <c r="I11" s="447" t="str">
        <f t="shared" si="0"/>
        <v/>
      </c>
      <c r="J11" s="445"/>
      <c r="K11" s="446"/>
      <c r="L11" s="447" t="str">
        <f t="shared" si="1"/>
        <v/>
      </c>
      <c r="M11" s="445"/>
      <c r="N11" s="446"/>
      <c r="O11" s="447" t="str">
        <f t="shared" si="2"/>
        <v/>
      </c>
      <c r="P11" s="445"/>
      <c r="Q11" s="448"/>
      <c r="R11" s="447" t="str">
        <f t="shared" si="3"/>
        <v/>
      </c>
      <c r="S11" s="441"/>
      <c r="T11" s="448"/>
      <c r="U11" s="447" t="str">
        <f t="shared" si="4"/>
        <v/>
      </c>
    </row>
    <row r="12" spans="1:21" ht="22.5" customHeight="1" x14ac:dyDescent="0.15">
      <c r="A12" s="1135"/>
      <c r="B12" s="1136"/>
      <c r="C12" s="1137" t="s">
        <v>950</v>
      </c>
      <c r="D12" s="1137"/>
      <c r="E12" s="1137"/>
      <c r="F12" s="1137"/>
      <c r="G12" s="445"/>
      <c r="H12" s="446"/>
      <c r="I12" s="447" t="str">
        <f t="shared" si="0"/>
        <v/>
      </c>
      <c r="J12" s="445"/>
      <c r="K12" s="446"/>
      <c r="L12" s="447" t="str">
        <f t="shared" si="1"/>
        <v/>
      </c>
      <c r="M12" s="445"/>
      <c r="N12" s="446"/>
      <c r="O12" s="447" t="str">
        <f t="shared" si="2"/>
        <v/>
      </c>
      <c r="P12" s="445"/>
      <c r="Q12" s="448"/>
      <c r="R12" s="447" t="str">
        <f t="shared" si="3"/>
        <v/>
      </c>
      <c r="S12" s="441"/>
      <c r="T12" s="448"/>
      <c r="U12" s="447" t="str">
        <f t="shared" si="4"/>
        <v/>
      </c>
    </row>
    <row r="13" spans="1:21" ht="22.5" customHeight="1" x14ac:dyDescent="0.15">
      <c r="A13" s="1135"/>
      <c r="B13" s="1136"/>
      <c r="C13" s="1137" t="s">
        <v>951</v>
      </c>
      <c r="D13" s="1137"/>
      <c r="E13" s="1137"/>
      <c r="F13" s="1137"/>
      <c r="G13" s="445"/>
      <c r="H13" s="446"/>
      <c r="I13" s="447" t="str">
        <f t="shared" si="0"/>
        <v/>
      </c>
      <c r="J13" s="445"/>
      <c r="K13" s="446"/>
      <c r="L13" s="447" t="str">
        <f t="shared" si="1"/>
        <v/>
      </c>
      <c r="M13" s="445"/>
      <c r="N13" s="446"/>
      <c r="O13" s="447" t="str">
        <f t="shared" si="2"/>
        <v/>
      </c>
      <c r="P13" s="445"/>
      <c r="Q13" s="448"/>
      <c r="R13" s="447" t="str">
        <f t="shared" si="3"/>
        <v/>
      </c>
      <c r="S13" s="441"/>
      <c r="T13" s="448"/>
      <c r="U13" s="447" t="str">
        <f t="shared" si="4"/>
        <v/>
      </c>
    </row>
    <row r="14" spans="1:21" ht="22.5" customHeight="1" x14ac:dyDescent="0.15">
      <c r="A14" s="1135"/>
      <c r="B14" s="1136"/>
      <c r="C14" s="1137" t="s">
        <v>952</v>
      </c>
      <c r="D14" s="1137"/>
      <c r="E14" s="1137"/>
      <c r="F14" s="1137"/>
      <c r="G14" s="445"/>
      <c r="H14" s="446"/>
      <c r="I14" s="447" t="str">
        <f t="shared" si="0"/>
        <v/>
      </c>
      <c r="J14" s="445"/>
      <c r="K14" s="446"/>
      <c r="L14" s="447" t="str">
        <f t="shared" si="1"/>
        <v/>
      </c>
      <c r="M14" s="445"/>
      <c r="N14" s="446"/>
      <c r="O14" s="447" t="str">
        <f t="shared" si="2"/>
        <v/>
      </c>
      <c r="P14" s="445"/>
      <c r="Q14" s="448"/>
      <c r="R14" s="447" t="str">
        <f t="shared" si="3"/>
        <v/>
      </c>
      <c r="S14" s="441"/>
      <c r="T14" s="448"/>
      <c r="U14" s="447" t="str">
        <f t="shared" si="4"/>
        <v/>
      </c>
    </row>
    <row r="15" spans="1:21" ht="22.5" customHeight="1" x14ac:dyDescent="0.15">
      <c r="A15" s="958" t="s">
        <v>427</v>
      </c>
      <c r="B15" s="935"/>
      <c r="C15" s="1137" t="s">
        <v>428</v>
      </c>
      <c r="D15" s="1137"/>
      <c r="E15" s="1137"/>
      <c r="F15" s="1137"/>
      <c r="G15" s="445"/>
      <c r="H15" s="446"/>
      <c r="I15" s="447" t="str">
        <f t="shared" si="0"/>
        <v/>
      </c>
      <c r="J15" s="445"/>
      <c r="K15" s="446"/>
      <c r="L15" s="447" t="str">
        <f t="shared" si="1"/>
        <v/>
      </c>
      <c r="M15" s="445"/>
      <c r="N15" s="446"/>
      <c r="O15" s="447" t="str">
        <f t="shared" si="2"/>
        <v/>
      </c>
      <c r="P15" s="445"/>
      <c r="Q15" s="448"/>
      <c r="R15" s="447" t="str">
        <f t="shared" si="3"/>
        <v/>
      </c>
      <c r="S15" s="441"/>
      <c r="T15" s="448"/>
      <c r="U15" s="447" t="str">
        <f t="shared" si="4"/>
        <v/>
      </c>
    </row>
    <row r="16" spans="1:21" ht="22.5" customHeight="1" x14ac:dyDescent="0.15">
      <c r="A16" s="1135"/>
      <c r="B16" s="1136"/>
      <c r="C16" s="1137" t="s">
        <v>953</v>
      </c>
      <c r="D16" s="1137"/>
      <c r="E16" s="1137"/>
      <c r="F16" s="1137"/>
      <c r="G16" s="445"/>
      <c r="H16" s="446"/>
      <c r="I16" s="447" t="str">
        <f t="shared" si="0"/>
        <v/>
      </c>
      <c r="J16" s="445"/>
      <c r="K16" s="446"/>
      <c r="L16" s="447" t="str">
        <f t="shared" si="1"/>
        <v/>
      </c>
      <c r="M16" s="445"/>
      <c r="N16" s="446"/>
      <c r="O16" s="447" t="str">
        <f t="shared" si="2"/>
        <v/>
      </c>
      <c r="P16" s="445"/>
      <c r="Q16" s="448"/>
      <c r="R16" s="447" t="str">
        <f t="shared" si="3"/>
        <v/>
      </c>
      <c r="S16" s="441"/>
      <c r="T16" s="448"/>
      <c r="U16" s="447" t="str">
        <f t="shared" si="4"/>
        <v/>
      </c>
    </row>
    <row r="17" spans="1:21" ht="22.5" customHeight="1" x14ac:dyDescent="0.15">
      <c r="A17" s="1135"/>
      <c r="B17" s="1136"/>
      <c r="C17" s="1137" t="s">
        <v>429</v>
      </c>
      <c r="D17" s="1137"/>
      <c r="E17" s="1137"/>
      <c r="F17" s="1137"/>
      <c r="G17" s="445"/>
      <c r="H17" s="446"/>
      <c r="I17" s="447" t="str">
        <f t="shared" si="0"/>
        <v/>
      </c>
      <c r="J17" s="445"/>
      <c r="K17" s="446"/>
      <c r="L17" s="447" t="str">
        <f t="shared" si="1"/>
        <v/>
      </c>
      <c r="M17" s="445"/>
      <c r="N17" s="446"/>
      <c r="O17" s="447" t="str">
        <f t="shared" si="2"/>
        <v/>
      </c>
      <c r="P17" s="445"/>
      <c r="Q17" s="448"/>
      <c r="R17" s="447" t="str">
        <f t="shared" si="3"/>
        <v/>
      </c>
      <c r="S17" s="441"/>
      <c r="T17" s="448"/>
      <c r="U17" s="447" t="str">
        <f t="shared" si="4"/>
        <v/>
      </c>
    </row>
    <row r="18" spans="1:21" ht="22.5" customHeight="1" x14ac:dyDescent="0.15">
      <c r="A18" s="913" t="s">
        <v>954</v>
      </c>
      <c r="B18" s="689"/>
      <c r="C18" s="689"/>
      <c r="D18" s="689"/>
      <c r="E18" s="689"/>
      <c r="F18" s="841"/>
      <c r="G18" s="875" t="s">
        <v>940</v>
      </c>
      <c r="H18" s="841"/>
      <c r="I18" s="449" t="str">
        <f>IF(COUNT(I9:I17)&gt;0,ROUND(SUM(I9:I17),-2),"")</f>
        <v/>
      </c>
      <c r="J18" s="875" t="s">
        <v>940</v>
      </c>
      <c r="K18" s="841"/>
      <c r="L18" s="449" t="str">
        <f>IF(COUNT(L9:L17)&gt;0,ROUND(SUM(L9:L17),-2),"")</f>
        <v/>
      </c>
      <c r="M18" s="875" t="s">
        <v>940</v>
      </c>
      <c r="N18" s="841"/>
      <c r="O18" s="449" t="str">
        <f>IF(COUNT(O9:O17)&gt;0,ROUND(SUM(O9:O17),-2),"")</f>
        <v/>
      </c>
      <c r="P18" s="875" t="s">
        <v>940</v>
      </c>
      <c r="Q18" s="841"/>
      <c r="R18" s="449" t="str">
        <f>IF(COUNT(R9:R17)&gt;0,ROUND(SUM(R9:R17),-2),"")</f>
        <v/>
      </c>
      <c r="S18" s="875" t="s">
        <v>940</v>
      </c>
      <c r="T18" s="841"/>
      <c r="U18" s="449" t="str">
        <f>IF(COUNT(U9:U17)&gt;0,ROUND(SUM(U9:U17),-2),"")</f>
        <v/>
      </c>
    </row>
    <row r="19" spans="1:21" ht="38.25" customHeight="1" x14ac:dyDescent="0.15">
      <c r="A19" s="52" t="s">
        <v>430</v>
      </c>
      <c r="B19" s="1138" t="s">
        <v>944</v>
      </c>
      <c r="C19" s="1139"/>
      <c r="D19" s="1139"/>
      <c r="E19" s="1139"/>
      <c r="F19" s="1139"/>
      <c r="G19" s="1139"/>
      <c r="H19" s="1139"/>
      <c r="I19" s="1139"/>
      <c r="J19" s="1139"/>
      <c r="K19" s="1139"/>
      <c r="L19" s="1139"/>
      <c r="M19" s="1139"/>
      <c r="N19" s="1139"/>
      <c r="O19" s="1139"/>
      <c r="P19" s="1139"/>
      <c r="Q19" s="1139"/>
      <c r="R19" s="1139"/>
      <c r="S19" s="1139"/>
      <c r="T19" s="1139"/>
      <c r="U19" s="1139"/>
    </row>
    <row r="20" spans="1:21" ht="16.5" customHeight="1" x14ac:dyDescent="0.15">
      <c r="B20" s="1140" t="s">
        <v>945</v>
      </c>
      <c r="C20" s="746"/>
      <c r="D20" s="746"/>
      <c r="E20" s="746"/>
      <c r="F20" s="746"/>
      <c r="G20" s="746"/>
      <c r="H20" s="746"/>
      <c r="I20" s="746"/>
      <c r="J20" s="746"/>
      <c r="K20" s="746"/>
      <c r="L20" s="746"/>
      <c r="M20" s="746"/>
      <c r="N20" s="746"/>
      <c r="O20" s="746"/>
      <c r="P20" s="746"/>
    </row>
    <row r="21" spans="1:21" ht="18" customHeight="1" x14ac:dyDescent="0.15">
      <c r="B21" s="1140" t="s">
        <v>605</v>
      </c>
      <c r="C21" s="746"/>
      <c r="D21" s="746"/>
      <c r="E21" s="746"/>
      <c r="F21" s="746"/>
      <c r="G21" s="746"/>
      <c r="H21" s="746"/>
      <c r="I21" s="746"/>
      <c r="J21" s="746"/>
      <c r="K21" s="746"/>
      <c r="L21" s="746"/>
      <c r="M21" s="746"/>
      <c r="N21" s="746"/>
      <c r="O21" s="746"/>
      <c r="P21" s="746"/>
    </row>
    <row r="22" spans="1:21" ht="18" customHeight="1" x14ac:dyDescent="0.15">
      <c r="B22" s="1140" t="s">
        <v>608</v>
      </c>
      <c r="C22" s="746"/>
      <c r="D22" s="746"/>
      <c r="E22" s="746"/>
      <c r="F22" s="746"/>
      <c r="G22" s="746"/>
      <c r="H22" s="746"/>
      <c r="I22" s="746"/>
      <c r="J22" s="746"/>
      <c r="K22" s="746"/>
      <c r="L22" s="746"/>
      <c r="M22" s="746"/>
      <c r="N22" s="746"/>
      <c r="O22" s="746"/>
      <c r="P22" s="746"/>
    </row>
    <row r="23" spans="1:21" ht="18" customHeight="1" x14ac:dyDescent="0.15">
      <c r="B23" s="746" t="s">
        <v>431</v>
      </c>
      <c r="C23" s="746"/>
      <c r="D23" s="746"/>
      <c r="E23" s="746"/>
      <c r="F23" s="746"/>
      <c r="G23" s="746"/>
      <c r="H23" s="746"/>
      <c r="I23" s="746"/>
      <c r="J23" s="746"/>
      <c r="K23" s="746"/>
      <c r="L23" s="746"/>
      <c r="M23" s="746"/>
      <c r="N23" s="746"/>
      <c r="O23" s="746"/>
      <c r="P23" s="746"/>
    </row>
    <row r="24" spans="1:21" ht="18" customHeight="1" x14ac:dyDescent="0.15">
      <c r="U24" s="473" t="s">
        <v>978</v>
      </c>
    </row>
  </sheetData>
  <sheetProtection password="A4DE" sheet="1" objects="1" scenarios="1"/>
  <mergeCells count="28">
    <mergeCell ref="S18:T18"/>
    <mergeCell ref="B19:U19"/>
    <mergeCell ref="B20:P20"/>
    <mergeCell ref="B21:P21"/>
    <mergeCell ref="B22:P22"/>
    <mergeCell ref="B23:P23"/>
    <mergeCell ref="J18:K18"/>
    <mergeCell ref="M18:N18"/>
    <mergeCell ref="P18:Q18"/>
    <mergeCell ref="A15:B17"/>
    <mergeCell ref="C15:F15"/>
    <mergeCell ref="C16:F16"/>
    <mergeCell ref="C17:F17"/>
    <mergeCell ref="A18:F18"/>
    <mergeCell ref="G18:H18"/>
    <mergeCell ref="A9:B14"/>
    <mergeCell ref="C9:F9"/>
    <mergeCell ref="C10:F10"/>
    <mergeCell ref="C11:F11"/>
    <mergeCell ref="C12:F12"/>
    <mergeCell ref="C13:F13"/>
    <mergeCell ref="C14:F14"/>
    <mergeCell ref="S5:U5"/>
    <mergeCell ref="A5:F8"/>
    <mergeCell ref="G5:I5"/>
    <mergeCell ref="J5:L5"/>
    <mergeCell ref="M5:O5"/>
    <mergeCell ref="P5:R5"/>
  </mergeCells>
  <phoneticPr fontId="21"/>
  <pageMargins left="0.31496062992125984" right="0.31496062992125984" top="0.94488188976377963" bottom="0.55118110236220474" header="0.31496062992125984" footer="0.31496062992125984"/>
  <pageSetup paperSize="9" scale="85" orientation="landscape" blackAndWhite="1"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77"/>
  <sheetViews>
    <sheetView view="pageBreakPreview" topLeftCell="D44" zoomScale="70" zoomScaleNormal="100" zoomScaleSheetLayoutView="70" workbookViewId="0">
      <selection activeCell="Q73" sqref="Q73"/>
    </sheetView>
  </sheetViews>
  <sheetFormatPr defaultRowHeight="13.5" x14ac:dyDescent="0.15"/>
  <cols>
    <col min="1" max="1" width="5.375" style="7" customWidth="1"/>
    <col min="2" max="2" width="32.625" style="7" customWidth="1"/>
    <col min="3" max="3" width="11.5" style="89" customWidth="1"/>
    <col min="4" max="27" width="9.5" style="7" customWidth="1"/>
    <col min="28" max="16384" width="9" style="7"/>
  </cols>
  <sheetData>
    <row r="1" spans="1:27" x14ac:dyDescent="0.15">
      <c r="A1" s="97"/>
      <c r="B1" s="97"/>
      <c r="C1" s="97"/>
      <c r="D1" s="97"/>
      <c r="E1" s="97"/>
      <c r="F1" s="97"/>
      <c r="G1" s="97"/>
      <c r="H1" s="97"/>
      <c r="I1" s="97"/>
      <c r="J1" s="97"/>
      <c r="K1" s="97"/>
      <c r="L1" s="97"/>
      <c r="M1" s="97"/>
      <c r="N1" s="97"/>
      <c r="O1" s="97"/>
      <c r="P1" s="97"/>
      <c r="Q1" s="97"/>
      <c r="R1" s="97"/>
      <c r="S1" s="97"/>
      <c r="T1" s="97"/>
      <c r="U1" s="97"/>
      <c r="V1" s="97"/>
      <c r="W1" s="97"/>
      <c r="X1" s="97"/>
      <c r="Y1" s="97"/>
      <c r="Z1" s="97"/>
      <c r="AA1" s="97"/>
    </row>
    <row r="2" spans="1:27" x14ac:dyDescent="0.15">
      <c r="A2" s="97" t="s">
        <v>593</v>
      </c>
    </row>
    <row r="3" spans="1:27" x14ac:dyDescent="0.15">
      <c r="A3" s="7" t="s">
        <v>607</v>
      </c>
    </row>
    <row r="4" spans="1:27" ht="6" customHeight="1" x14ac:dyDescent="0.15"/>
    <row r="5" spans="1:27" x14ac:dyDescent="0.15">
      <c r="A5" s="450" t="s">
        <v>332</v>
      </c>
      <c r="B5" s="100" t="s">
        <v>333</v>
      </c>
      <c r="C5" s="100" t="s">
        <v>334</v>
      </c>
      <c r="D5" s="115"/>
      <c r="E5" s="115"/>
      <c r="F5" s="115"/>
      <c r="G5" s="115"/>
      <c r="H5" s="115"/>
      <c r="I5" s="115"/>
      <c r="J5" s="115"/>
      <c r="K5" s="115"/>
      <c r="L5" s="115"/>
      <c r="M5" s="115"/>
      <c r="N5" s="115"/>
      <c r="O5" s="115"/>
      <c r="P5" s="115"/>
      <c r="Q5" s="115"/>
      <c r="R5" s="115"/>
      <c r="S5" s="115"/>
      <c r="T5" s="115"/>
      <c r="U5" s="115"/>
      <c r="V5" s="115"/>
      <c r="W5" s="115"/>
      <c r="X5" s="115"/>
      <c r="Y5" s="115"/>
      <c r="Z5" s="115"/>
      <c r="AA5" s="115"/>
    </row>
    <row r="6" spans="1:27" x14ac:dyDescent="0.15">
      <c r="A6" s="844" t="s">
        <v>335</v>
      </c>
      <c r="B6" s="450" t="s">
        <v>336</v>
      </c>
      <c r="C6" s="100" t="s">
        <v>337</v>
      </c>
      <c r="D6" s="441"/>
      <c r="E6" s="441"/>
      <c r="F6" s="441"/>
      <c r="G6" s="441"/>
      <c r="H6" s="441"/>
      <c r="I6" s="441"/>
      <c r="J6" s="441"/>
      <c r="K6" s="441"/>
      <c r="L6" s="441"/>
      <c r="M6" s="441"/>
      <c r="N6" s="441"/>
      <c r="O6" s="441"/>
      <c r="P6" s="441"/>
      <c r="Q6" s="441"/>
      <c r="R6" s="441"/>
      <c r="S6" s="441"/>
      <c r="T6" s="441"/>
      <c r="U6" s="441"/>
      <c r="V6" s="441"/>
      <c r="W6" s="441"/>
      <c r="X6" s="441"/>
      <c r="Y6" s="441"/>
      <c r="Z6" s="441"/>
      <c r="AA6" s="441"/>
    </row>
    <row r="7" spans="1:27" x14ac:dyDescent="0.15">
      <c r="A7" s="844"/>
      <c r="B7" s="450" t="s">
        <v>338</v>
      </c>
      <c r="C7" s="100" t="s">
        <v>339</v>
      </c>
      <c r="D7" s="441"/>
      <c r="E7" s="451" t="str">
        <f>IF(D7="","",D7)</f>
        <v/>
      </c>
      <c r="F7" s="451" t="str">
        <f t="shared" ref="F7:U8" si="0">E7</f>
        <v/>
      </c>
      <c r="G7" s="451" t="str">
        <f t="shared" si="0"/>
        <v/>
      </c>
      <c r="H7" s="451" t="str">
        <f t="shared" si="0"/>
        <v/>
      </c>
      <c r="I7" s="451" t="str">
        <f t="shared" si="0"/>
        <v/>
      </c>
      <c r="J7" s="451" t="str">
        <f t="shared" si="0"/>
        <v/>
      </c>
      <c r="K7" s="451" t="str">
        <f t="shared" si="0"/>
        <v/>
      </c>
      <c r="L7" s="451" t="str">
        <f t="shared" si="0"/>
        <v/>
      </c>
      <c r="M7" s="451" t="str">
        <f t="shared" si="0"/>
        <v/>
      </c>
      <c r="N7" s="451" t="str">
        <f t="shared" si="0"/>
        <v/>
      </c>
      <c r="O7" s="451" t="str">
        <f>N7</f>
        <v/>
      </c>
      <c r="P7" s="451" t="str">
        <f t="shared" si="0"/>
        <v/>
      </c>
      <c r="Q7" s="451" t="str">
        <f t="shared" si="0"/>
        <v/>
      </c>
      <c r="R7" s="451" t="str">
        <f t="shared" si="0"/>
        <v/>
      </c>
      <c r="S7" s="451" t="str">
        <f t="shared" si="0"/>
        <v/>
      </c>
      <c r="T7" s="451" t="str">
        <f t="shared" si="0"/>
        <v/>
      </c>
      <c r="U7" s="451" t="str">
        <f t="shared" si="0"/>
        <v/>
      </c>
      <c r="V7" s="451" t="str">
        <f t="shared" ref="V7:AA8" si="1">U7</f>
        <v/>
      </c>
      <c r="W7" s="451" t="str">
        <f t="shared" si="1"/>
        <v/>
      </c>
      <c r="X7" s="451" t="str">
        <f t="shared" si="1"/>
        <v/>
      </c>
      <c r="Y7" s="451" t="str">
        <f t="shared" si="1"/>
        <v/>
      </c>
      <c r="Z7" s="451" t="str">
        <f t="shared" si="1"/>
        <v/>
      </c>
      <c r="AA7" s="451" t="str">
        <f t="shared" si="1"/>
        <v/>
      </c>
    </row>
    <row r="8" spans="1:27" x14ac:dyDescent="0.15">
      <c r="A8" s="844"/>
      <c r="B8" s="450" t="s">
        <v>340</v>
      </c>
      <c r="C8" s="100" t="s">
        <v>358</v>
      </c>
      <c r="D8" s="441"/>
      <c r="E8" s="451" t="str">
        <f>IF(D8="","",D8)</f>
        <v/>
      </c>
      <c r="F8" s="451" t="str">
        <f t="shared" si="0"/>
        <v/>
      </c>
      <c r="G8" s="451" t="str">
        <f t="shared" si="0"/>
        <v/>
      </c>
      <c r="H8" s="451" t="str">
        <f t="shared" si="0"/>
        <v/>
      </c>
      <c r="I8" s="451" t="str">
        <f t="shared" si="0"/>
        <v/>
      </c>
      <c r="J8" s="451" t="str">
        <f t="shared" si="0"/>
        <v/>
      </c>
      <c r="K8" s="451" t="str">
        <f t="shared" si="0"/>
        <v/>
      </c>
      <c r="L8" s="451" t="str">
        <f t="shared" si="0"/>
        <v/>
      </c>
      <c r="M8" s="451" t="str">
        <f t="shared" si="0"/>
        <v/>
      </c>
      <c r="N8" s="451" t="str">
        <f t="shared" si="0"/>
        <v/>
      </c>
      <c r="O8" s="451" t="str">
        <f>N8</f>
        <v/>
      </c>
      <c r="P8" s="451" t="str">
        <f t="shared" si="0"/>
        <v/>
      </c>
      <c r="Q8" s="451" t="str">
        <f t="shared" si="0"/>
        <v/>
      </c>
      <c r="R8" s="451" t="str">
        <f t="shared" si="0"/>
        <v/>
      </c>
      <c r="S8" s="451" t="str">
        <f t="shared" si="0"/>
        <v/>
      </c>
      <c r="T8" s="451" t="str">
        <f t="shared" si="0"/>
        <v/>
      </c>
      <c r="U8" s="451" t="str">
        <f t="shared" si="0"/>
        <v/>
      </c>
      <c r="V8" s="451" t="str">
        <f t="shared" si="1"/>
        <v/>
      </c>
      <c r="W8" s="451" t="str">
        <f t="shared" si="1"/>
        <v/>
      </c>
      <c r="X8" s="451" t="str">
        <f t="shared" si="1"/>
        <v/>
      </c>
      <c r="Y8" s="451" t="str">
        <f t="shared" si="1"/>
        <v/>
      </c>
      <c r="Z8" s="451" t="str">
        <f t="shared" si="1"/>
        <v/>
      </c>
      <c r="AA8" s="451" t="str">
        <f t="shared" si="1"/>
        <v/>
      </c>
    </row>
    <row r="9" spans="1:27" x14ac:dyDescent="0.15">
      <c r="A9" s="844"/>
      <c r="B9" s="450" t="s">
        <v>341</v>
      </c>
      <c r="C9" s="100" t="s">
        <v>342</v>
      </c>
      <c r="D9" s="441"/>
      <c r="E9" s="441"/>
      <c r="F9" s="441"/>
      <c r="G9" s="441"/>
      <c r="H9" s="441"/>
      <c r="I9" s="441"/>
      <c r="J9" s="441"/>
      <c r="K9" s="441"/>
      <c r="L9" s="441"/>
      <c r="M9" s="441"/>
      <c r="N9" s="441"/>
      <c r="O9" s="441"/>
      <c r="P9" s="441"/>
      <c r="Q9" s="441"/>
      <c r="R9" s="441"/>
      <c r="S9" s="441"/>
      <c r="T9" s="441"/>
      <c r="U9" s="441"/>
      <c r="V9" s="441"/>
      <c r="W9" s="441"/>
      <c r="X9" s="441"/>
      <c r="Y9" s="441"/>
      <c r="Z9" s="441"/>
      <c r="AA9" s="441"/>
    </row>
    <row r="10" spans="1:27" ht="16.5" x14ac:dyDescent="0.15">
      <c r="A10" s="844"/>
      <c r="B10" s="450" t="s">
        <v>343</v>
      </c>
      <c r="C10" s="100" t="s">
        <v>957</v>
      </c>
      <c r="D10" s="441"/>
      <c r="E10" s="451" t="str">
        <f>IF(D10="","",D10)</f>
        <v/>
      </c>
      <c r="F10" s="451" t="str">
        <f t="shared" ref="F10:AA10" si="2">IF(E10="","",E10)</f>
        <v/>
      </c>
      <c r="G10" s="451" t="str">
        <f t="shared" si="2"/>
        <v/>
      </c>
      <c r="H10" s="451" t="str">
        <f t="shared" si="2"/>
        <v/>
      </c>
      <c r="I10" s="451" t="str">
        <f t="shared" si="2"/>
        <v/>
      </c>
      <c r="J10" s="451" t="str">
        <f t="shared" si="2"/>
        <v/>
      </c>
      <c r="K10" s="451" t="str">
        <f t="shared" si="2"/>
        <v/>
      </c>
      <c r="L10" s="451" t="str">
        <f t="shared" si="2"/>
        <v/>
      </c>
      <c r="M10" s="451" t="str">
        <f t="shared" si="2"/>
        <v/>
      </c>
      <c r="N10" s="451" t="str">
        <f t="shared" si="2"/>
        <v/>
      </c>
      <c r="O10" s="451" t="str">
        <f>IF(N10="","",N10)</f>
        <v/>
      </c>
      <c r="P10" s="451" t="str">
        <f t="shared" si="2"/>
        <v/>
      </c>
      <c r="Q10" s="451" t="str">
        <f t="shared" si="2"/>
        <v/>
      </c>
      <c r="R10" s="451" t="str">
        <f t="shared" si="2"/>
        <v/>
      </c>
      <c r="S10" s="451" t="str">
        <f t="shared" si="2"/>
        <v/>
      </c>
      <c r="T10" s="451" t="str">
        <f t="shared" si="2"/>
        <v/>
      </c>
      <c r="U10" s="451" t="str">
        <f t="shared" si="2"/>
        <v/>
      </c>
      <c r="V10" s="451" t="str">
        <f t="shared" si="2"/>
        <v/>
      </c>
      <c r="W10" s="451" t="str">
        <f t="shared" si="2"/>
        <v/>
      </c>
      <c r="X10" s="451" t="str">
        <f t="shared" si="2"/>
        <v/>
      </c>
      <c r="Y10" s="451" t="str">
        <f t="shared" si="2"/>
        <v/>
      </c>
      <c r="Z10" s="451" t="str">
        <f t="shared" si="2"/>
        <v/>
      </c>
      <c r="AA10" s="451" t="str">
        <f t="shared" si="2"/>
        <v/>
      </c>
    </row>
    <row r="11" spans="1:27" ht="16.5" x14ac:dyDescent="0.15">
      <c r="A11" s="844"/>
      <c r="B11" s="450" t="s">
        <v>344</v>
      </c>
      <c r="C11" s="100" t="s">
        <v>958</v>
      </c>
      <c r="D11" s="451" t="str">
        <f>IF(D6="","",D10*D6/1000)</f>
        <v/>
      </c>
      <c r="E11" s="451" t="str">
        <f>IF(E6="","",E10*E6/1000)</f>
        <v/>
      </c>
      <c r="F11" s="451" t="str">
        <f t="shared" ref="F11:Z11" si="3">IF(F6="","",F10*F6/1000)</f>
        <v/>
      </c>
      <c r="G11" s="451" t="str">
        <f t="shared" si="3"/>
        <v/>
      </c>
      <c r="H11" s="451" t="str">
        <f t="shared" si="3"/>
        <v/>
      </c>
      <c r="I11" s="451" t="str">
        <f t="shared" si="3"/>
        <v/>
      </c>
      <c r="J11" s="451" t="str">
        <f t="shared" si="3"/>
        <v/>
      </c>
      <c r="K11" s="451" t="str">
        <f t="shared" si="3"/>
        <v/>
      </c>
      <c r="L11" s="451" t="str">
        <f t="shared" si="3"/>
        <v/>
      </c>
      <c r="M11" s="451" t="str">
        <f t="shared" si="3"/>
        <v/>
      </c>
      <c r="N11" s="451" t="str">
        <f t="shared" si="3"/>
        <v/>
      </c>
      <c r="O11" s="451" t="str">
        <f t="shared" si="3"/>
        <v/>
      </c>
      <c r="P11" s="451" t="str">
        <f t="shared" si="3"/>
        <v/>
      </c>
      <c r="Q11" s="451" t="str">
        <f t="shared" si="3"/>
        <v/>
      </c>
      <c r="R11" s="451" t="str">
        <f t="shared" si="3"/>
        <v/>
      </c>
      <c r="S11" s="451" t="str">
        <f t="shared" si="3"/>
        <v/>
      </c>
      <c r="T11" s="451" t="str">
        <f t="shared" si="3"/>
        <v/>
      </c>
      <c r="U11" s="451" t="str">
        <f t="shared" si="3"/>
        <v/>
      </c>
      <c r="V11" s="451" t="str">
        <f t="shared" si="3"/>
        <v/>
      </c>
      <c r="W11" s="451" t="str">
        <f t="shared" si="3"/>
        <v/>
      </c>
      <c r="X11" s="451" t="str">
        <f t="shared" si="3"/>
        <v/>
      </c>
      <c r="Y11" s="451" t="str">
        <f t="shared" si="3"/>
        <v/>
      </c>
      <c r="Z11" s="451" t="str">
        <f t="shared" si="3"/>
        <v/>
      </c>
      <c r="AA11" s="451" t="str">
        <f>IF(AA6="","",AA10*AA6/1000)</f>
        <v/>
      </c>
    </row>
    <row r="12" spans="1:27" x14ac:dyDescent="0.15">
      <c r="A12" s="844"/>
      <c r="B12" s="450" t="s">
        <v>345</v>
      </c>
      <c r="C12" s="100" t="s">
        <v>346</v>
      </c>
      <c r="D12" s="451" t="str">
        <f>IF(D6="","",D7*D6/1000)</f>
        <v/>
      </c>
      <c r="E12" s="451" t="str">
        <f>IF(E6="","",E7*E6/1000)</f>
        <v/>
      </c>
      <c r="F12" s="451" t="str">
        <f t="shared" ref="F12:AA12" si="4">IF(F6="","",F7*F6/1000)</f>
        <v/>
      </c>
      <c r="G12" s="451" t="str">
        <f t="shared" si="4"/>
        <v/>
      </c>
      <c r="H12" s="451" t="str">
        <f t="shared" si="4"/>
        <v/>
      </c>
      <c r="I12" s="451" t="str">
        <f t="shared" si="4"/>
        <v/>
      </c>
      <c r="J12" s="451" t="str">
        <f t="shared" si="4"/>
        <v/>
      </c>
      <c r="K12" s="451" t="str">
        <f t="shared" si="4"/>
        <v/>
      </c>
      <c r="L12" s="451" t="str">
        <f t="shared" si="4"/>
        <v/>
      </c>
      <c r="M12" s="451" t="str">
        <f t="shared" si="4"/>
        <v/>
      </c>
      <c r="N12" s="451" t="str">
        <f t="shared" si="4"/>
        <v/>
      </c>
      <c r="O12" s="451" t="str">
        <f t="shared" si="4"/>
        <v/>
      </c>
      <c r="P12" s="451" t="str">
        <f t="shared" si="4"/>
        <v/>
      </c>
      <c r="Q12" s="451" t="str">
        <f t="shared" si="4"/>
        <v/>
      </c>
      <c r="R12" s="451" t="str">
        <f t="shared" si="4"/>
        <v/>
      </c>
      <c r="S12" s="451" t="str">
        <f t="shared" si="4"/>
        <v/>
      </c>
      <c r="T12" s="451" t="str">
        <f t="shared" si="4"/>
        <v/>
      </c>
      <c r="U12" s="451" t="str">
        <f t="shared" si="4"/>
        <v/>
      </c>
      <c r="V12" s="451" t="str">
        <f t="shared" si="4"/>
        <v/>
      </c>
      <c r="W12" s="451" t="str">
        <f t="shared" si="4"/>
        <v/>
      </c>
      <c r="X12" s="451" t="str">
        <f t="shared" si="4"/>
        <v/>
      </c>
      <c r="Y12" s="451" t="str">
        <f t="shared" si="4"/>
        <v/>
      </c>
      <c r="Z12" s="451" t="str">
        <f t="shared" si="4"/>
        <v/>
      </c>
      <c r="AA12" s="451" t="str">
        <f t="shared" si="4"/>
        <v/>
      </c>
    </row>
    <row r="13" spans="1:27" x14ac:dyDescent="0.15">
      <c r="A13" s="844"/>
      <c r="B13" s="450" t="s">
        <v>347</v>
      </c>
      <c r="C13" s="100" t="s">
        <v>359</v>
      </c>
      <c r="D13" s="451" t="str">
        <f>IF(D6="","",D8*D6*D9/100/1000)</f>
        <v/>
      </c>
      <c r="E13" s="451" t="str">
        <f>IF(E6="","",E8*E6*E9/100/1000)</f>
        <v/>
      </c>
      <c r="F13" s="451" t="str">
        <f t="shared" ref="F13:AA13" si="5">IF(F6="","",F8*F6*F9/100/1000)</f>
        <v/>
      </c>
      <c r="G13" s="451" t="str">
        <f t="shared" si="5"/>
        <v/>
      </c>
      <c r="H13" s="451" t="str">
        <f t="shared" si="5"/>
        <v/>
      </c>
      <c r="I13" s="451" t="str">
        <f t="shared" si="5"/>
        <v/>
      </c>
      <c r="J13" s="451" t="str">
        <f t="shared" si="5"/>
        <v/>
      </c>
      <c r="K13" s="451" t="str">
        <f t="shared" si="5"/>
        <v/>
      </c>
      <c r="L13" s="451" t="str">
        <f t="shared" si="5"/>
        <v/>
      </c>
      <c r="M13" s="451" t="str">
        <f t="shared" si="5"/>
        <v/>
      </c>
      <c r="N13" s="451" t="str">
        <f t="shared" si="5"/>
        <v/>
      </c>
      <c r="O13" s="451" t="str">
        <f t="shared" si="5"/>
        <v/>
      </c>
      <c r="P13" s="451" t="str">
        <f t="shared" si="5"/>
        <v/>
      </c>
      <c r="Q13" s="451" t="str">
        <f t="shared" si="5"/>
        <v/>
      </c>
      <c r="R13" s="451" t="str">
        <f t="shared" si="5"/>
        <v/>
      </c>
      <c r="S13" s="451" t="str">
        <f t="shared" si="5"/>
        <v/>
      </c>
      <c r="T13" s="451" t="str">
        <f t="shared" si="5"/>
        <v/>
      </c>
      <c r="U13" s="451" t="str">
        <f t="shared" si="5"/>
        <v/>
      </c>
      <c r="V13" s="451" t="str">
        <f t="shared" si="5"/>
        <v/>
      </c>
      <c r="W13" s="451" t="str">
        <f t="shared" si="5"/>
        <v/>
      </c>
      <c r="X13" s="451" t="str">
        <f t="shared" si="5"/>
        <v/>
      </c>
      <c r="Y13" s="451" t="str">
        <f t="shared" si="5"/>
        <v/>
      </c>
      <c r="Z13" s="451" t="str">
        <f t="shared" si="5"/>
        <v/>
      </c>
      <c r="AA13" s="451" t="str">
        <f t="shared" si="5"/>
        <v/>
      </c>
    </row>
    <row r="14" spans="1:27" ht="16.5" x14ac:dyDescent="0.15">
      <c r="A14" s="844"/>
      <c r="B14" s="450" t="s">
        <v>348</v>
      </c>
      <c r="C14" s="100" t="s">
        <v>959</v>
      </c>
      <c r="D14" s="451">
        <v>45</v>
      </c>
      <c r="E14" s="451">
        <f>IF(D14="","",D14)</f>
        <v>45</v>
      </c>
      <c r="F14" s="451">
        <f t="shared" ref="F14:AA14" si="6">IF(E14="","",E14)</f>
        <v>45</v>
      </c>
      <c r="G14" s="451">
        <f t="shared" si="6"/>
        <v>45</v>
      </c>
      <c r="H14" s="451">
        <f t="shared" si="6"/>
        <v>45</v>
      </c>
      <c r="I14" s="451">
        <f t="shared" si="6"/>
        <v>45</v>
      </c>
      <c r="J14" s="451">
        <f t="shared" si="6"/>
        <v>45</v>
      </c>
      <c r="K14" s="451">
        <f t="shared" si="6"/>
        <v>45</v>
      </c>
      <c r="L14" s="451">
        <f t="shared" si="6"/>
        <v>45</v>
      </c>
      <c r="M14" s="451">
        <f t="shared" si="6"/>
        <v>45</v>
      </c>
      <c r="N14" s="451">
        <f t="shared" si="6"/>
        <v>45</v>
      </c>
      <c r="O14" s="451">
        <f>IF(N14="","",N14)</f>
        <v>45</v>
      </c>
      <c r="P14" s="451">
        <f t="shared" si="6"/>
        <v>45</v>
      </c>
      <c r="Q14" s="451">
        <f t="shared" si="6"/>
        <v>45</v>
      </c>
      <c r="R14" s="451">
        <f t="shared" si="6"/>
        <v>45</v>
      </c>
      <c r="S14" s="451">
        <f t="shared" si="6"/>
        <v>45</v>
      </c>
      <c r="T14" s="451">
        <f t="shared" si="6"/>
        <v>45</v>
      </c>
      <c r="U14" s="451">
        <f t="shared" si="6"/>
        <v>45</v>
      </c>
      <c r="V14" s="451">
        <f t="shared" si="6"/>
        <v>45</v>
      </c>
      <c r="W14" s="451">
        <f t="shared" si="6"/>
        <v>45</v>
      </c>
      <c r="X14" s="451">
        <f t="shared" si="6"/>
        <v>45</v>
      </c>
      <c r="Y14" s="451">
        <f t="shared" si="6"/>
        <v>45</v>
      </c>
      <c r="Z14" s="451">
        <f t="shared" si="6"/>
        <v>45</v>
      </c>
      <c r="AA14" s="451">
        <f t="shared" si="6"/>
        <v>45</v>
      </c>
    </row>
    <row r="15" spans="1:27" ht="16.5" customHeight="1" x14ac:dyDescent="0.15">
      <c r="A15" s="844"/>
      <c r="B15" s="450" t="s">
        <v>349</v>
      </c>
      <c r="C15" s="100" t="s">
        <v>359</v>
      </c>
      <c r="D15" s="451" t="str">
        <f>IF(D12="","",D12*3.6)</f>
        <v/>
      </c>
      <c r="E15" s="451" t="str">
        <f>IF(E12="","",E12*3.6)</f>
        <v/>
      </c>
      <c r="F15" s="451" t="str">
        <f t="shared" ref="F15:AA15" si="7">IF(F12="","",F12*3.6)</f>
        <v/>
      </c>
      <c r="G15" s="451" t="str">
        <f t="shared" si="7"/>
        <v/>
      </c>
      <c r="H15" s="451" t="str">
        <f t="shared" si="7"/>
        <v/>
      </c>
      <c r="I15" s="451" t="str">
        <f t="shared" si="7"/>
        <v/>
      </c>
      <c r="J15" s="451" t="str">
        <f t="shared" si="7"/>
        <v/>
      </c>
      <c r="K15" s="451" t="str">
        <f t="shared" si="7"/>
        <v/>
      </c>
      <c r="L15" s="451" t="str">
        <f t="shared" si="7"/>
        <v/>
      </c>
      <c r="M15" s="451" t="str">
        <f t="shared" si="7"/>
        <v/>
      </c>
      <c r="N15" s="451" t="str">
        <f t="shared" si="7"/>
        <v/>
      </c>
      <c r="O15" s="451" t="str">
        <f t="shared" si="7"/>
        <v/>
      </c>
      <c r="P15" s="451" t="str">
        <f t="shared" si="7"/>
        <v/>
      </c>
      <c r="Q15" s="451" t="str">
        <f t="shared" si="7"/>
        <v/>
      </c>
      <c r="R15" s="451" t="str">
        <f t="shared" si="7"/>
        <v/>
      </c>
      <c r="S15" s="451" t="str">
        <f t="shared" si="7"/>
        <v/>
      </c>
      <c r="T15" s="451" t="str">
        <f t="shared" si="7"/>
        <v/>
      </c>
      <c r="U15" s="451" t="str">
        <f t="shared" si="7"/>
        <v/>
      </c>
      <c r="V15" s="451" t="str">
        <f t="shared" si="7"/>
        <v/>
      </c>
      <c r="W15" s="451" t="str">
        <f t="shared" si="7"/>
        <v/>
      </c>
      <c r="X15" s="451" t="str">
        <f t="shared" si="7"/>
        <v/>
      </c>
      <c r="Y15" s="451" t="str">
        <f t="shared" si="7"/>
        <v/>
      </c>
      <c r="Z15" s="451" t="str">
        <f t="shared" si="7"/>
        <v/>
      </c>
      <c r="AA15" s="451" t="str">
        <f t="shared" si="7"/>
        <v/>
      </c>
    </row>
    <row r="16" spans="1:27" ht="16.5" customHeight="1" x14ac:dyDescent="0.15">
      <c r="A16" s="844"/>
      <c r="B16" s="450" t="s">
        <v>350</v>
      </c>
      <c r="C16" s="100" t="s">
        <v>359</v>
      </c>
      <c r="D16" s="451" t="str">
        <f>IF(D6="","",SUM(D13,D15))</f>
        <v/>
      </c>
      <c r="E16" s="451" t="str">
        <f>IF(E6="","",SUM(E13,E15))</f>
        <v/>
      </c>
      <c r="F16" s="451" t="str">
        <f t="shared" ref="F16:AA16" si="8">IF(F6="","",SUM(F13,F15))</f>
        <v/>
      </c>
      <c r="G16" s="451" t="str">
        <f t="shared" si="8"/>
        <v/>
      </c>
      <c r="H16" s="451" t="str">
        <f t="shared" si="8"/>
        <v/>
      </c>
      <c r="I16" s="451" t="str">
        <f t="shared" si="8"/>
        <v/>
      </c>
      <c r="J16" s="451" t="str">
        <f t="shared" si="8"/>
        <v/>
      </c>
      <c r="K16" s="451" t="str">
        <f t="shared" si="8"/>
        <v/>
      </c>
      <c r="L16" s="451" t="str">
        <f t="shared" si="8"/>
        <v/>
      </c>
      <c r="M16" s="451" t="str">
        <f t="shared" si="8"/>
        <v/>
      </c>
      <c r="N16" s="451" t="str">
        <f t="shared" si="8"/>
        <v/>
      </c>
      <c r="O16" s="451" t="str">
        <f t="shared" si="8"/>
        <v/>
      </c>
      <c r="P16" s="451" t="str">
        <f t="shared" si="8"/>
        <v/>
      </c>
      <c r="Q16" s="451" t="str">
        <f t="shared" si="8"/>
        <v/>
      </c>
      <c r="R16" s="451" t="str">
        <f t="shared" si="8"/>
        <v/>
      </c>
      <c r="S16" s="451" t="str">
        <f t="shared" si="8"/>
        <v/>
      </c>
      <c r="T16" s="451" t="str">
        <f t="shared" si="8"/>
        <v/>
      </c>
      <c r="U16" s="451" t="str">
        <f t="shared" si="8"/>
        <v/>
      </c>
      <c r="V16" s="451" t="str">
        <f t="shared" si="8"/>
        <v/>
      </c>
      <c r="W16" s="451" t="str">
        <f t="shared" si="8"/>
        <v/>
      </c>
      <c r="X16" s="451" t="str">
        <f t="shared" si="8"/>
        <v/>
      </c>
      <c r="Y16" s="451" t="str">
        <f t="shared" si="8"/>
        <v/>
      </c>
      <c r="Z16" s="451" t="str">
        <f t="shared" si="8"/>
        <v/>
      </c>
      <c r="AA16" s="451" t="str">
        <f t="shared" si="8"/>
        <v/>
      </c>
    </row>
    <row r="17" spans="1:27" ht="16.5" customHeight="1" x14ac:dyDescent="0.15">
      <c r="A17" s="844"/>
      <c r="B17" s="450" t="s">
        <v>351</v>
      </c>
      <c r="C17" s="100" t="s">
        <v>359</v>
      </c>
      <c r="D17" s="451" t="str">
        <f>IF(D6="","",D11*D14)</f>
        <v/>
      </c>
      <c r="E17" s="451" t="str">
        <f>IF(E6="","",E11*E14)</f>
        <v/>
      </c>
      <c r="F17" s="451" t="str">
        <f t="shared" ref="F17:AA17" si="9">IF(F6="","",F11*F14)</f>
        <v/>
      </c>
      <c r="G17" s="451" t="str">
        <f t="shared" si="9"/>
        <v/>
      </c>
      <c r="H17" s="451" t="str">
        <f t="shared" si="9"/>
        <v/>
      </c>
      <c r="I17" s="451" t="str">
        <f t="shared" si="9"/>
        <v/>
      </c>
      <c r="J17" s="451" t="str">
        <f t="shared" si="9"/>
        <v/>
      </c>
      <c r="K17" s="451" t="str">
        <f t="shared" si="9"/>
        <v/>
      </c>
      <c r="L17" s="451" t="str">
        <f t="shared" si="9"/>
        <v/>
      </c>
      <c r="M17" s="451" t="str">
        <f t="shared" si="9"/>
        <v/>
      </c>
      <c r="N17" s="451" t="str">
        <f t="shared" si="9"/>
        <v/>
      </c>
      <c r="O17" s="451" t="str">
        <f t="shared" si="9"/>
        <v/>
      </c>
      <c r="P17" s="451" t="str">
        <f t="shared" si="9"/>
        <v/>
      </c>
      <c r="Q17" s="451" t="str">
        <f t="shared" si="9"/>
        <v/>
      </c>
      <c r="R17" s="451" t="str">
        <f t="shared" si="9"/>
        <v/>
      </c>
      <c r="S17" s="451" t="str">
        <f t="shared" si="9"/>
        <v/>
      </c>
      <c r="T17" s="451" t="str">
        <f t="shared" si="9"/>
        <v/>
      </c>
      <c r="U17" s="451" t="str">
        <f t="shared" si="9"/>
        <v/>
      </c>
      <c r="V17" s="451" t="str">
        <f t="shared" si="9"/>
        <v/>
      </c>
      <c r="W17" s="451" t="str">
        <f t="shared" si="9"/>
        <v/>
      </c>
      <c r="X17" s="451" t="str">
        <f t="shared" si="9"/>
        <v/>
      </c>
      <c r="Y17" s="451" t="str">
        <f t="shared" si="9"/>
        <v/>
      </c>
      <c r="Z17" s="451" t="str">
        <f t="shared" si="9"/>
        <v/>
      </c>
      <c r="AA17" s="451" t="str">
        <f t="shared" si="9"/>
        <v/>
      </c>
    </row>
    <row r="18" spans="1:27" ht="16.5" customHeight="1" x14ac:dyDescent="0.15">
      <c r="A18" s="844"/>
      <c r="B18" s="450" t="s">
        <v>352</v>
      </c>
      <c r="C18" s="100" t="s">
        <v>353</v>
      </c>
      <c r="D18" s="452" t="str">
        <f>IF(D6="","",2.17*D15/D17*100+D13/D17*100)</f>
        <v/>
      </c>
      <c r="E18" s="452" t="str">
        <f>IF(E6="","",2.17*E15/E17*100+E13/E17*100)</f>
        <v/>
      </c>
      <c r="F18" s="452" t="str">
        <f t="shared" ref="F18:AA18" si="10">IF(F6="","",2.17*F15/F17*100+F13/F17*100)</f>
        <v/>
      </c>
      <c r="G18" s="452" t="str">
        <f t="shared" si="10"/>
        <v/>
      </c>
      <c r="H18" s="452" t="str">
        <f t="shared" si="10"/>
        <v/>
      </c>
      <c r="I18" s="452" t="str">
        <f t="shared" si="10"/>
        <v/>
      </c>
      <c r="J18" s="452" t="str">
        <f t="shared" si="10"/>
        <v/>
      </c>
      <c r="K18" s="452" t="str">
        <f t="shared" si="10"/>
        <v/>
      </c>
      <c r="L18" s="452" t="str">
        <f t="shared" si="10"/>
        <v/>
      </c>
      <c r="M18" s="452" t="str">
        <f t="shared" si="10"/>
        <v/>
      </c>
      <c r="N18" s="452" t="str">
        <f t="shared" si="10"/>
        <v/>
      </c>
      <c r="O18" s="452" t="str">
        <f t="shared" si="10"/>
        <v/>
      </c>
      <c r="P18" s="452" t="str">
        <f t="shared" si="10"/>
        <v/>
      </c>
      <c r="Q18" s="452" t="str">
        <f t="shared" si="10"/>
        <v/>
      </c>
      <c r="R18" s="452" t="str">
        <f t="shared" si="10"/>
        <v/>
      </c>
      <c r="S18" s="452" t="str">
        <f t="shared" si="10"/>
        <v/>
      </c>
      <c r="T18" s="452" t="str">
        <f t="shared" si="10"/>
        <v/>
      </c>
      <c r="U18" s="452" t="str">
        <f t="shared" si="10"/>
        <v/>
      </c>
      <c r="V18" s="452" t="str">
        <f t="shared" si="10"/>
        <v/>
      </c>
      <c r="W18" s="452" t="str">
        <f t="shared" si="10"/>
        <v/>
      </c>
      <c r="X18" s="452" t="str">
        <f t="shared" si="10"/>
        <v/>
      </c>
      <c r="Y18" s="452" t="str">
        <f t="shared" si="10"/>
        <v/>
      </c>
      <c r="Z18" s="452" t="str">
        <f t="shared" si="10"/>
        <v/>
      </c>
      <c r="AA18" s="452" t="str">
        <f t="shared" si="10"/>
        <v/>
      </c>
    </row>
    <row r="19" spans="1:27" x14ac:dyDescent="0.15">
      <c r="A19" s="844" t="s">
        <v>30</v>
      </c>
      <c r="B19" s="450" t="s">
        <v>336</v>
      </c>
      <c r="C19" s="100" t="s">
        <v>337</v>
      </c>
      <c r="D19" s="441"/>
      <c r="E19" s="441"/>
      <c r="F19" s="441"/>
      <c r="G19" s="441"/>
      <c r="H19" s="441"/>
      <c r="I19" s="441"/>
      <c r="J19" s="441"/>
      <c r="K19" s="441"/>
      <c r="L19" s="441"/>
      <c r="M19" s="441"/>
      <c r="N19" s="441"/>
      <c r="O19" s="441"/>
      <c r="P19" s="441"/>
      <c r="Q19" s="441"/>
      <c r="R19" s="441"/>
      <c r="S19" s="441"/>
      <c r="T19" s="441"/>
      <c r="U19" s="441"/>
      <c r="V19" s="441"/>
      <c r="W19" s="441"/>
      <c r="X19" s="441"/>
      <c r="Y19" s="441"/>
      <c r="Z19" s="441"/>
      <c r="AA19" s="441"/>
    </row>
    <row r="20" spans="1:27" x14ac:dyDescent="0.15">
      <c r="A20" s="844"/>
      <c r="B20" s="450" t="s">
        <v>338</v>
      </c>
      <c r="C20" s="100" t="s">
        <v>339</v>
      </c>
      <c r="D20" s="441"/>
      <c r="E20" s="451" t="str">
        <f>IF(D20="","",D20)</f>
        <v/>
      </c>
      <c r="F20" s="451" t="str">
        <f t="shared" ref="F20:U21" si="11">E20</f>
        <v/>
      </c>
      <c r="G20" s="451" t="str">
        <f t="shared" si="11"/>
        <v/>
      </c>
      <c r="H20" s="451" t="str">
        <f t="shared" si="11"/>
        <v/>
      </c>
      <c r="I20" s="451" t="str">
        <f t="shared" si="11"/>
        <v/>
      </c>
      <c r="J20" s="451" t="str">
        <f t="shared" si="11"/>
        <v/>
      </c>
      <c r="K20" s="451" t="str">
        <f t="shared" si="11"/>
        <v/>
      </c>
      <c r="L20" s="451" t="str">
        <f t="shared" si="11"/>
        <v/>
      </c>
      <c r="M20" s="451" t="str">
        <f t="shared" si="11"/>
        <v/>
      </c>
      <c r="N20" s="451" t="str">
        <f t="shared" si="11"/>
        <v/>
      </c>
      <c r="O20" s="451" t="str">
        <f>N20</f>
        <v/>
      </c>
      <c r="P20" s="451" t="str">
        <f t="shared" si="11"/>
        <v/>
      </c>
      <c r="Q20" s="451" t="str">
        <f t="shared" si="11"/>
        <v/>
      </c>
      <c r="R20" s="451" t="str">
        <f t="shared" si="11"/>
        <v/>
      </c>
      <c r="S20" s="451" t="str">
        <f t="shared" si="11"/>
        <v/>
      </c>
      <c r="T20" s="451" t="str">
        <f t="shared" si="11"/>
        <v/>
      </c>
      <c r="U20" s="451" t="str">
        <f t="shared" si="11"/>
        <v/>
      </c>
      <c r="V20" s="451" t="str">
        <f t="shared" ref="V20:AA21" si="12">U20</f>
        <v/>
      </c>
      <c r="W20" s="451" t="str">
        <f t="shared" si="12"/>
        <v/>
      </c>
      <c r="X20" s="451" t="str">
        <f t="shared" si="12"/>
        <v/>
      </c>
      <c r="Y20" s="451" t="str">
        <f t="shared" si="12"/>
        <v/>
      </c>
      <c r="Z20" s="451" t="str">
        <f t="shared" si="12"/>
        <v/>
      </c>
      <c r="AA20" s="451" t="str">
        <f t="shared" si="12"/>
        <v/>
      </c>
    </row>
    <row r="21" spans="1:27" x14ac:dyDescent="0.15">
      <c r="A21" s="844"/>
      <c r="B21" s="450" t="s">
        <v>340</v>
      </c>
      <c r="C21" s="100" t="s">
        <v>361</v>
      </c>
      <c r="D21" s="441"/>
      <c r="E21" s="451" t="str">
        <f>IF(D21="","",D21)</f>
        <v/>
      </c>
      <c r="F21" s="451" t="str">
        <f t="shared" si="11"/>
        <v/>
      </c>
      <c r="G21" s="451" t="str">
        <f t="shared" si="11"/>
        <v/>
      </c>
      <c r="H21" s="451" t="str">
        <f t="shared" si="11"/>
        <v/>
      </c>
      <c r="I21" s="451" t="str">
        <f t="shared" si="11"/>
        <v/>
      </c>
      <c r="J21" s="451" t="str">
        <f t="shared" si="11"/>
        <v/>
      </c>
      <c r="K21" s="451" t="str">
        <f t="shared" si="11"/>
        <v/>
      </c>
      <c r="L21" s="451" t="str">
        <f t="shared" si="11"/>
        <v/>
      </c>
      <c r="M21" s="451" t="str">
        <f t="shared" si="11"/>
        <v/>
      </c>
      <c r="N21" s="451" t="str">
        <f t="shared" si="11"/>
        <v/>
      </c>
      <c r="O21" s="451" t="str">
        <f>N21</f>
        <v/>
      </c>
      <c r="P21" s="451" t="str">
        <f t="shared" si="11"/>
        <v/>
      </c>
      <c r="Q21" s="451" t="str">
        <f t="shared" si="11"/>
        <v/>
      </c>
      <c r="R21" s="451" t="str">
        <f t="shared" si="11"/>
        <v/>
      </c>
      <c r="S21" s="451" t="str">
        <f t="shared" si="11"/>
        <v/>
      </c>
      <c r="T21" s="451" t="str">
        <f t="shared" si="11"/>
        <v/>
      </c>
      <c r="U21" s="451" t="str">
        <f t="shared" si="11"/>
        <v/>
      </c>
      <c r="V21" s="451" t="str">
        <f t="shared" si="12"/>
        <v/>
      </c>
      <c r="W21" s="451" t="str">
        <f t="shared" si="12"/>
        <v/>
      </c>
      <c r="X21" s="451" t="str">
        <f t="shared" si="12"/>
        <v/>
      </c>
      <c r="Y21" s="451" t="str">
        <f t="shared" si="12"/>
        <v/>
      </c>
      <c r="Z21" s="451" t="str">
        <f t="shared" si="12"/>
        <v/>
      </c>
      <c r="AA21" s="451" t="str">
        <f t="shared" si="12"/>
        <v/>
      </c>
    </row>
    <row r="22" spans="1:27" x14ac:dyDescent="0.15">
      <c r="A22" s="844"/>
      <c r="B22" s="450" t="s">
        <v>341</v>
      </c>
      <c r="C22" s="100" t="s">
        <v>342</v>
      </c>
      <c r="D22" s="441"/>
      <c r="E22" s="441"/>
      <c r="F22" s="441"/>
      <c r="G22" s="441"/>
      <c r="H22" s="441"/>
      <c r="I22" s="441"/>
      <c r="J22" s="441"/>
      <c r="K22" s="441"/>
      <c r="L22" s="441"/>
      <c r="M22" s="441"/>
      <c r="N22" s="441"/>
      <c r="O22" s="441"/>
      <c r="P22" s="441"/>
      <c r="Q22" s="441"/>
      <c r="R22" s="441"/>
      <c r="S22" s="441"/>
      <c r="T22" s="441"/>
      <c r="U22" s="441"/>
      <c r="V22" s="441"/>
      <c r="W22" s="441"/>
      <c r="X22" s="441"/>
      <c r="Y22" s="441"/>
      <c r="Z22" s="441"/>
      <c r="AA22" s="441"/>
    </row>
    <row r="23" spans="1:27" ht="16.5" x14ac:dyDescent="0.15">
      <c r="A23" s="844"/>
      <c r="B23" s="450" t="s">
        <v>343</v>
      </c>
      <c r="C23" s="100" t="s">
        <v>960</v>
      </c>
      <c r="D23" s="441"/>
      <c r="E23" s="451" t="str">
        <f>IF(D23="","",D23)</f>
        <v/>
      </c>
      <c r="F23" s="451" t="str">
        <f t="shared" ref="F23:AA23" si="13">IF(E23="","",E23)</f>
        <v/>
      </c>
      <c r="G23" s="451" t="str">
        <f t="shared" si="13"/>
        <v/>
      </c>
      <c r="H23" s="451" t="str">
        <f t="shared" si="13"/>
        <v/>
      </c>
      <c r="I23" s="451" t="str">
        <f t="shared" si="13"/>
        <v/>
      </c>
      <c r="J23" s="451" t="str">
        <f t="shared" si="13"/>
        <v/>
      </c>
      <c r="K23" s="451" t="str">
        <f t="shared" si="13"/>
        <v/>
      </c>
      <c r="L23" s="451" t="str">
        <f t="shared" si="13"/>
        <v/>
      </c>
      <c r="M23" s="451" t="str">
        <f t="shared" si="13"/>
        <v/>
      </c>
      <c r="N23" s="451" t="str">
        <f t="shared" si="13"/>
        <v/>
      </c>
      <c r="O23" s="451" t="str">
        <f>IF(N23="","",N23)</f>
        <v/>
      </c>
      <c r="P23" s="451" t="str">
        <f t="shared" si="13"/>
        <v/>
      </c>
      <c r="Q23" s="451" t="str">
        <f t="shared" si="13"/>
        <v/>
      </c>
      <c r="R23" s="451" t="str">
        <f t="shared" si="13"/>
        <v/>
      </c>
      <c r="S23" s="451" t="str">
        <f t="shared" si="13"/>
        <v/>
      </c>
      <c r="T23" s="451" t="str">
        <f t="shared" si="13"/>
        <v/>
      </c>
      <c r="U23" s="451" t="str">
        <f t="shared" si="13"/>
        <v/>
      </c>
      <c r="V23" s="451" t="str">
        <f t="shared" si="13"/>
        <v/>
      </c>
      <c r="W23" s="451" t="str">
        <f t="shared" si="13"/>
        <v/>
      </c>
      <c r="X23" s="451" t="str">
        <f t="shared" si="13"/>
        <v/>
      </c>
      <c r="Y23" s="451" t="str">
        <f t="shared" si="13"/>
        <v/>
      </c>
      <c r="Z23" s="451" t="str">
        <f t="shared" si="13"/>
        <v/>
      </c>
      <c r="AA23" s="451" t="str">
        <f t="shared" si="13"/>
        <v/>
      </c>
    </row>
    <row r="24" spans="1:27" ht="16.5" x14ac:dyDescent="0.15">
      <c r="A24" s="844"/>
      <c r="B24" s="450" t="s">
        <v>344</v>
      </c>
      <c r="C24" s="100" t="s">
        <v>958</v>
      </c>
      <c r="D24" s="451" t="str">
        <f>IF(D19="","",D23*D19/1000)</f>
        <v/>
      </c>
      <c r="E24" s="451" t="str">
        <f>IF(E19="","",E23*E19/1000)</f>
        <v/>
      </c>
      <c r="F24" s="451" t="str">
        <f t="shared" ref="F24:AA24" si="14">IF(F19="","",F23*F19/1000)</f>
        <v/>
      </c>
      <c r="G24" s="451" t="str">
        <f t="shared" si="14"/>
        <v/>
      </c>
      <c r="H24" s="451" t="str">
        <f t="shared" si="14"/>
        <v/>
      </c>
      <c r="I24" s="451" t="str">
        <f t="shared" si="14"/>
        <v/>
      </c>
      <c r="J24" s="451" t="str">
        <f t="shared" si="14"/>
        <v/>
      </c>
      <c r="K24" s="451" t="str">
        <f t="shared" si="14"/>
        <v/>
      </c>
      <c r="L24" s="451" t="str">
        <f t="shared" si="14"/>
        <v/>
      </c>
      <c r="M24" s="451" t="str">
        <f t="shared" si="14"/>
        <v/>
      </c>
      <c r="N24" s="451" t="str">
        <f t="shared" si="14"/>
        <v/>
      </c>
      <c r="O24" s="451" t="str">
        <f t="shared" si="14"/>
        <v/>
      </c>
      <c r="P24" s="451" t="str">
        <f t="shared" si="14"/>
        <v/>
      </c>
      <c r="Q24" s="451" t="str">
        <f t="shared" si="14"/>
        <v/>
      </c>
      <c r="R24" s="451" t="str">
        <f t="shared" si="14"/>
        <v/>
      </c>
      <c r="S24" s="451" t="str">
        <f t="shared" si="14"/>
        <v/>
      </c>
      <c r="T24" s="451" t="str">
        <f t="shared" si="14"/>
        <v/>
      </c>
      <c r="U24" s="451" t="str">
        <f t="shared" si="14"/>
        <v/>
      </c>
      <c r="V24" s="451" t="str">
        <f t="shared" si="14"/>
        <v/>
      </c>
      <c r="W24" s="451" t="str">
        <f t="shared" si="14"/>
        <v/>
      </c>
      <c r="X24" s="451" t="str">
        <f t="shared" si="14"/>
        <v/>
      </c>
      <c r="Y24" s="451" t="str">
        <f t="shared" si="14"/>
        <v/>
      </c>
      <c r="Z24" s="451" t="str">
        <f t="shared" si="14"/>
        <v/>
      </c>
      <c r="AA24" s="451" t="str">
        <f t="shared" si="14"/>
        <v/>
      </c>
    </row>
    <row r="25" spans="1:27" x14ac:dyDescent="0.15">
      <c r="A25" s="844"/>
      <c r="B25" s="450" t="s">
        <v>345</v>
      </c>
      <c r="C25" s="100" t="s">
        <v>346</v>
      </c>
      <c r="D25" s="451" t="str">
        <f>IF(D19="","",D20*D19/1000)</f>
        <v/>
      </c>
      <c r="E25" s="451" t="str">
        <f>IF(E19="","",E20*E19/1000)</f>
        <v/>
      </c>
      <c r="F25" s="451" t="str">
        <f t="shared" ref="F25:AA25" si="15">IF(F19="","",F20*F19/1000)</f>
        <v/>
      </c>
      <c r="G25" s="451" t="str">
        <f t="shared" si="15"/>
        <v/>
      </c>
      <c r="H25" s="451" t="str">
        <f t="shared" si="15"/>
        <v/>
      </c>
      <c r="I25" s="451" t="str">
        <f t="shared" si="15"/>
        <v/>
      </c>
      <c r="J25" s="451" t="str">
        <f t="shared" si="15"/>
        <v/>
      </c>
      <c r="K25" s="451" t="str">
        <f t="shared" si="15"/>
        <v/>
      </c>
      <c r="L25" s="451" t="str">
        <f t="shared" si="15"/>
        <v/>
      </c>
      <c r="M25" s="451" t="str">
        <f t="shared" si="15"/>
        <v/>
      </c>
      <c r="N25" s="451" t="str">
        <f t="shared" si="15"/>
        <v/>
      </c>
      <c r="O25" s="451" t="str">
        <f t="shared" si="15"/>
        <v/>
      </c>
      <c r="P25" s="451" t="str">
        <f t="shared" si="15"/>
        <v/>
      </c>
      <c r="Q25" s="451" t="str">
        <f t="shared" si="15"/>
        <v/>
      </c>
      <c r="R25" s="451" t="str">
        <f t="shared" si="15"/>
        <v/>
      </c>
      <c r="S25" s="451" t="str">
        <f t="shared" si="15"/>
        <v/>
      </c>
      <c r="T25" s="451" t="str">
        <f t="shared" si="15"/>
        <v/>
      </c>
      <c r="U25" s="451" t="str">
        <f t="shared" si="15"/>
        <v/>
      </c>
      <c r="V25" s="451" t="str">
        <f t="shared" si="15"/>
        <v/>
      </c>
      <c r="W25" s="451" t="str">
        <f t="shared" si="15"/>
        <v/>
      </c>
      <c r="X25" s="451" t="str">
        <f t="shared" si="15"/>
        <v/>
      </c>
      <c r="Y25" s="451" t="str">
        <f t="shared" si="15"/>
        <v/>
      </c>
      <c r="Z25" s="451" t="str">
        <f t="shared" si="15"/>
        <v/>
      </c>
      <c r="AA25" s="451" t="str">
        <f t="shared" si="15"/>
        <v/>
      </c>
    </row>
    <row r="26" spans="1:27" x14ac:dyDescent="0.15">
      <c r="A26" s="844"/>
      <c r="B26" s="450" t="s">
        <v>347</v>
      </c>
      <c r="C26" s="100" t="s">
        <v>359</v>
      </c>
      <c r="D26" s="451" t="str">
        <f>IF(D19="","",D21*D19*D22/100/1000)</f>
        <v/>
      </c>
      <c r="E26" s="451" t="str">
        <f>IF(E19="","",E21*E19*E22/100/1000)</f>
        <v/>
      </c>
      <c r="F26" s="451" t="str">
        <f t="shared" ref="F26:AA26" si="16">IF(F19="","",F21*F19*F22/100/1000)</f>
        <v/>
      </c>
      <c r="G26" s="451" t="str">
        <f t="shared" si="16"/>
        <v/>
      </c>
      <c r="H26" s="451" t="str">
        <f t="shared" si="16"/>
        <v/>
      </c>
      <c r="I26" s="451" t="str">
        <f t="shared" si="16"/>
        <v/>
      </c>
      <c r="J26" s="451" t="str">
        <f t="shared" si="16"/>
        <v/>
      </c>
      <c r="K26" s="451" t="str">
        <f t="shared" si="16"/>
        <v/>
      </c>
      <c r="L26" s="451" t="str">
        <f t="shared" si="16"/>
        <v/>
      </c>
      <c r="M26" s="451" t="str">
        <f t="shared" si="16"/>
        <v/>
      </c>
      <c r="N26" s="451" t="str">
        <f t="shared" si="16"/>
        <v/>
      </c>
      <c r="O26" s="451" t="str">
        <f t="shared" si="16"/>
        <v/>
      </c>
      <c r="P26" s="451" t="str">
        <f t="shared" si="16"/>
        <v/>
      </c>
      <c r="Q26" s="451" t="str">
        <f t="shared" si="16"/>
        <v/>
      </c>
      <c r="R26" s="451" t="str">
        <f t="shared" si="16"/>
        <v/>
      </c>
      <c r="S26" s="451" t="str">
        <f t="shared" si="16"/>
        <v/>
      </c>
      <c r="T26" s="451" t="str">
        <f t="shared" si="16"/>
        <v/>
      </c>
      <c r="U26" s="451" t="str">
        <f t="shared" si="16"/>
        <v/>
      </c>
      <c r="V26" s="451" t="str">
        <f t="shared" si="16"/>
        <v/>
      </c>
      <c r="W26" s="451" t="str">
        <f t="shared" si="16"/>
        <v/>
      </c>
      <c r="X26" s="451" t="str">
        <f t="shared" si="16"/>
        <v/>
      </c>
      <c r="Y26" s="451" t="str">
        <f t="shared" si="16"/>
        <v/>
      </c>
      <c r="Z26" s="451" t="str">
        <f t="shared" si="16"/>
        <v/>
      </c>
      <c r="AA26" s="451" t="str">
        <f t="shared" si="16"/>
        <v/>
      </c>
    </row>
    <row r="27" spans="1:27" ht="16.5" x14ac:dyDescent="0.15">
      <c r="A27" s="844"/>
      <c r="B27" s="450" t="s">
        <v>348</v>
      </c>
      <c r="C27" s="100" t="s">
        <v>961</v>
      </c>
      <c r="D27" s="451" t="str">
        <f>IF(D19="","",D$14)</f>
        <v/>
      </c>
      <c r="E27" s="451" t="str">
        <f>IF(D27="","",D27)</f>
        <v/>
      </c>
      <c r="F27" s="451" t="str">
        <f t="shared" ref="F27:AA27" si="17">IF(E27="","",E27)</f>
        <v/>
      </c>
      <c r="G27" s="451" t="str">
        <f t="shared" si="17"/>
        <v/>
      </c>
      <c r="H27" s="451" t="str">
        <f t="shared" si="17"/>
        <v/>
      </c>
      <c r="I27" s="451" t="str">
        <f t="shared" si="17"/>
        <v/>
      </c>
      <c r="J27" s="451" t="str">
        <f t="shared" si="17"/>
        <v/>
      </c>
      <c r="K27" s="451" t="str">
        <f t="shared" si="17"/>
        <v/>
      </c>
      <c r="L27" s="451" t="str">
        <f t="shared" si="17"/>
        <v/>
      </c>
      <c r="M27" s="451" t="str">
        <f t="shared" si="17"/>
        <v/>
      </c>
      <c r="N27" s="451" t="str">
        <f t="shared" si="17"/>
        <v/>
      </c>
      <c r="O27" s="451" t="str">
        <f>IF(N27="","",N27)</f>
        <v/>
      </c>
      <c r="P27" s="451" t="str">
        <f t="shared" si="17"/>
        <v/>
      </c>
      <c r="Q27" s="451" t="str">
        <f t="shared" si="17"/>
        <v/>
      </c>
      <c r="R27" s="451" t="str">
        <f t="shared" si="17"/>
        <v/>
      </c>
      <c r="S27" s="451" t="str">
        <f t="shared" si="17"/>
        <v/>
      </c>
      <c r="T27" s="451" t="str">
        <f t="shared" si="17"/>
        <v/>
      </c>
      <c r="U27" s="451" t="str">
        <f t="shared" si="17"/>
        <v/>
      </c>
      <c r="V27" s="451" t="str">
        <f t="shared" si="17"/>
        <v/>
      </c>
      <c r="W27" s="451" t="str">
        <f t="shared" si="17"/>
        <v/>
      </c>
      <c r="X27" s="451" t="str">
        <f t="shared" si="17"/>
        <v/>
      </c>
      <c r="Y27" s="451" t="str">
        <f t="shared" si="17"/>
        <v/>
      </c>
      <c r="Z27" s="451" t="str">
        <f t="shared" si="17"/>
        <v/>
      </c>
      <c r="AA27" s="451" t="str">
        <f t="shared" si="17"/>
        <v/>
      </c>
    </row>
    <row r="28" spans="1:27" x14ac:dyDescent="0.15">
      <c r="A28" s="844"/>
      <c r="B28" s="450" t="s">
        <v>349</v>
      </c>
      <c r="C28" s="100" t="s">
        <v>359</v>
      </c>
      <c r="D28" s="451" t="str">
        <f>IF(D25="","",D25*3.6)</f>
        <v/>
      </c>
      <c r="E28" s="451" t="str">
        <f>IF(E25="","",E25*3.6)</f>
        <v/>
      </c>
      <c r="F28" s="451" t="str">
        <f t="shared" ref="F28:AA28" si="18">IF(F25="","",F25*3.6)</f>
        <v/>
      </c>
      <c r="G28" s="451" t="str">
        <f t="shared" si="18"/>
        <v/>
      </c>
      <c r="H28" s="451" t="str">
        <f t="shared" si="18"/>
        <v/>
      </c>
      <c r="I28" s="451" t="str">
        <f t="shared" si="18"/>
        <v/>
      </c>
      <c r="J28" s="451" t="str">
        <f t="shared" si="18"/>
        <v/>
      </c>
      <c r="K28" s="451" t="str">
        <f t="shared" si="18"/>
        <v/>
      </c>
      <c r="L28" s="451" t="str">
        <f t="shared" si="18"/>
        <v/>
      </c>
      <c r="M28" s="451" t="str">
        <f t="shared" si="18"/>
        <v/>
      </c>
      <c r="N28" s="451" t="str">
        <f t="shared" si="18"/>
        <v/>
      </c>
      <c r="O28" s="451" t="str">
        <f t="shared" si="18"/>
        <v/>
      </c>
      <c r="P28" s="451" t="str">
        <f t="shared" si="18"/>
        <v/>
      </c>
      <c r="Q28" s="451" t="str">
        <f t="shared" si="18"/>
        <v/>
      </c>
      <c r="R28" s="451" t="str">
        <f t="shared" si="18"/>
        <v/>
      </c>
      <c r="S28" s="451" t="str">
        <f t="shared" si="18"/>
        <v/>
      </c>
      <c r="T28" s="451" t="str">
        <f t="shared" si="18"/>
        <v/>
      </c>
      <c r="U28" s="451" t="str">
        <f t="shared" si="18"/>
        <v/>
      </c>
      <c r="V28" s="451" t="str">
        <f t="shared" si="18"/>
        <v/>
      </c>
      <c r="W28" s="451" t="str">
        <f t="shared" si="18"/>
        <v/>
      </c>
      <c r="X28" s="451" t="str">
        <f t="shared" si="18"/>
        <v/>
      </c>
      <c r="Y28" s="451" t="str">
        <f t="shared" si="18"/>
        <v/>
      </c>
      <c r="Z28" s="451" t="str">
        <f t="shared" si="18"/>
        <v/>
      </c>
      <c r="AA28" s="451" t="str">
        <f t="shared" si="18"/>
        <v/>
      </c>
    </row>
    <row r="29" spans="1:27" x14ac:dyDescent="0.15">
      <c r="A29" s="844"/>
      <c r="B29" s="450" t="s">
        <v>350</v>
      </c>
      <c r="C29" s="100" t="s">
        <v>359</v>
      </c>
      <c r="D29" s="451" t="str">
        <f>IF(D19="","",SUM(D26,D28))</f>
        <v/>
      </c>
      <c r="E29" s="451" t="str">
        <f>IF(E19="","",SUM(E26,E28))</f>
        <v/>
      </c>
      <c r="F29" s="451" t="str">
        <f t="shared" ref="F29:AA29" si="19">IF(F19="","",SUM(F26,F28))</f>
        <v/>
      </c>
      <c r="G29" s="451" t="str">
        <f t="shared" si="19"/>
        <v/>
      </c>
      <c r="H29" s="451" t="str">
        <f t="shared" si="19"/>
        <v/>
      </c>
      <c r="I29" s="451" t="str">
        <f t="shared" si="19"/>
        <v/>
      </c>
      <c r="J29" s="451" t="str">
        <f t="shared" si="19"/>
        <v/>
      </c>
      <c r="K29" s="451" t="str">
        <f t="shared" si="19"/>
        <v/>
      </c>
      <c r="L29" s="451" t="str">
        <f t="shared" si="19"/>
        <v/>
      </c>
      <c r="M29" s="451" t="str">
        <f t="shared" si="19"/>
        <v/>
      </c>
      <c r="N29" s="451" t="str">
        <f t="shared" si="19"/>
        <v/>
      </c>
      <c r="O29" s="451" t="str">
        <f t="shared" si="19"/>
        <v/>
      </c>
      <c r="P29" s="451" t="str">
        <f t="shared" si="19"/>
        <v/>
      </c>
      <c r="Q29" s="451" t="str">
        <f t="shared" si="19"/>
        <v/>
      </c>
      <c r="R29" s="451" t="str">
        <f t="shared" si="19"/>
        <v/>
      </c>
      <c r="S29" s="451" t="str">
        <f t="shared" si="19"/>
        <v/>
      </c>
      <c r="T29" s="451" t="str">
        <f t="shared" si="19"/>
        <v/>
      </c>
      <c r="U29" s="451" t="str">
        <f t="shared" si="19"/>
        <v/>
      </c>
      <c r="V29" s="451" t="str">
        <f t="shared" si="19"/>
        <v/>
      </c>
      <c r="W29" s="451" t="str">
        <f t="shared" si="19"/>
        <v/>
      </c>
      <c r="X29" s="451" t="str">
        <f t="shared" si="19"/>
        <v/>
      </c>
      <c r="Y29" s="451" t="str">
        <f t="shared" si="19"/>
        <v/>
      </c>
      <c r="Z29" s="451" t="str">
        <f t="shared" si="19"/>
        <v/>
      </c>
      <c r="AA29" s="451" t="str">
        <f t="shared" si="19"/>
        <v/>
      </c>
    </row>
    <row r="30" spans="1:27" x14ac:dyDescent="0.15">
      <c r="A30" s="844"/>
      <c r="B30" s="450" t="s">
        <v>351</v>
      </c>
      <c r="C30" s="100" t="s">
        <v>359</v>
      </c>
      <c r="D30" s="451" t="str">
        <f>IF(D19="","",D24*D27)</f>
        <v/>
      </c>
      <c r="E30" s="451" t="str">
        <f>IF(E19="","",E24*E27)</f>
        <v/>
      </c>
      <c r="F30" s="451" t="str">
        <f t="shared" ref="F30:AA30" si="20">IF(F19="","",F24*F27)</f>
        <v/>
      </c>
      <c r="G30" s="451" t="str">
        <f t="shared" si="20"/>
        <v/>
      </c>
      <c r="H30" s="451" t="str">
        <f t="shared" si="20"/>
        <v/>
      </c>
      <c r="I30" s="451" t="str">
        <f t="shared" si="20"/>
        <v/>
      </c>
      <c r="J30" s="451" t="str">
        <f t="shared" si="20"/>
        <v/>
      </c>
      <c r="K30" s="451" t="str">
        <f t="shared" si="20"/>
        <v/>
      </c>
      <c r="L30" s="451" t="str">
        <f t="shared" si="20"/>
        <v/>
      </c>
      <c r="M30" s="451" t="str">
        <f t="shared" si="20"/>
        <v/>
      </c>
      <c r="N30" s="451" t="str">
        <f t="shared" si="20"/>
        <v/>
      </c>
      <c r="O30" s="451" t="str">
        <f t="shared" si="20"/>
        <v/>
      </c>
      <c r="P30" s="451" t="str">
        <f t="shared" si="20"/>
        <v/>
      </c>
      <c r="Q30" s="451" t="str">
        <f t="shared" si="20"/>
        <v/>
      </c>
      <c r="R30" s="451" t="str">
        <f t="shared" si="20"/>
        <v/>
      </c>
      <c r="S30" s="451" t="str">
        <f t="shared" si="20"/>
        <v/>
      </c>
      <c r="T30" s="451" t="str">
        <f t="shared" si="20"/>
        <v/>
      </c>
      <c r="U30" s="451" t="str">
        <f t="shared" si="20"/>
        <v/>
      </c>
      <c r="V30" s="451" t="str">
        <f t="shared" si="20"/>
        <v/>
      </c>
      <c r="W30" s="451" t="str">
        <f t="shared" si="20"/>
        <v/>
      </c>
      <c r="X30" s="451" t="str">
        <f t="shared" si="20"/>
        <v/>
      </c>
      <c r="Y30" s="451" t="str">
        <f t="shared" si="20"/>
        <v/>
      </c>
      <c r="Z30" s="451" t="str">
        <f t="shared" si="20"/>
        <v/>
      </c>
      <c r="AA30" s="451" t="str">
        <f t="shared" si="20"/>
        <v/>
      </c>
    </row>
    <row r="31" spans="1:27" ht="15.75" customHeight="1" x14ac:dyDescent="0.15">
      <c r="A31" s="844"/>
      <c r="B31" s="450" t="s">
        <v>352</v>
      </c>
      <c r="C31" s="100" t="s">
        <v>342</v>
      </c>
      <c r="D31" s="452" t="str">
        <f>IF(D19="","",2.17*D28/D30*100+D26/D30*100)</f>
        <v/>
      </c>
      <c r="E31" s="452" t="str">
        <f>IF(E19="","",2.17*E28/E30*100+E26/E30*100)</f>
        <v/>
      </c>
      <c r="F31" s="452" t="str">
        <f t="shared" ref="F31:AA31" si="21">IF(F19="","",2.17*F28/F30*100+F26/F30*100)</f>
        <v/>
      </c>
      <c r="G31" s="452" t="str">
        <f t="shared" si="21"/>
        <v/>
      </c>
      <c r="H31" s="452" t="str">
        <f t="shared" si="21"/>
        <v/>
      </c>
      <c r="I31" s="452" t="str">
        <f t="shared" si="21"/>
        <v/>
      </c>
      <c r="J31" s="452" t="str">
        <f t="shared" si="21"/>
        <v/>
      </c>
      <c r="K31" s="452" t="str">
        <f t="shared" si="21"/>
        <v/>
      </c>
      <c r="L31" s="452" t="str">
        <f t="shared" si="21"/>
        <v/>
      </c>
      <c r="M31" s="452" t="str">
        <f t="shared" si="21"/>
        <v/>
      </c>
      <c r="N31" s="452" t="str">
        <f t="shared" si="21"/>
        <v/>
      </c>
      <c r="O31" s="452" t="str">
        <f t="shared" si="21"/>
        <v/>
      </c>
      <c r="P31" s="452" t="str">
        <f t="shared" si="21"/>
        <v/>
      </c>
      <c r="Q31" s="452" t="str">
        <f t="shared" si="21"/>
        <v/>
      </c>
      <c r="R31" s="452" t="str">
        <f t="shared" si="21"/>
        <v/>
      </c>
      <c r="S31" s="452" t="str">
        <f t="shared" si="21"/>
        <v/>
      </c>
      <c r="T31" s="452" t="str">
        <f t="shared" si="21"/>
        <v/>
      </c>
      <c r="U31" s="452" t="str">
        <f t="shared" si="21"/>
        <v/>
      </c>
      <c r="V31" s="452" t="str">
        <f t="shared" si="21"/>
        <v/>
      </c>
      <c r="W31" s="452" t="str">
        <f t="shared" si="21"/>
        <v/>
      </c>
      <c r="X31" s="452" t="str">
        <f t="shared" si="21"/>
        <v/>
      </c>
      <c r="Y31" s="452" t="str">
        <f t="shared" si="21"/>
        <v/>
      </c>
      <c r="Z31" s="452" t="str">
        <f t="shared" si="21"/>
        <v/>
      </c>
      <c r="AA31" s="452" t="str">
        <f t="shared" si="21"/>
        <v/>
      </c>
    </row>
    <row r="32" spans="1:27" ht="15.75" customHeight="1" x14ac:dyDescent="0.15">
      <c r="A32" s="844" t="s">
        <v>31</v>
      </c>
      <c r="B32" s="450" t="s">
        <v>336</v>
      </c>
      <c r="C32" s="100" t="s">
        <v>337</v>
      </c>
      <c r="D32" s="448"/>
      <c r="E32" s="448"/>
      <c r="F32" s="448"/>
      <c r="G32" s="448"/>
      <c r="H32" s="448"/>
      <c r="I32" s="448"/>
      <c r="J32" s="448"/>
      <c r="K32" s="448"/>
      <c r="L32" s="448"/>
      <c r="M32" s="448"/>
      <c r="N32" s="448"/>
      <c r="O32" s="448"/>
      <c r="P32" s="448"/>
      <c r="Q32" s="448"/>
      <c r="R32" s="448"/>
      <c r="S32" s="448"/>
      <c r="T32" s="448"/>
      <c r="U32" s="448"/>
      <c r="V32" s="448"/>
      <c r="W32" s="448"/>
      <c r="X32" s="448"/>
      <c r="Y32" s="448"/>
      <c r="Z32" s="448"/>
      <c r="AA32" s="448"/>
    </row>
    <row r="33" spans="1:27" ht="15.75" customHeight="1" x14ac:dyDescent="0.15">
      <c r="A33" s="844"/>
      <c r="B33" s="450" t="s">
        <v>338</v>
      </c>
      <c r="C33" s="100" t="s">
        <v>339</v>
      </c>
      <c r="D33" s="448"/>
      <c r="E33" s="453" t="str">
        <f>IF(D33="","",D33)</f>
        <v/>
      </c>
      <c r="F33" s="453" t="str">
        <f t="shared" ref="F33:U34" si="22">E33</f>
        <v/>
      </c>
      <c r="G33" s="453" t="str">
        <f t="shared" si="22"/>
        <v/>
      </c>
      <c r="H33" s="453" t="str">
        <f t="shared" si="22"/>
        <v/>
      </c>
      <c r="I33" s="453" t="str">
        <f t="shared" si="22"/>
        <v/>
      </c>
      <c r="J33" s="453" t="str">
        <f t="shared" si="22"/>
        <v/>
      </c>
      <c r="K33" s="453" t="str">
        <f t="shared" si="22"/>
        <v/>
      </c>
      <c r="L33" s="453" t="str">
        <f t="shared" si="22"/>
        <v/>
      </c>
      <c r="M33" s="453" t="str">
        <f t="shared" si="22"/>
        <v/>
      </c>
      <c r="N33" s="453" t="str">
        <f t="shared" si="22"/>
        <v/>
      </c>
      <c r="O33" s="453" t="str">
        <f>N33</f>
        <v/>
      </c>
      <c r="P33" s="453" t="str">
        <f t="shared" si="22"/>
        <v/>
      </c>
      <c r="Q33" s="453" t="str">
        <f t="shared" si="22"/>
        <v/>
      </c>
      <c r="R33" s="453" t="str">
        <f t="shared" si="22"/>
        <v/>
      </c>
      <c r="S33" s="453" t="str">
        <f t="shared" si="22"/>
        <v/>
      </c>
      <c r="T33" s="453" t="str">
        <f t="shared" si="22"/>
        <v/>
      </c>
      <c r="U33" s="453" t="str">
        <f t="shared" si="22"/>
        <v/>
      </c>
      <c r="V33" s="453" t="str">
        <f t="shared" ref="V33:AA34" si="23">U33</f>
        <v/>
      </c>
      <c r="W33" s="453" t="str">
        <f t="shared" si="23"/>
        <v/>
      </c>
      <c r="X33" s="453" t="str">
        <f t="shared" si="23"/>
        <v/>
      </c>
      <c r="Y33" s="453" t="str">
        <f t="shared" si="23"/>
        <v/>
      </c>
      <c r="Z33" s="453" t="str">
        <f t="shared" si="23"/>
        <v/>
      </c>
      <c r="AA33" s="453" t="str">
        <f t="shared" si="23"/>
        <v/>
      </c>
    </row>
    <row r="34" spans="1:27" ht="15.75" customHeight="1" x14ac:dyDescent="0.15">
      <c r="A34" s="844"/>
      <c r="B34" s="450" t="s">
        <v>340</v>
      </c>
      <c r="C34" s="100" t="s">
        <v>360</v>
      </c>
      <c r="D34" s="448"/>
      <c r="E34" s="453" t="str">
        <f>IF(D34="","",D34)</f>
        <v/>
      </c>
      <c r="F34" s="453" t="str">
        <f t="shared" si="22"/>
        <v/>
      </c>
      <c r="G34" s="453" t="str">
        <f t="shared" si="22"/>
        <v/>
      </c>
      <c r="H34" s="453" t="str">
        <f t="shared" si="22"/>
        <v/>
      </c>
      <c r="I34" s="453" t="str">
        <f t="shared" si="22"/>
        <v/>
      </c>
      <c r="J34" s="453" t="str">
        <f t="shared" si="22"/>
        <v/>
      </c>
      <c r="K34" s="453" t="str">
        <f t="shared" si="22"/>
        <v/>
      </c>
      <c r="L34" s="453" t="str">
        <f t="shared" si="22"/>
        <v/>
      </c>
      <c r="M34" s="453" t="str">
        <f t="shared" si="22"/>
        <v/>
      </c>
      <c r="N34" s="453" t="str">
        <f t="shared" si="22"/>
        <v/>
      </c>
      <c r="O34" s="453" t="str">
        <f>N34</f>
        <v/>
      </c>
      <c r="P34" s="453" t="str">
        <f t="shared" si="22"/>
        <v/>
      </c>
      <c r="Q34" s="453" t="str">
        <f t="shared" si="22"/>
        <v/>
      </c>
      <c r="R34" s="453" t="str">
        <f t="shared" si="22"/>
        <v/>
      </c>
      <c r="S34" s="453" t="str">
        <f t="shared" si="22"/>
        <v/>
      </c>
      <c r="T34" s="453" t="str">
        <f t="shared" si="22"/>
        <v/>
      </c>
      <c r="U34" s="453" t="str">
        <f t="shared" si="22"/>
        <v/>
      </c>
      <c r="V34" s="453" t="str">
        <f t="shared" si="23"/>
        <v/>
      </c>
      <c r="W34" s="453" t="str">
        <f t="shared" si="23"/>
        <v/>
      </c>
      <c r="X34" s="453" t="str">
        <f t="shared" si="23"/>
        <v/>
      </c>
      <c r="Y34" s="453" t="str">
        <f t="shared" si="23"/>
        <v/>
      </c>
      <c r="Z34" s="453" t="str">
        <f t="shared" si="23"/>
        <v/>
      </c>
      <c r="AA34" s="453" t="str">
        <f t="shared" si="23"/>
        <v/>
      </c>
    </row>
    <row r="35" spans="1:27" ht="15.75" customHeight="1" x14ac:dyDescent="0.15">
      <c r="A35" s="844"/>
      <c r="B35" s="450" t="s">
        <v>341</v>
      </c>
      <c r="C35" s="100" t="s">
        <v>354</v>
      </c>
      <c r="D35" s="448"/>
      <c r="E35" s="448"/>
      <c r="F35" s="448"/>
      <c r="G35" s="448"/>
      <c r="H35" s="448"/>
      <c r="I35" s="448"/>
      <c r="J35" s="448"/>
      <c r="K35" s="448"/>
      <c r="L35" s="448"/>
      <c r="M35" s="448"/>
      <c r="N35" s="448"/>
      <c r="O35" s="448"/>
      <c r="P35" s="448"/>
      <c r="Q35" s="448"/>
      <c r="R35" s="448"/>
      <c r="S35" s="448"/>
      <c r="T35" s="448"/>
      <c r="U35" s="448"/>
      <c r="V35" s="448"/>
      <c r="W35" s="448"/>
      <c r="X35" s="448"/>
      <c r="Y35" s="448"/>
      <c r="Z35" s="448"/>
      <c r="AA35" s="448"/>
    </row>
    <row r="36" spans="1:27" ht="15.75" customHeight="1" x14ac:dyDescent="0.15">
      <c r="A36" s="844"/>
      <c r="B36" s="450" t="s">
        <v>343</v>
      </c>
      <c r="C36" s="100" t="s">
        <v>960</v>
      </c>
      <c r="D36" s="448"/>
      <c r="E36" s="453" t="str">
        <f>IF(D36="","",D36)</f>
        <v/>
      </c>
      <c r="F36" s="453" t="str">
        <f t="shared" ref="F36:AA36" si="24">IF(E36="","",E36)</f>
        <v/>
      </c>
      <c r="G36" s="453" t="str">
        <f t="shared" si="24"/>
        <v/>
      </c>
      <c r="H36" s="453" t="str">
        <f t="shared" si="24"/>
        <v/>
      </c>
      <c r="I36" s="453" t="str">
        <f t="shared" si="24"/>
        <v/>
      </c>
      <c r="J36" s="453" t="str">
        <f t="shared" si="24"/>
        <v/>
      </c>
      <c r="K36" s="453" t="str">
        <f t="shared" si="24"/>
        <v/>
      </c>
      <c r="L36" s="453" t="str">
        <f t="shared" si="24"/>
        <v/>
      </c>
      <c r="M36" s="453" t="str">
        <f t="shared" si="24"/>
        <v/>
      </c>
      <c r="N36" s="453" t="str">
        <f t="shared" si="24"/>
        <v/>
      </c>
      <c r="O36" s="453" t="str">
        <f>IF(N36="","",N36)</f>
        <v/>
      </c>
      <c r="P36" s="453" t="str">
        <f t="shared" si="24"/>
        <v/>
      </c>
      <c r="Q36" s="453" t="str">
        <f t="shared" si="24"/>
        <v/>
      </c>
      <c r="R36" s="453" t="str">
        <f t="shared" si="24"/>
        <v/>
      </c>
      <c r="S36" s="453" t="str">
        <f t="shared" si="24"/>
        <v/>
      </c>
      <c r="T36" s="453" t="str">
        <f t="shared" si="24"/>
        <v/>
      </c>
      <c r="U36" s="453" t="str">
        <f t="shared" si="24"/>
        <v/>
      </c>
      <c r="V36" s="453" t="str">
        <f t="shared" si="24"/>
        <v/>
      </c>
      <c r="W36" s="453" t="str">
        <f t="shared" si="24"/>
        <v/>
      </c>
      <c r="X36" s="453" t="str">
        <f t="shared" si="24"/>
        <v/>
      </c>
      <c r="Y36" s="453" t="str">
        <f t="shared" si="24"/>
        <v/>
      </c>
      <c r="Z36" s="453" t="str">
        <f t="shared" si="24"/>
        <v/>
      </c>
      <c r="AA36" s="453" t="str">
        <f t="shared" si="24"/>
        <v/>
      </c>
    </row>
    <row r="37" spans="1:27" ht="15.75" customHeight="1" x14ac:dyDescent="0.15">
      <c r="A37" s="844"/>
      <c r="B37" s="450" t="s">
        <v>344</v>
      </c>
      <c r="C37" s="100" t="s">
        <v>958</v>
      </c>
      <c r="D37" s="453" t="str">
        <f>IF(D32="","",D36*D32/1000)</f>
        <v/>
      </c>
      <c r="E37" s="453" t="str">
        <f>IF(E32="","",E36*E32/1000)</f>
        <v/>
      </c>
      <c r="F37" s="453" t="str">
        <f t="shared" ref="F37:AA37" si="25">IF(F32="","",F36*F32/1000)</f>
        <v/>
      </c>
      <c r="G37" s="453" t="str">
        <f t="shared" si="25"/>
        <v/>
      </c>
      <c r="H37" s="453" t="str">
        <f t="shared" si="25"/>
        <v/>
      </c>
      <c r="I37" s="453" t="str">
        <f t="shared" si="25"/>
        <v/>
      </c>
      <c r="J37" s="453" t="str">
        <f t="shared" si="25"/>
        <v/>
      </c>
      <c r="K37" s="453" t="str">
        <f t="shared" si="25"/>
        <v/>
      </c>
      <c r="L37" s="453" t="str">
        <f t="shared" si="25"/>
        <v/>
      </c>
      <c r="M37" s="453" t="str">
        <f t="shared" si="25"/>
        <v/>
      </c>
      <c r="N37" s="453" t="str">
        <f t="shared" si="25"/>
        <v/>
      </c>
      <c r="O37" s="453" t="str">
        <f t="shared" si="25"/>
        <v/>
      </c>
      <c r="P37" s="453" t="str">
        <f t="shared" si="25"/>
        <v/>
      </c>
      <c r="Q37" s="453" t="str">
        <f t="shared" si="25"/>
        <v/>
      </c>
      <c r="R37" s="453" t="str">
        <f t="shared" si="25"/>
        <v/>
      </c>
      <c r="S37" s="453" t="str">
        <f t="shared" si="25"/>
        <v/>
      </c>
      <c r="T37" s="453" t="str">
        <f t="shared" si="25"/>
        <v/>
      </c>
      <c r="U37" s="453" t="str">
        <f t="shared" si="25"/>
        <v/>
      </c>
      <c r="V37" s="453" t="str">
        <f t="shared" si="25"/>
        <v/>
      </c>
      <c r="W37" s="453" t="str">
        <f t="shared" si="25"/>
        <v/>
      </c>
      <c r="X37" s="453" t="str">
        <f t="shared" si="25"/>
        <v/>
      </c>
      <c r="Y37" s="453" t="str">
        <f t="shared" si="25"/>
        <v/>
      </c>
      <c r="Z37" s="453" t="str">
        <f t="shared" si="25"/>
        <v/>
      </c>
      <c r="AA37" s="453" t="str">
        <f t="shared" si="25"/>
        <v/>
      </c>
    </row>
    <row r="38" spans="1:27" ht="15.75" customHeight="1" x14ac:dyDescent="0.15">
      <c r="A38" s="844"/>
      <c r="B38" s="450" t="s">
        <v>345</v>
      </c>
      <c r="C38" s="100" t="s">
        <v>346</v>
      </c>
      <c r="D38" s="453" t="str">
        <f>IF(D32="","",D33*D32/1000)</f>
        <v/>
      </c>
      <c r="E38" s="453" t="str">
        <f>IF(E32="","",E33*E32/1000)</f>
        <v/>
      </c>
      <c r="F38" s="453" t="str">
        <f t="shared" ref="F38:AA38" si="26">IF(F32="","",F33*F32/1000)</f>
        <v/>
      </c>
      <c r="G38" s="453" t="str">
        <f t="shared" si="26"/>
        <v/>
      </c>
      <c r="H38" s="453" t="str">
        <f t="shared" si="26"/>
        <v/>
      </c>
      <c r="I38" s="453" t="str">
        <f t="shared" si="26"/>
        <v/>
      </c>
      <c r="J38" s="453" t="str">
        <f t="shared" si="26"/>
        <v/>
      </c>
      <c r="K38" s="453" t="str">
        <f t="shared" si="26"/>
        <v/>
      </c>
      <c r="L38" s="453" t="str">
        <f t="shared" si="26"/>
        <v/>
      </c>
      <c r="M38" s="453" t="str">
        <f t="shared" si="26"/>
        <v/>
      </c>
      <c r="N38" s="453" t="str">
        <f t="shared" si="26"/>
        <v/>
      </c>
      <c r="O38" s="453" t="str">
        <f t="shared" si="26"/>
        <v/>
      </c>
      <c r="P38" s="453" t="str">
        <f t="shared" si="26"/>
        <v/>
      </c>
      <c r="Q38" s="453" t="str">
        <f t="shared" si="26"/>
        <v/>
      </c>
      <c r="R38" s="453" t="str">
        <f t="shared" si="26"/>
        <v/>
      </c>
      <c r="S38" s="453" t="str">
        <f t="shared" si="26"/>
        <v/>
      </c>
      <c r="T38" s="453" t="str">
        <f t="shared" si="26"/>
        <v/>
      </c>
      <c r="U38" s="453" t="str">
        <f t="shared" si="26"/>
        <v/>
      </c>
      <c r="V38" s="453" t="str">
        <f t="shared" si="26"/>
        <v/>
      </c>
      <c r="W38" s="453" t="str">
        <f t="shared" si="26"/>
        <v/>
      </c>
      <c r="X38" s="453" t="str">
        <f t="shared" si="26"/>
        <v/>
      </c>
      <c r="Y38" s="453" t="str">
        <f t="shared" si="26"/>
        <v/>
      </c>
      <c r="Z38" s="453" t="str">
        <f t="shared" si="26"/>
        <v/>
      </c>
      <c r="AA38" s="453" t="str">
        <f t="shared" si="26"/>
        <v/>
      </c>
    </row>
    <row r="39" spans="1:27" ht="15.75" customHeight="1" x14ac:dyDescent="0.15">
      <c r="A39" s="844"/>
      <c r="B39" s="450" t="s">
        <v>347</v>
      </c>
      <c r="C39" s="100" t="s">
        <v>359</v>
      </c>
      <c r="D39" s="453" t="str">
        <f>IF(D32="","",D34*D32*D35/100/1000)</f>
        <v/>
      </c>
      <c r="E39" s="453" t="str">
        <f>IF(E32="","",E34*E32*E35/100/1000)</f>
        <v/>
      </c>
      <c r="F39" s="453" t="str">
        <f t="shared" ref="F39:AA39" si="27">IF(F32="","",F34*F32*F35/100/1000)</f>
        <v/>
      </c>
      <c r="G39" s="453" t="str">
        <f t="shared" si="27"/>
        <v/>
      </c>
      <c r="H39" s="453" t="str">
        <f t="shared" si="27"/>
        <v/>
      </c>
      <c r="I39" s="453" t="str">
        <f t="shared" si="27"/>
        <v/>
      </c>
      <c r="J39" s="453" t="str">
        <f t="shared" si="27"/>
        <v/>
      </c>
      <c r="K39" s="453" t="str">
        <f t="shared" si="27"/>
        <v/>
      </c>
      <c r="L39" s="453" t="str">
        <f t="shared" si="27"/>
        <v/>
      </c>
      <c r="M39" s="453" t="str">
        <f t="shared" si="27"/>
        <v/>
      </c>
      <c r="N39" s="453" t="str">
        <f t="shared" si="27"/>
        <v/>
      </c>
      <c r="O39" s="453" t="str">
        <f t="shared" si="27"/>
        <v/>
      </c>
      <c r="P39" s="453" t="str">
        <f t="shared" si="27"/>
        <v/>
      </c>
      <c r="Q39" s="453" t="str">
        <f t="shared" si="27"/>
        <v/>
      </c>
      <c r="R39" s="453" t="str">
        <f t="shared" si="27"/>
        <v/>
      </c>
      <c r="S39" s="453" t="str">
        <f t="shared" si="27"/>
        <v/>
      </c>
      <c r="T39" s="453" t="str">
        <f t="shared" si="27"/>
        <v/>
      </c>
      <c r="U39" s="453" t="str">
        <f t="shared" si="27"/>
        <v/>
      </c>
      <c r="V39" s="453" t="str">
        <f t="shared" si="27"/>
        <v/>
      </c>
      <c r="W39" s="453" t="str">
        <f t="shared" si="27"/>
        <v/>
      </c>
      <c r="X39" s="453" t="str">
        <f t="shared" si="27"/>
        <v/>
      </c>
      <c r="Y39" s="453" t="str">
        <f t="shared" si="27"/>
        <v/>
      </c>
      <c r="Z39" s="453" t="str">
        <f t="shared" si="27"/>
        <v/>
      </c>
      <c r="AA39" s="453" t="str">
        <f t="shared" si="27"/>
        <v/>
      </c>
    </row>
    <row r="40" spans="1:27" ht="15.75" customHeight="1" x14ac:dyDescent="0.15">
      <c r="A40" s="844"/>
      <c r="B40" s="450" t="s">
        <v>348</v>
      </c>
      <c r="C40" s="100" t="s">
        <v>961</v>
      </c>
      <c r="D40" s="453" t="str">
        <f>IF(D32="","",D$14)</f>
        <v/>
      </c>
      <c r="E40" s="453" t="str">
        <f>IF(D40="","",D40)</f>
        <v/>
      </c>
      <c r="F40" s="453" t="str">
        <f t="shared" ref="F40:AA40" si="28">IF(E40="","",E40)</f>
        <v/>
      </c>
      <c r="G40" s="453" t="str">
        <f t="shared" si="28"/>
        <v/>
      </c>
      <c r="H40" s="453" t="str">
        <f t="shared" si="28"/>
        <v/>
      </c>
      <c r="I40" s="453" t="str">
        <f t="shared" si="28"/>
        <v/>
      </c>
      <c r="J40" s="453" t="str">
        <f t="shared" si="28"/>
        <v/>
      </c>
      <c r="K40" s="453" t="str">
        <f t="shared" si="28"/>
        <v/>
      </c>
      <c r="L40" s="453" t="str">
        <f t="shared" si="28"/>
        <v/>
      </c>
      <c r="M40" s="453" t="str">
        <f t="shared" si="28"/>
        <v/>
      </c>
      <c r="N40" s="453" t="str">
        <f t="shared" si="28"/>
        <v/>
      </c>
      <c r="O40" s="453" t="str">
        <f>IF(N40="","",N40)</f>
        <v/>
      </c>
      <c r="P40" s="453" t="str">
        <f t="shared" si="28"/>
        <v/>
      </c>
      <c r="Q40" s="453" t="str">
        <f t="shared" si="28"/>
        <v/>
      </c>
      <c r="R40" s="453" t="str">
        <f t="shared" si="28"/>
        <v/>
      </c>
      <c r="S40" s="453" t="str">
        <f t="shared" si="28"/>
        <v/>
      </c>
      <c r="T40" s="453" t="str">
        <f t="shared" si="28"/>
        <v/>
      </c>
      <c r="U40" s="453" t="str">
        <f t="shared" si="28"/>
        <v/>
      </c>
      <c r="V40" s="453" t="str">
        <f t="shared" si="28"/>
        <v/>
      </c>
      <c r="W40" s="453" t="str">
        <f t="shared" si="28"/>
        <v/>
      </c>
      <c r="X40" s="453" t="str">
        <f t="shared" si="28"/>
        <v/>
      </c>
      <c r="Y40" s="453" t="str">
        <f t="shared" si="28"/>
        <v/>
      </c>
      <c r="Z40" s="453" t="str">
        <f t="shared" si="28"/>
        <v/>
      </c>
      <c r="AA40" s="453" t="str">
        <f t="shared" si="28"/>
        <v/>
      </c>
    </row>
    <row r="41" spans="1:27" ht="15.75" customHeight="1" x14ac:dyDescent="0.15">
      <c r="A41" s="844"/>
      <c r="B41" s="450" t="s">
        <v>349</v>
      </c>
      <c r="C41" s="100" t="s">
        <v>359</v>
      </c>
      <c r="D41" s="453" t="str">
        <f>IF(D38="","",D38*3.6)</f>
        <v/>
      </c>
      <c r="E41" s="453" t="str">
        <f>IF(E38="","",E38*3.6)</f>
        <v/>
      </c>
      <c r="F41" s="453" t="str">
        <f t="shared" ref="F41:AA41" si="29">IF(F38="","",F38*3.6)</f>
        <v/>
      </c>
      <c r="G41" s="453" t="str">
        <f t="shared" si="29"/>
        <v/>
      </c>
      <c r="H41" s="453" t="str">
        <f t="shared" si="29"/>
        <v/>
      </c>
      <c r="I41" s="453" t="str">
        <f t="shared" si="29"/>
        <v/>
      </c>
      <c r="J41" s="453" t="str">
        <f t="shared" si="29"/>
        <v/>
      </c>
      <c r="K41" s="453" t="str">
        <f t="shared" si="29"/>
        <v/>
      </c>
      <c r="L41" s="453" t="str">
        <f t="shared" si="29"/>
        <v/>
      </c>
      <c r="M41" s="453" t="str">
        <f t="shared" si="29"/>
        <v/>
      </c>
      <c r="N41" s="453" t="str">
        <f t="shared" si="29"/>
        <v/>
      </c>
      <c r="O41" s="453" t="str">
        <f t="shared" si="29"/>
        <v/>
      </c>
      <c r="P41" s="453" t="str">
        <f t="shared" si="29"/>
        <v/>
      </c>
      <c r="Q41" s="453" t="str">
        <f t="shared" si="29"/>
        <v/>
      </c>
      <c r="R41" s="453" t="str">
        <f t="shared" si="29"/>
        <v/>
      </c>
      <c r="S41" s="453" t="str">
        <f t="shared" si="29"/>
        <v/>
      </c>
      <c r="T41" s="453" t="str">
        <f t="shared" si="29"/>
        <v/>
      </c>
      <c r="U41" s="453" t="str">
        <f t="shared" si="29"/>
        <v/>
      </c>
      <c r="V41" s="453" t="str">
        <f t="shared" si="29"/>
        <v/>
      </c>
      <c r="W41" s="453" t="str">
        <f t="shared" si="29"/>
        <v/>
      </c>
      <c r="X41" s="453" t="str">
        <f t="shared" si="29"/>
        <v/>
      </c>
      <c r="Y41" s="453" t="str">
        <f t="shared" si="29"/>
        <v/>
      </c>
      <c r="Z41" s="453" t="str">
        <f t="shared" si="29"/>
        <v/>
      </c>
      <c r="AA41" s="453" t="str">
        <f t="shared" si="29"/>
        <v/>
      </c>
    </row>
    <row r="42" spans="1:27" ht="15.75" customHeight="1" x14ac:dyDescent="0.15">
      <c r="A42" s="844"/>
      <c r="B42" s="450" t="s">
        <v>350</v>
      </c>
      <c r="C42" s="100" t="s">
        <v>359</v>
      </c>
      <c r="D42" s="453" t="str">
        <f>IF(D32="","",SUM(D39,D41))</f>
        <v/>
      </c>
      <c r="E42" s="453" t="str">
        <f>IF(E32="","",SUM(E39,E41))</f>
        <v/>
      </c>
      <c r="F42" s="453" t="str">
        <f t="shared" ref="F42:AA42" si="30">IF(F32="","",SUM(F39,F41))</f>
        <v/>
      </c>
      <c r="G42" s="453" t="str">
        <f t="shared" si="30"/>
        <v/>
      </c>
      <c r="H42" s="453" t="str">
        <f t="shared" si="30"/>
        <v/>
      </c>
      <c r="I42" s="453" t="str">
        <f t="shared" si="30"/>
        <v/>
      </c>
      <c r="J42" s="453" t="str">
        <f t="shared" si="30"/>
        <v/>
      </c>
      <c r="K42" s="453" t="str">
        <f t="shared" si="30"/>
        <v/>
      </c>
      <c r="L42" s="453" t="str">
        <f t="shared" si="30"/>
        <v/>
      </c>
      <c r="M42" s="453" t="str">
        <f t="shared" si="30"/>
        <v/>
      </c>
      <c r="N42" s="453" t="str">
        <f t="shared" si="30"/>
        <v/>
      </c>
      <c r="O42" s="453" t="str">
        <f t="shared" si="30"/>
        <v/>
      </c>
      <c r="P42" s="453" t="str">
        <f t="shared" si="30"/>
        <v/>
      </c>
      <c r="Q42" s="453" t="str">
        <f t="shared" si="30"/>
        <v/>
      </c>
      <c r="R42" s="453" t="str">
        <f t="shared" si="30"/>
        <v/>
      </c>
      <c r="S42" s="453" t="str">
        <f t="shared" si="30"/>
        <v/>
      </c>
      <c r="T42" s="453" t="str">
        <f t="shared" si="30"/>
        <v/>
      </c>
      <c r="U42" s="453" t="str">
        <f t="shared" si="30"/>
        <v/>
      </c>
      <c r="V42" s="453" t="str">
        <f t="shared" si="30"/>
        <v/>
      </c>
      <c r="W42" s="453" t="str">
        <f t="shared" si="30"/>
        <v/>
      </c>
      <c r="X42" s="453" t="str">
        <f t="shared" si="30"/>
        <v/>
      </c>
      <c r="Y42" s="453" t="str">
        <f t="shared" si="30"/>
        <v/>
      </c>
      <c r="Z42" s="453" t="str">
        <f t="shared" si="30"/>
        <v/>
      </c>
      <c r="AA42" s="453" t="str">
        <f t="shared" si="30"/>
        <v/>
      </c>
    </row>
    <row r="43" spans="1:27" ht="15.75" customHeight="1" x14ac:dyDescent="0.15">
      <c r="A43" s="844"/>
      <c r="B43" s="450" t="s">
        <v>351</v>
      </c>
      <c r="C43" s="100" t="s">
        <v>359</v>
      </c>
      <c r="D43" s="453" t="str">
        <f>IF(D32="","",D37*D40)</f>
        <v/>
      </c>
      <c r="E43" s="453" t="str">
        <f>IF(E32="","",E37*E40)</f>
        <v/>
      </c>
      <c r="F43" s="453" t="str">
        <f t="shared" ref="F43:AA43" si="31">IF(F32="","",F37*F40)</f>
        <v/>
      </c>
      <c r="G43" s="453" t="str">
        <f t="shared" si="31"/>
        <v/>
      </c>
      <c r="H43" s="453" t="str">
        <f t="shared" si="31"/>
        <v/>
      </c>
      <c r="I43" s="453" t="str">
        <f t="shared" si="31"/>
        <v/>
      </c>
      <c r="J43" s="453" t="str">
        <f t="shared" si="31"/>
        <v/>
      </c>
      <c r="K43" s="453" t="str">
        <f t="shared" si="31"/>
        <v/>
      </c>
      <c r="L43" s="453" t="str">
        <f t="shared" si="31"/>
        <v/>
      </c>
      <c r="M43" s="453" t="str">
        <f t="shared" si="31"/>
        <v/>
      </c>
      <c r="N43" s="453" t="str">
        <f t="shared" si="31"/>
        <v/>
      </c>
      <c r="O43" s="453" t="str">
        <f t="shared" si="31"/>
        <v/>
      </c>
      <c r="P43" s="453" t="str">
        <f t="shared" si="31"/>
        <v/>
      </c>
      <c r="Q43" s="453" t="str">
        <f t="shared" si="31"/>
        <v/>
      </c>
      <c r="R43" s="453" t="str">
        <f t="shared" si="31"/>
        <v/>
      </c>
      <c r="S43" s="453" t="str">
        <f t="shared" si="31"/>
        <v/>
      </c>
      <c r="T43" s="453" t="str">
        <f t="shared" si="31"/>
        <v/>
      </c>
      <c r="U43" s="453" t="str">
        <f t="shared" si="31"/>
        <v/>
      </c>
      <c r="V43" s="453" t="str">
        <f t="shared" si="31"/>
        <v/>
      </c>
      <c r="W43" s="453" t="str">
        <f t="shared" si="31"/>
        <v/>
      </c>
      <c r="X43" s="453" t="str">
        <f t="shared" si="31"/>
        <v/>
      </c>
      <c r="Y43" s="453" t="str">
        <f t="shared" si="31"/>
        <v/>
      </c>
      <c r="Z43" s="453" t="str">
        <f t="shared" si="31"/>
        <v/>
      </c>
      <c r="AA43" s="453" t="str">
        <f t="shared" si="31"/>
        <v/>
      </c>
    </row>
    <row r="44" spans="1:27" ht="14.25" customHeight="1" x14ac:dyDescent="0.15">
      <c r="A44" s="844"/>
      <c r="B44" s="450" t="s">
        <v>352</v>
      </c>
      <c r="C44" s="100" t="s">
        <v>354</v>
      </c>
      <c r="D44" s="452" t="str">
        <f>IF(D32="","",2.17*D41/D43*100+D39/D43*100)</f>
        <v/>
      </c>
      <c r="E44" s="452" t="str">
        <f>IF(E32="","",2.17*E41/E43*100+E39/E43*100)</f>
        <v/>
      </c>
      <c r="F44" s="452" t="str">
        <f t="shared" ref="F44:AA44" si="32">IF(F32="","",2.17*F41/F43*100+F39/F43*100)</f>
        <v/>
      </c>
      <c r="G44" s="452" t="str">
        <f t="shared" si="32"/>
        <v/>
      </c>
      <c r="H44" s="452" t="str">
        <f t="shared" si="32"/>
        <v/>
      </c>
      <c r="I44" s="452" t="str">
        <f t="shared" si="32"/>
        <v/>
      </c>
      <c r="J44" s="452" t="str">
        <f t="shared" si="32"/>
        <v/>
      </c>
      <c r="K44" s="452" t="str">
        <f t="shared" si="32"/>
        <v/>
      </c>
      <c r="L44" s="452" t="str">
        <f t="shared" si="32"/>
        <v/>
      </c>
      <c r="M44" s="452" t="str">
        <f t="shared" si="32"/>
        <v/>
      </c>
      <c r="N44" s="452" t="str">
        <f t="shared" si="32"/>
        <v/>
      </c>
      <c r="O44" s="452" t="str">
        <f t="shared" si="32"/>
        <v/>
      </c>
      <c r="P44" s="452" t="str">
        <f t="shared" si="32"/>
        <v/>
      </c>
      <c r="Q44" s="452" t="str">
        <f t="shared" si="32"/>
        <v/>
      </c>
      <c r="R44" s="452" t="str">
        <f t="shared" si="32"/>
        <v/>
      </c>
      <c r="S44" s="452" t="str">
        <f t="shared" si="32"/>
        <v/>
      </c>
      <c r="T44" s="452" t="str">
        <f t="shared" si="32"/>
        <v/>
      </c>
      <c r="U44" s="452" t="str">
        <f t="shared" si="32"/>
        <v/>
      </c>
      <c r="V44" s="452" t="str">
        <f t="shared" si="32"/>
        <v/>
      </c>
      <c r="W44" s="452" t="str">
        <f t="shared" si="32"/>
        <v/>
      </c>
      <c r="X44" s="452" t="str">
        <f t="shared" si="32"/>
        <v/>
      </c>
      <c r="Y44" s="452" t="str">
        <f t="shared" si="32"/>
        <v/>
      </c>
      <c r="Z44" s="452" t="str">
        <f t="shared" si="32"/>
        <v/>
      </c>
      <c r="AA44" s="452" t="str">
        <f t="shared" si="32"/>
        <v/>
      </c>
    </row>
    <row r="45" spans="1:27" ht="14.25" customHeight="1" x14ac:dyDescent="0.15">
      <c r="A45" s="1146" t="s">
        <v>963</v>
      </c>
      <c r="B45" s="450" t="s">
        <v>336</v>
      </c>
      <c r="C45" s="100" t="s">
        <v>337</v>
      </c>
      <c r="D45" s="448"/>
      <c r="E45" s="448"/>
      <c r="F45" s="448"/>
      <c r="G45" s="448"/>
      <c r="H45" s="448"/>
      <c r="I45" s="448"/>
      <c r="J45" s="448"/>
      <c r="K45" s="448"/>
      <c r="L45" s="448"/>
      <c r="M45" s="448"/>
      <c r="N45" s="448"/>
      <c r="O45" s="448"/>
      <c r="P45" s="448"/>
      <c r="Q45" s="448"/>
      <c r="R45" s="448"/>
      <c r="S45" s="448"/>
      <c r="T45" s="448"/>
      <c r="U45" s="448"/>
      <c r="V45" s="448"/>
      <c r="W45" s="448"/>
      <c r="X45" s="448"/>
      <c r="Y45" s="448"/>
      <c r="Z45" s="448"/>
      <c r="AA45" s="448"/>
    </row>
    <row r="46" spans="1:27" ht="14.25" customHeight="1" x14ac:dyDescent="0.15">
      <c r="A46" s="1144"/>
      <c r="B46" s="450" t="s">
        <v>338</v>
      </c>
      <c r="C46" s="100" t="s">
        <v>339</v>
      </c>
      <c r="D46" s="448"/>
      <c r="E46" s="453" t="str">
        <f>IF(D46="","",D46)</f>
        <v/>
      </c>
      <c r="F46" s="453" t="str">
        <f t="shared" ref="F46:U47" si="33">E46</f>
        <v/>
      </c>
      <c r="G46" s="453" t="str">
        <f t="shared" si="33"/>
        <v/>
      </c>
      <c r="H46" s="453" t="str">
        <f t="shared" si="33"/>
        <v/>
      </c>
      <c r="I46" s="453" t="str">
        <f t="shared" si="33"/>
        <v/>
      </c>
      <c r="J46" s="453" t="str">
        <f t="shared" si="33"/>
        <v/>
      </c>
      <c r="K46" s="453" t="str">
        <f t="shared" si="33"/>
        <v/>
      </c>
      <c r="L46" s="453" t="str">
        <f t="shared" si="33"/>
        <v/>
      </c>
      <c r="M46" s="453" t="str">
        <f t="shared" si="33"/>
        <v/>
      </c>
      <c r="N46" s="453" t="str">
        <f t="shared" si="33"/>
        <v/>
      </c>
      <c r="O46" s="453" t="str">
        <f>N46</f>
        <v/>
      </c>
      <c r="P46" s="453" t="str">
        <f t="shared" si="33"/>
        <v/>
      </c>
      <c r="Q46" s="453" t="str">
        <f t="shared" si="33"/>
        <v/>
      </c>
      <c r="R46" s="453" t="str">
        <f t="shared" si="33"/>
        <v/>
      </c>
      <c r="S46" s="453" t="str">
        <f t="shared" si="33"/>
        <v/>
      </c>
      <c r="T46" s="453" t="str">
        <f t="shared" si="33"/>
        <v/>
      </c>
      <c r="U46" s="453" t="str">
        <f t="shared" si="33"/>
        <v/>
      </c>
      <c r="V46" s="453" t="str">
        <f t="shared" ref="V46:AA47" si="34">U46</f>
        <v/>
      </c>
      <c r="W46" s="453" t="str">
        <f t="shared" si="34"/>
        <v/>
      </c>
      <c r="X46" s="453" t="str">
        <f t="shared" si="34"/>
        <v/>
      </c>
      <c r="Y46" s="453" t="str">
        <f t="shared" si="34"/>
        <v/>
      </c>
      <c r="Z46" s="453" t="str">
        <f t="shared" si="34"/>
        <v/>
      </c>
      <c r="AA46" s="453" t="str">
        <f t="shared" si="34"/>
        <v/>
      </c>
    </row>
    <row r="47" spans="1:27" ht="14.25" customHeight="1" x14ac:dyDescent="0.15">
      <c r="A47" s="1144"/>
      <c r="B47" s="450" t="s">
        <v>340</v>
      </c>
      <c r="C47" s="100" t="s">
        <v>361</v>
      </c>
      <c r="D47" s="448"/>
      <c r="E47" s="453" t="str">
        <f>IF(D47="","",D47)</f>
        <v/>
      </c>
      <c r="F47" s="453" t="str">
        <f t="shared" si="33"/>
        <v/>
      </c>
      <c r="G47" s="453" t="str">
        <f t="shared" si="33"/>
        <v/>
      </c>
      <c r="H47" s="453" t="str">
        <f t="shared" si="33"/>
        <v/>
      </c>
      <c r="I47" s="453" t="str">
        <f t="shared" si="33"/>
        <v/>
      </c>
      <c r="J47" s="453" t="str">
        <f t="shared" si="33"/>
        <v/>
      </c>
      <c r="K47" s="453" t="str">
        <f t="shared" si="33"/>
        <v/>
      </c>
      <c r="L47" s="453" t="str">
        <f t="shared" si="33"/>
        <v/>
      </c>
      <c r="M47" s="453" t="str">
        <f t="shared" si="33"/>
        <v/>
      </c>
      <c r="N47" s="453" t="str">
        <f t="shared" si="33"/>
        <v/>
      </c>
      <c r="O47" s="453" t="str">
        <f>N47</f>
        <v/>
      </c>
      <c r="P47" s="453" t="str">
        <f t="shared" si="33"/>
        <v/>
      </c>
      <c r="Q47" s="453" t="str">
        <f t="shared" si="33"/>
        <v/>
      </c>
      <c r="R47" s="453" t="str">
        <f t="shared" si="33"/>
        <v/>
      </c>
      <c r="S47" s="453" t="str">
        <f t="shared" si="33"/>
        <v/>
      </c>
      <c r="T47" s="453" t="str">
        <f t="shared" si="33"/>
        <v/>
      </c>
      <c r="U47" s="453" t="str">
        <f t="shared" si="33"/>
        <v/>
      </c>
      <c r="V47" s="453" t="str">
        <f t="shared" si="34"/>
        <v/>
      </c>
      <c r="W47" s="453" t="str">
        <f t="shared" si="34"/>
        <v/>
      </c>
      <c r="X47" s="453" t="str">
        <f t="shared" si="34"/>
        <v/>
      </c>
      <c r="Y47" s="453" t="str">
        <f t="shared" si="34"/>
        <v/>
      </c>
      <c r="Z47" s="453" t="str">
        <f t="shared" si="34"/>
        <v/>
      </c>
      <c r="AA47" s="453" t="str">
        <f t="shared" si="34"/>
        <v/>
      </c>
    </row>
    <row r="48" spans="1:27" ht="14.25" customHeight="1" x14ac:dyDescent="0.15">
      <c r="A48" s="1144"/>
      <c r="B48" s="450" t="s">
        <v>341</v>
      </c>
      <c r="C48" s="100" t="s">
        <v>342</v>
      </c>
      <c r="D48" s="448"/>
      <c r="E48" s="448"/>
      <c r="F48" s="448"/>
      <c r="G48" s="448"/>
      <c r="H48" s="448"/>
      <c r="I48" s="448"/>
      <c r="J48" s="448"/>
      <c r="K48" s="448"/>
      <c r="L48" s="448"/>
      <c r="M48" s="448"/>
      <c r="N48" s="448"/>
      <c r="O48" s="448"/>
      <c r="P48" s="448"/>
      <c r="Q48" s="448"/>
      <c r="R48" s="448"/>
      <c r="S48" s="448"/>
      <c r="T48" s="448"/>
      <c r="U48" s="448"/>
      <c r="V48" s="448"/>
      <c r="W48" s="448"/>
      <c r="X48" s="448"/>
      <c r="Y48" s="448"/>
      <c r="Z48" s="448"/>
      <c r="AA48" s="448"/>
    </row>
    <row r="49" spans="1:27" ht="14.25" customHeight="1" x14ac:dyDescent="0.15">
      <c r="A49" s="1144"/>
      <c r="B49" s="450" t="s">
        <v>343</v>
      </c>
      <c r="C49" s="100" t="s">
        <v>960</v>
      </c>
      <c r="D49" s="448"/>
      <c r="E49" s="453" t="str">
        <f>IF(D49="","",D49)</f>
        <v/>
      </c>
      <c r="F49" s="453" t="str">
        <f t="shared" ref="F49:AA49" si="35">IF(E49="","",E49)</f>
        <v/>
      </c>
      <c r="G49" s="453" t="str">
        <f t="shared" si="35"/>
        <v/>
      </c>
      <c r="H49" s="453" t="str">
        <f t="shared" si="35"/>
        <v/>
      </c>
      <c r="I49" s="453" t="str">
        <f t="shared" si="35"/>
        <v/>
      </c>
      <c r="J49" s="453" t="str">
        <f t="shared" si="35"/>
        <v/>
      </c>
      <c r="K49" s="453" t="str">
        <f t="shared" si="35"/>
        <v/>
      </c>
      <c r="L49" s="453" t="str">
        <f t="shared" si="35"/>
        <v/>
      </c>
      <c r="M49" s="453" t="str">
        <f t="shared" si="35"/>
        <v/>
      </c>
      <c r="N49" s="453" t="str">
        <f t="shared" si="35"/>
        <v/>
      </c>
      <c r="O49" s="453" t="str">
        <f>IF(N49="","",N49)</f>
        <v/>
      </c>
      <c r="P49" s="453" t="str">
        <f t="shared" si="35"/>
        <v/>
      </c>
      <c r="Q49" s="453" t="str">
        <f t="shared" si="35"/>
        <v/>
      </c>
      <c r="R49" s="453" t="str">
        <f t="shared" si="35"/>
        <v/>
      </c>
      <c r="S49" s="453" t="str">
        <f t="shared" si="35"/>
        <v/>
      </c>
      <c r="T49" s="453" t="str">
        <f t="shared" si="35"/>
        <v/>
      </c>
      <c r="U49" s="453" t="str">
        <f t="shared" si="35"/>
        <v/>
      </c>
      <c r="V49" s="453" t="str">
        <f t="shared" si="35"/>
        <v/>
      </c>
      <c r="W49" s="453" t="str">
        <f t="shared" si="35"/>
        <v/>
      </c>
      <c r="X49" s="453" t="str">
        <f t="shared" si="35"/>
        <v/>
      </c>
      <c r="Y49" s="453" t="str">
        <f t="shared" si="35"/>
        <v/>
      </c>
      <c r="Z49" s="453" t="str">
        <f t="shared" si="35"/>
        <v/>
      </c>
      <c r="AA49" s="453" t="str">
        <f t="shared" si="35"/>
        <v/>
      </c>
    </row>
    <row r="50" spans="1:27" ht="14.25" customHeight="1" x14ac:dyDescent="0.15">
      <c r="A50" s="1144"/>
      <c r="B50" s="450" t="s">
        <v>344</v>
      </c>
      <c r="C50" s="100" t="s">
        <v>958</v>
      </c>
      <c r="D50" s="453" t="str">
        <f>IF(D45="","",D49*D45/1000)</f>
        <v/>
      </c>
      <c r="E50" s="453" t="str">
        <f>IF(E45="","",E49*E45/1000)</f>
        <v/>
      </c>
      <c r="F50" s="453" t="str">
        <f t="shared" ref="F50:AA50" si="36">IF(F45="","",F49*F45/1000)</f>
        <v/>
      </c>
      <c r="G50" s="453" t="str">
        <f t="shared" si="36"/>
        <v/>
      </c>
      <c r="H50" s="453" t="str">
        <f t="shared" si="36"/>
        <v/>
      </c>
      <c r="I50" s="453" t="str">
        <f t="shared" si="36"/>
        <v/>
      </c>
      <c r="J50" s="453" t="str">
        <f t="shared" si="36"/>
        <v/>
      </c>
      <c r="K50" s="453" t="str">
        <f t="shared" si="36"/>
        <v/>
      </c>
      <c r="L50" s="453" t="str">
        <f t="shared" si="36"/>
        <v/>
      </c>
      <c r="M50" s="453" t="str">
        <f t="shared" si="36"/>
        <v/>
      </c>
      <c r="N50" s="453" t="str">
        <f t="shared" si="36"/>
        <v/>
      </c>
      <c r="O50" s="453" t="str">
        <f t="shared" si="36"/>
        <v/>
      </c>
      <c r="P50" s="453" t="str">
        <f t="shared" si="36"/>
        <v/>
      </c>
      <c r="Q50" s="453" t="str">
        <f t="shared" si="36"/>
        <v/>
      </c>
      <c r="R50" s="453" t="str">
        <f t="shared" si="36"/>
        <v/>
      </c>
      <c r="S50" s="453" t="str">
        <f t="shared" si="36"/>
        <v/>
      </c>
      <c r="T50" s="453" t="str">
        <f t="shared" si="36"/>
        <v/>
      </c>
      <c r="U50" s="453" t="str">
        <f t="shared" si="36"/>
        <v/>
      </c>
      <c r="V50" s="453" t="str">
        <f t="shared" si="36"/>
        <v/>
      </c>
      <c r="W50" s="453" t="str">
        <f t="shared" si="36"/>
        <v/>
      </c>
      <c r="X50" s="453" t="str">
        <f t="shared" si="36"/>
        <v/>
      </c>
      <c r="Y50" s="453" t="str">
        <f t="shared" si="36"/>
        <v/>
      </c>
      <c r="Z50" s="453" t="str">
        <f t="shared" si="36"/>
        <v/>
      </c>
      <c r="AA50" s="453" t="str">
        <f t="shared" si="36"/>
        <v/>
      </c>
    </row>
    <row r="51" spans="1:27" ht="14.25" customHeight="1" x14ac:dyDescent="0.15">
      <c r="A51" s="1144"/>
      <c r="B51" s="450" t="s">
        <v>345</v>
      </c>
      <c r="C51" s="100" t="s">
        <v>346</v>
      </c>
      <c r="D51" s="453" t="str">
        <f>IF(D45="","",D46*D45/1000)</f>
        <v/>
      </c>
      <c r="E51" s="453" t="str">
        <f>IF(E45="","",E46*E45/1000)</f>
        <v/>
      </c>
      <c r="F51" s="453" t="str">
        <f t="shared" ref="F51:AA51" si="37">IF(F45="","",F46*F45/1000)</f>
        <v/>
      </c>
      <c r="G51" s="453" t="str">
        <f t="shared" si="37"/>
        <v/>
      </c>
      <c r="H51" s="453" t="str">
        <f t="shared" si="37"/>
        <v/>
      </c>
      <c r="I51" s="453" t="str">
        <f t="shared" si="37"/>
        <v/>
      </c>
      <c r="J51" s="453" t="str">
        <f t="shared" si="37"/>
        <v/>
      </c>
      <c r="K51" s="453" t="str">
        <f t="shared" si="37"/>
        <v/>
      </c>
      <c r="L51" s="453" t="str">
        <f t="shared" si="37"/>
        <v/>
      </c>
      <c r="M51" s="453" t="str">
        <f t="shared" si="37"/>
        <v/>
      </c>
      <c r="N51" s="453" t="str">
        <f t="shared" si="37"/>
        <v/>
      </c>
      <c r="O51" s="453" t="str">
        <f t="shared" si="37"/>
        <v/>
      </c>
      <c r="P51" s="453" t="str">
        <f t="shared" si="37"/>
        <v/>
      </c>
      <c r="Q51" s="453" t="str">
        <f t="shared" si="37"/>
        <v/>
      </c>
      <c r="R51" s="453" t="str">
        <f t="shared" si="37"/>
        <v/>
      </c>
      <c r="S51" s="453" t="str">
        <f t="shared" si="37"/>
        <v/>
      </c>
      <c r="T51" s="453" t="str">
        <f t="shared" si="37"/>
        <v/>
      </c>
      <c r="U51" s="453" t="str">
        <f t="shared" si="37"/>
        <v/>
      </c>
      <c r="V51" s="453" t="str">
        <f t="shared" si="37"/>
        <v/>
      </c>
      <c r="W51" s="453" t="str">
        <f t="shared" si="37"/>
        <v/>
      </c>
      <c r="X51" s="453" t="str">
        <f t="shared" si="37"/>
        <v/>
      </c>
      <c r="Y51" s="453" t="str">
        <f t="shared" si="37"/>
        <v/>
      </c>
      <c r="Z51" s="453" t="str">
        <f t="shared" si="37"/>
        <v/>
      </c>
      <c r="AA51" s="453" t="str">
        <f t="shared" si="37"/>
        <v/>
      </c>
    </row>
    <row r="52" spans="1:27" ht="14.25" customHeight="1" x14ac:dyDescent="0.15">
      <c r="A52" s="1144"/>
      <c r="B52" s="450" t="s">
        <v>347</v>
      </c>
      <c r="C52" s="100" t="s">
        <v>359</v>
      </c>
      <c r="D52" s="453" t="str">
        <f>IF(D45="","",D47*D45*D48/100/1000)</f>
        <v/>
      </c>
      <c r="E52" s="453" t="str">
        <f>IF(E45="","",E47*E45*E48/100/1000)</f>
        <v/>
      </c>
      <c r="F52" s="453" t="str">
        <f t="shared" ref="F52:AA52" si="38">IF(F45="","",F47*F45*F48/100/1000)</f>
        <v/>
      </c>
      <c r="G52" s="453" t="str">
        <f t="shared" si="38"/>
        <v/>
      </c>
      <c r="H52" s="453" t="str">
        <f t="shared" si="38"/>
        <v/>
      </c>
      <c r="I52" s="453" t="str">
        <f t="shared" si="38"/>
        <v/>
      </c>
      <c r="J52" s="453" t="str">
        <f t="shared" si="38"/>
        <v/>
      </c>
      <c r="K52" s="453" t="str">
        <f t="shared" si="38"/>
        <v/>
      </c>
      <c r="L52" s="453" t="str">
        <f t="shared" si="38"/>
        <v/>
      </c>
      <c r="M52" s="453" t="str">
        <f t="shared" si="38"/>
        <v/>
      </c>
      <c r="N52" s="453" t="str">
        <f t="shared" si="38"/>
        <v/>
      </c>
      <c r="O52" s="453" t="str">
        <f t="shared" si="38"/>
        <v/>
      </c>
      <c r="P52" s="453" t="str">
        <f t="shared" si="38"/>
        <v/>
      </c>
      <c r="Q52" s="453" t="str">
        <f t="shared" si="38"/>
        <v/>
      </c>
      <c r="R52" s="453" t="str">
        <f t="shared" si="38"/>
        <v/>
      </c>
      <c r="S52" s="453" t="str">
        <f t="shared" si="38"/>
        <v/>
      </c>
      <c r="T52" s="453" t="str">
        <f t="shared" si="38"/>
        <v/>
      </c>
      <c r="U52" s="453" t="str">
        <f t="shared" si="38"/>
        <v/>
      </c>
      <c r="V52" s="453" t="str">
        <f t="shared" si="38"/>
        <v/>
      </c>
      <c r="W52" s="453" t="str">
        <f t="shared" si="38"/>
        <v/>
      </c>
      <c r="X52" s="453" t="str">
        <f t="shared" si="38"/>
        <v/>
      </c>
      <c r="Y52" s="453" t="str">
        <f t="shared" si="38"/>
        <v/>
      </c>
      <c r="Z52" s="453" t="str">
        <f t="shared" si="38"/>
        <v/>
      </c>
      <c r="AA52" s="453" t="str">
        <f t="shared" si="38"/>
        <v/>
      </c>
    </row>
    <row r="53" spans="1:27" ht="14.25" customHeight="1" x14ac:dyDescent="0.15">
      <c r="A53" s="1144"/>
      <c r="B53" s="450" t="s">
        <v>348</v>
      </c>
      <c r="C53" s="100" t="s">
        <v>961</v>
      </c>
      <c r="D53" s="453" t="str">
        <f>IF(D45="","",D$14)</f>
        <v/>
      </c>
      <c r="E53" s="453" t="str">
        <f>IF(D53="","",D53)</f>
        <v/>
      </c>
      <c r="F53" s="453" t="str">
        <f t="shared" ref="F53:AA53" si="39">IF(E53="","",E53)</f>
        <v/>
      </c>
      <c r="G53" s="453" t="str">
        <f t="shared" si="39"/>
        <v/>
      </c>
      <c r="H53" s="453" t="str">
        <f t="shared" si="39"/>
        <v/>
      </c>
      <c r="I53" s="453" t="str">
        <f t="shared" si="39"/>
        <v/>
      </c>
      <c r="J53" s="453" t="str">
        <f t="shared" si="39"/>
        <v/>
      </c>
      <c r="K53" s="453" t="str">
        <f t="shared" si="39"/>
        <v/>
      </c>
      <c r="L53" s="453" t="str">
        <f t="shared" si="39"/>
        <v/>
      </c>
      <c r="M53" s="453" t="str">
        <f t="shared" si="39"/>
        <v/>
      </c>
      <c r="N53" s="453" t="str">
        <f t="shared" si="39"/>
        <v/>
      </c>
      <c r="O53" s="453" t="str">
        <f>IF(N53="","",N53)</f>
        <v/>
      </c>
      <c r="P53" s="453" t="str">
        <f t="shared" si="39"/>
        <v/>
      </c>
      <c r="Q53" s="453" t="str">
        <f t="shared" si="39"/>
        <v/>
      </c>
      <c r="R53" s="453" t="str">
        <f t="shared" si="39"/>
        <v/>
      </c>
      <c r="S53" s="453" t="str">
        <f t="shared" si="39"/>
        <v/>
      </c>
      <c r="T53" s="453" t="str">
        <f t="shared" si="39"/>
        <v/>
      </c>
      <c r="U53" s="453" t="str">
        <f t="shared" si="39"/>
        <v/>
      </c>
      <c r="V53" s="453" t="str">
        <f t="shared" si="39"/>
        <v/>
      </c>
      <c r="W53" s="453" t="str">
        <f t="shared" si="39"/>
        <v/>
      </c>
      <c r="X53" s="453" t="str">
        <f t="shared" si="39"/>
        <v/>
      </c>
      <c r="Y53" s="453" t="str">
        <f t="shared" si="39"/>
        <v/>
      </c>
      <c r="Z53" s="453" t="str">
        <f t="shared" si="39"/>
        <v/>
      </c>
      <c r="AA53" s="453" t="str">
        <f t="shared" si="39"/>
        <v/>
      </c>
    </row>
    <row r="54" spans="1:27" ht="14.25" customHeight="1" x14ac:dyDescent="0.15">
      <c r="A54" s="1144"/>
      <c r="B54" s="450" t="s">
        <v>349</v>
      </c>
      <c r="C54" s="100" t="s">
        <v>359</v>
      </c>
      <c r="D54" s="453" t="str">
        <f>IF(D51="","",D51*3.6)</f>
        <v/>
      </c>
      <c r="E54" s="453" t="str">
        <f>IF(E51="","",E51*3.6)</f>
        <v/>
      </c>
      <c r="F54" s="453" t="str">
        <f t="shared" ref="F54:AA54" si="40">IF(F51="","",F51*3.6)</f>
        <v/>
      </c>
      <c r="G54" s="453" t="str">
        <f t="shared" si="40"/>
        <v/>
      </c>
      <c r="H54" s="453" t="str">
        <f t="shared" si="40"/>
        <v/>
      </c>
      <c r="I54" s="453" t="str">
        <f t="shared" si="40"/>
        <v/>
      </c>
      <c r="J54" s="453" t="str">
        <f t="shared" si="40"/>
        <v/>
      </c>
      <c r="K54" s="453" t="str">
        <f t="shared" si="40"/>
        <v/>
      </c>
      <c r="L54" s="453" t="str">
        <f t="shared" si="40"/>
        <v/>
      </c>
      <c r="M54" s="453" t="str">
        <f t="shared" si="40"/>
        <v/>
      </c>
      <c r="N54" s="453" t="str">
        <f t="shared" si="40"/>
        <v/>
      </c>
      <c r="O54" s="453" t="str">
        <f t="shared" si="40"/>
        <v/>
      </c>
      <c r="P54" s="453" t="str">
        <f t="shared" si="40"/>
        <v/>
      </c>
      <c r="Q54" s="453" t="str">
        <f t="shared" si="40"/>
        <v/>
      </c>
      <c r="R54" s="453" t="str">
        <f t="shared" si="40"/>
        <v/>
      </c>
      <c r="S54" s="453" t="str">
        <f t="shared" si="40"/>
        <v/>
      </c>
      <c r="T54" s="453" t="str">
        <f t="shared" si="40"/>
        <v/>
      </c>
      <c r="U54" s="453" t="str">
        <f t="shared" si="40"/>
        <v/>
      </c>
      <c r="V54" s="453" t="str">
        <f t="shared" si="40"/>
        <v/>
      </c>
      <c r="W54" s="453" t="str">
        <f t="shared" si="40"/>
        <v/>
      </c>
      <c r="X54" s="453" t="str">
        <f t="shared" si="40"/>
        <v/>
      </c>
      <c r="Y54" s="453" t="str">
        <f t="shared" si="40"/>
        <v/>
      </c>
      <c r="Z54" s="453" t="str">
        <f t="shared" si="40"/>
        <v/>
      </c>
      <c r="AA54" s="453" t="str">
        <f t="shared" si="40"/>
        <v/>
      </c>
    </row>
    <row r="55" spans="1:27" ht="14.25" customHeight="1" x14ac:dyDescent="0.15">
      <c r="A55" s="1144"/>
      <c r="B55" s="450" t="s">
        <v>350</v>
      </c>
      <c r="C55" s="100" t="s">
        <v>359</v>
      </c>
      <c r="D55" s="453"/>
      <c r="E55" s="453" t="str">
        <f>IF(E45="","",SUM(E52,E54))</f>
        <v/>
      </c>
      <c r="F55" s="453" t="str">
        <f t="shared" ref="F55:AA55" si="41">IF(F45="","",SUM(F52,F54))</f>
        <v/>
      </c>
      <c r="G55" s="453" t="str">
        <f t="shared" si="41"/>
        <v/>
      </c>
      <c r="H55" s="453" t="str">
        <f t="shared" si="41"/>
        <v/>
      </c>
      <c r="I55" s="453" t="str">
        <f t="shared" si="41"/>
        <v/>
      </c>
      <c r="J55" s="453" t="str">
        <f t="shared" si="41"/>
        <v/>
      </c>
      <c r="K55" s="453" t="str">
        <f t="shared" si="41"/>
        <v/>
      </c>
      <c r="L55" s="453" t="str">
        <f t="shared" si="41"/>
        <v/>
      </c>
      <c r="M55" s="453" t="str">
        <f t="shared" si="41"/>
        <v/>
      </c>
      <c r="N55" s="453" t="str">
        <f t="shared" si="41"/>
        <v/>
      </c>
      <c r="O55" s="453" t="str">
        <f t="shared" si="41"/>
        <v/>
      </c>
      <c r="P55" s="453" t="str">
        <f t="shared" si="41"/>
        <v/>
      </c>
      <c r="Q55" s="453" t="str">
        <f t="shared" si="41"/>
        <v/>
      </c>
      <c r="R55" s="453" t="str">
        <f t="shared" si="41"/>
        <v/>
      </c>
      <c r="S55" s="453" t="str">
        <f t="shared" si="41"/>
        <v/>
      </c>
      <c r="T55" s="453" t="str">
        <f t="shared" si="41"/>
        <v/>
      </c>
      <c r="U55" s="453" t="str">
        <f t="shared" si="41"/>
        <v/>
      </c>
      <c r="V55" s="453" t="str">
        <f t="shared" si="41"/>
        <v/>
      </c>
      <c r="W55" s="453" t="str">
        <f t="shared" si="41"/>
        <v/>
      </c>
      <c r="X55" s="453" t="str">
        <f t="shared" si="41"/>
        <v/>
      </c>
      <c r="Y55" s="453" t="str">
        <f t="shared" si="41"/>
        <v/>
      </c>
      <c r="Z55" s="453" t="str">
        <f t="shared" si="41"/>
        <v/>
      </c>
      <c r="AA55" s="453" t="str">
        <f t="shared" si="41"/>
        <v/>
      </c>
    </row>
    <row r="56" spans="1:27" ht="14.25" customHeight="1" x14ac:dyDescent="0.15">
      <c r="A56" s="1144"/>
      <c r="B56" s="450" t="s">
        <v>351</v>
      </c>
      <c r="C56" s="100" t="s">
        <v>359</v>
      </c>
      <c r="D56" s="453"/>
      <c r="E56" s="453" t="str">
        <f>IF(E45="","",E50*E53)</f>
        <v/>
      </c>
      <c r="F56" s="453" t="str">
        <f t="shared" ref="F56:AA56" si="42">IF(F45="","",F50*F53)</f>
        <v/>
      </c>
      <c r="G56" s="453" t="str">
        <f t="shared" si="42"/>
        <v/>
      </c>
      <c r="H56" s="453" t="str">
        <f t="shared" si="42"/>
        <v/>
      </c>
      <c r="I56" s="453" t="str">
        <f t="shared" si="42"/>
        <v/>
      </c>
      <c r="J56" s="453" t="str">
        <f t="shared" si="42"/>
        <v/>
      </c>
      <c r="K56" s="453" t="str">
        <f t="shared" si="42"/>
        <v/>
      </c>
      <c r="L56" s="453" t="str">
        <f t="shared" si="42"/>
        <v/>
      </c>
      <c r="M56" s="453" t="str">
        <f t="shared" si="42"/>
        <v/>
      </c>
      <c r="N56" s="453" t="str">
        <f t="shared" si="42"/>
        <v/>
      </c>
      <c r="O56" s="453" t="str">
        <f t="shared" si="42"/>
        <v/>
      </c>
      <c r="P56" s="453" t="str">
        <f t="shared" si="42"/>
        <v/>
      </c>
      <c r="Q56" s="453" t="str">
        <f t="shared" si="42"/>
        <v/>
      </c>
      <c r="R56" s="453" t="str">
        <f t="shared" si="42"/>
        <v/>
      </c>
      <c r="S56" s="453" t="str">
        <f t="shared" si="42"/>
        <v/>
      </c>
      <c r="T56" s="453" t="str">
        <f t="shared" si="42"/>
        <v/>
      </c>
      <c r="U56" s="453" t="str">
        <f t="shared" si="42"/>
        <v/>
      </c>
      <c r="V56" s="453" t="str">
        <f t="shared" si="42"/>
        <v/>
      </c>
      <c r="W56" s="453" t="str">
        <f t="shared" si="42"/>
        <v/>
      </c>
      <c r="X56" s="453" t="str">
        <f t="shared" si="42"/>
        <v/>
      </c>
      <c r="Y56" s="453" t="str">
        <f t="shared" si="42"/>
        <v/>
      </c>
      <c r="Z56" s="453" t="str">
        <f t="shared" si="42"/>
        <v/>
      </c>
      <c r="AA56" s="453" t="str">
        <f t="shared" si="42"/>
        <v/>
      </c>
    </row>
    <row r="57" spans="1:27" ht="14.25" customHeight="1" x14ac:dyDescent="0.15">
      <c r="A57" s="1145"/>
      <c r="B57" s="450" t="s">
        <v>352</v>
      </c>
      <c r="C57" s="100" t="s">
        <v>342</v>
      </c>
      <c r="D57" s="453"/>
      <c r="E57" s="452" t="str">
        <f>IF(E45="","",2.17*E54/E56*100+E52/E56*100)</f>
        <v/>
      </c>
      <c r="F57" s="452" t="str">
        <f t="shared" ref="F57:AA57" si="43">IF(F45="","",2.17*F54/F56*100+F52/F56*100)</f>
        <v/>
      </c>
      <c r="G57" s="452" t="str">
        <f t="shared" si="43"/>
        <v/>
      </c>
      <c r="H57" s="452" t="str">
        <f t="shared" si="43"/>
        <v/>
      </c>
      <c r="I57" s="452" t="str">
        <f t="shared" si="43"/>
        <v/>
      </c>
      <c r="J57" s="452" t="str">
        <f t="shared" si="43"/>
        <v/>
      </c>
      <c r="K57" s="452" t="str">
        <f t="shared" si="43"/>
        <v/>
      </c>
      <c r="L57" s="452" t="str">
        <f t="shared" si="43"/>
        <v/>
      </c>
      <c r="M57" s="452" t="str">
        <f t="shared" si="43"/>
        <v/>
      </c>
      <c r="N57" s="452" t="str">
        <f t="shared" si="43"/>
        <v/>
      </c>
      <c r="O57" s="452" t="str">
        <f t="shared" si="43"/>
        <v/>
      </c>
      <c r="P57" s="452" t="str">
        <f t="shared" si="43"/>
        <v/>
      </c>
      <c r="Q57" s="452" t="str">
        <f t="shared" si="43"/>
        <v/>
      </c>
      <c r="R57" s="452" t="str">
        <f t="shared" si="43"/>
        <v/>
      </c>
      <c r="S57" s="452" t="str">
        <f t="shared" si="43"/>
        <v/>
      </c>
      <c r="T57" s="452" t="str">
        <f t="shared" si="43"/>
        <v/>
      </c>
      <c r="U57" s="452" t="str">
        <f t="shared" si="43"/>
        <v/>
      </c>
      <c r="V57" s="452" t="str">
        <f t="shared" si="43"/>
        <v/>
      </c>
      <c r="W57" s="452" t="str">
        <f t="shared" si="43"/>
        <v/>
      </c>
      <c r="X57" s="452" t="str">
        <f t="shared" si="43"/>
        <v/>
      </c>
      <c r="Y57" s="452" t="str">
        <f t="shared" si="43"/>
        <v/>
      </c>
      <c r="Z57" s="452" t="str">
        <f t="shared" si="43"/>
        <v/>
      </c>
      <c r="AA57" s="452" t="str">
        <f t="shared" si="43"/>
        <v/>
      </c>
    </row>
    <row r="58" spans="1:27" ht="14.25" customHeight="1" x14ac:dyDescent="0.15">
      <c r="A58" s="920" t="s">
        <v>355</v>
      </c>
      <c r="B58" s="450" t="s">
        <v>336</v>
      </c>
      <c r="C58" s="100" t="s">
        <v>337</v>
      </c>
      <c r="D58" s="454" t="str">
        <f t="shared" ref="D58:AA58" si="44">IF(D6="","",D59*1000/SUM(D10,D23,D36,D49))</f>
        <v/>
      </c>
      <c r="E58" s="454" t="str">
        <f t="shared" si="44"/>
        <v/>
      </c>
      <c r="F58" s="454" t="str">
        <f t="shared" si="44"/>
        <v/>
      </c>
      <c r="G58" s="454" t="str">
        <f t="shared" si="44"/>
        <v/>
      </c>
      <c r="H58" s="454" t="str">
        <f t="shared" si="44"/>
        <v/>
      </c>
      <c r="I58" s="454" t="str">
        <f t="shared" si="44"/>
        <v/>
      </c>
      <c r="J58" s="454" t="str">
        <f t="shared" si="44"/>
        <v/>
      </c>
      <c r="K58" s="454" t="str">
        <f t="shared" si="44"/>
        <v/>
      </c>
      <c r="L58" s="454" t="str">
        <f t="shared" si="44"/>
        <v/>
      </c>
      <c r="M58" s="454" t="str">
        <f t="shared" si="44"/>
        <v/>
      </c>
      <c r="N58" s="454" t="str">
        <f t="shared" si="44"/>
        <v/>
      </c>
      <c r="O58" s="454" t="str">
        <f t="shared" si="44"/>
        <v/>
      </c>
      <c r="P58" s="454" t="str">
        <f t="shared" si="44"/>
        <v/>
      </c>
      <c r="Q58" s="454" t="str">
        <f t="shared" si="44"/>
        <v/>
      </c>
      <c r="R58" s="454" t="str">
        <f t="shared" si="44"/>
        <v/>
      </c>
      <c r="S58" s="454" t="str">
        <f t="shared" si="44"/>
        <v/>
      </c>
      <c r="T58" s="454" t="str">
        <f t="shared" si="44"/>
        <v/>
      </c>
      <c r="U58" s="454" t="str">
        <f t="shared" si="44"/>
        <v/>
      </c>
      <c r="V58" s="454" t="str">
        <f t="shared" si="44"/>
        <v/>
      </c>
      <c r="W58" s="454" t="str">
        <f t="shared" si="44"/>
        <v/>
      </c>
      <c r="X58" s="454" t="str">
        <f t="shared" si="44"/>
        <v/>
      </c>
      <c r="Y58" s="454" t="str">
        <f t="shared" si="44"/>
        <v/>
      </c>
      <c r="Z58" s="454" t="str">
        <f t="shared" si="44"/>
        <v/>
      </c>
      <c r="AA58" s="454" t="str">
        <f t="shared" si="44"/>
        <v/>
      </c>
    </row>
    <row r="59" spans="1:27" ht="16.5" x14ac:dyDescent="0.15">
      <c r="A59" s="844"/>
      <c r="B59" s="450" t="s">
        <v>344</v>
      </c>
      <c r="C59" s="100" t="s">
        <v>958</v>
      </c>
      <c r="D59" s="454" t="str">
        <f t="shared" ref="D59:AA59" si="45">IF(D11="","",SUM(D11,D24,D37,D50))</f>
        <v/>
      </c>
      <c r="E59" s="454" t="str">
        <f t="shared" si="45"/>
        <v/>
      </c>
      <c r="F59" s="454" t="str">
        <f t="shared" si="45"/>
        <v/>
      </c>
      <c r="G59" s="454" t="str">
        <f t="shared" si="45"/>
        <v/>
      </c>
      <c r="H59" s="454" t="str">
        <f t="shared" si="45"/>
        <v/>
      </c>
      <c r="I59" s="454" t="str">
        <f t="shared" si="45"/>
        <v/>
      </c>
      <c r="J59" s="454" t="str">
        <f t="shared" si="45"/>
        <v/>
      </c>
      <c r="K59" s="454" t="str">
        <f t="shared" si="45"/>
        <v/>
      </c>
      <c r="L59" s="454" t="str">
        <f t="shared" si="45"/>
        <v/>
      </c>
      <c r="M59" s="454" t="str">
        <f t="shared" si="45"/>
        <v/>
      </c>
      <c r="N59" s="454" t="str">
        <f t="shared" si="45"/>
        <v/>
      </c>
      <c r="O59" s="454" t="str">
        <f t="shared" si="45"/>
        <v/>
      </c>
      <c r="P59" s="454" t="str">
        <f t="shared" si="45"/>
        <v/>
      </c>
      <c r="Q59" s="454" t="str">
        <f t="shared" si="45"/>
        <v/>
      </c>
      <c r="R59" s="454" t="str">
        <f t="shared" si="45"/>
        <v/>
      </c>
      <c r="S59" s="454" t="str">
        <f t="shared" si="45"/>
        <v/>
      </c>
      <c r="T59" s="454" t="str">
        <f t="shared" si="45"/>
        <v/>
      </c>
      <c r="U59" s="454" t="str">
        <f t="shared" si="45"/>
        <v/>
      </c>
      <c r="V59" s="454" t="str">
        <f t="shared" si="45"/>
        <v/>
      </c>
      <c r="W59" s="454" t="str">
        <f t="shared" si="45"/>
        <v/>
      </c>
      <c r="X59" s="454" t="str">
        <f t="shared" si="45"/>
        <v/>
      </c>
      <c r="Y59" s="454" t="str">
        <f t="shared" si="45"/>
        <v/>
      </c>
      <c r="Z59" s="454" t="str">
        <f t="shared" si="45"/>
        <v/>
      </c>
      <c r="AA59" s="454" t="str">
        <f t="shared" si="45"/>
        <v/>
      </c>
    </row>
    <row r="60" spans="1:27" x14ac:dyDescent="0.15">
      <c r="A60" s="844"/>
      <c r="B60" s="450" t="s">
        <v>345</v>
      </c>
      <c r="C60" s="100" t="s">
        <v>346</v>
      </c>
      <c r="D60" s="454" t="str">
        <f t="shared" ref="D60:AA60" si="46">IF(D5="","",SUM(D12,D25,D38,D51))</f>
        <v/>
      </c>
      <c r="E60" s="454" t="str">
        <f t="shared" si="46"/>
        <v/>
      </c>
      <c r="F60" s="454" t="str">
        <f t="shared" si="46"/>
        <v/>
      </c>
      <c r="G60" s="454" t="str">
        <f t="shared" si="46"/>
        <v/>
      </c>
      <c r="H60" s="454" t="str">
        <f t="shared" si="46"/>
        <v/>
      </c>
      <c r="I60" s="454" t="str">
        <f t="shared" si="46"/>
        <v/>
      </c>
      <c r="J60" s="454" t="str">
        <f t="shared" si="46"/>
        <v/>
      </c>
      <c r="K60" s="454" t="str">
        <f t="shared" si="46"/>
        <v/>
      </c>
      <c r="L60" s="454" t="str">
        <f t="shared" si="46"/>
        <v/>
      </c>
      <c r="M60" s="454" t="str">
        <f t="shared" si="46"/>
        <v/>
      </c>
      <c r="N60" s="454" t="str">
        <f t="shared" si="46"/>
        <v/>
      </c>
      <c r="O60" s="454" t="str">
        <f t="shared" si="46"/>
        <v/>
      </c>
      <c r="P60" s="454" t="str">
        <f t="shared" si="46"/>
        <v/>
      </c>
      <c r="Q60" s="454" t="str">
        <f t="shared" si="46"/>
        <v/>
      </c>
      <c r="R60" s="454" t="str">
        <f t="shared" si="46"/>
        <v/>
      </c>
      <c r="S60" s="454" t="str">
        <f t="shared" si="46"/>
        <v/>
      </c>
      <c r="T60" s="454" t="str">
        <f t="shared" si="46"/>
        <v/>
      </c>
      <c r="U60" s="454" t="str">
        <f t="shared" si="46"/>
        <v/>
      </c>
      <c r="V60" s="454" t="str">
        <f t="shared" si="46"/>
        <v/>
      </c>
      <c r="W60" s="454" t="str">
        <f t="shared" si="46"/>
        <v/>
      </c>
      <c r="X60" s="454" t="str">
        <f t="shared" si="46"/>
        <v/>
      </c>
      <c r="Y60" s="454" t="str">
        <f t="shared" si="46"/>
        <v/>
      </c>
      <c r="Z60" s="454" t="str">
        <f t="shared" si="46"/>
        <v/>
      </c>
      <c r="AA60" s="454" t="str">
        <f t="shared" si="46"/>
        <v/>
      </c>
    </row>
    <row r="61" spans="1:27" x14ac:dyDescent="0.15">
      <c r="A61" s="844"/>
      <c r="B61" s="450" t="s">
        <v>347</v>
      </c>
      <c r="C61" s="100" t="s">
        <v>359</v>
      </c>
      <c r="D61" s="454" t="str">
        <f t="shared" ref="D61:AA61" si="47">IF(D5="","",SUM(D13,D26,D39,D52))</f>
        <v/>
      </c>
      <c r="E61" s="454" t="str">
        <f t="shared" si="47"/>
        <v/>
      </c>
      <c r="F61" s="454" t="str">
        <f t="shared" si="47"/>
        <v/>
      </c>
      <c r="G61" s="454" t="str">
        <f t="shared" si="47"/>
        <v/>
      </c>
      <c r="H61" s="454" t="str">
        <f t="shared" si="47"/>
        <v/>
      </c>
      <c r="I61" s="454" t="str">
        <f t="shared" si="47"/>
        <v/>
      </c>
      <c r="J61" s="454" t="str">
        <f t="shared" si="47"/>
        <v/>
      </c>
      <c r="K61" s="454" t="str">
        <f t="shared" si="47"/>
        <v/>
      </c>
      <c r="L61" s="454" t="str">
        <f t="shared" si="47"/>
        <v/>
      </c>
      <c r="M61" s="454" t="str">
        <f t="shared" si="47"/>
        <v/>
      </c>
      <c r="N61" s="454" t="str">
        <f t="shared" si="47"/>
        <v/>
      </c>
      <c r="O61" s="454" t="str">
        <f t="shared" si="47"/>
        <v/>
      </c>
      <c r="P61" s="454" t="str">
        <f t="shared" si="47"/>
        <v/>
      </c>
      <c r="Q61" s="454" t="str">
        <f t="shared" si="47"/>
        <v/>
      </c>
      <c r="R61" s="454" t="str">
        <f t="shared" si="47"/>
        <v/>
      </c>
      <c r="S61" s="454" t="str">
        <f t="shared" si="47"/>
        <v/>
      </c>
      <c r="T61" s="454" t="str">
        <f t="shared" si="47"/>
        <v/>
      </c>
      <c r="U61" s="454" t="str">
        <f t="shared" si="47"/>
        <v/>
      </c>
      <c r="V61" s="454" t="str">
        <f t="shared" si="47"/>
        <v/>
      </c>
      <c r="W61" s="454" t="str">
        <f t="shared" si="47"/>
        <v/>
      </c>
      <c r="X61" s="454" t="str">
        <f t="shared" si="47"/>
        <v/>
      </c>
      <c r="Y61" s="454" t="str">
        <f t="shared" si="47"/>
        <v/>
      </c>
      <c r="Z61" s="454" t="str">
        <f t="shared" si="47"/>
        <v/>
      </c>
      <c r="AA61" s="454" t="str">
        <f t="shared" si="47"/>
        <v/>
      </c>
    </row>
    <row r="62" spans="1:27" ht="16.5" x14ac:dyDescent="0.15">
      <c r="A62" s="844"/>
      <c r="B62" s="450" t="s">
        <v>348</v>
      </c>
      <c r="C62" s="100" t="s">
        <v>961</v>
      </c>
      <c r="D62" s="454">
        <f t="shared" ref="D62:AA62" si="48">IF(D14="","",D14)</f>
        <v>45</v>
      </c>
      <c r="E62" s="454">
        <f t="shared" si="48"/>
        <v>45</v>
      </c>
      <c r="F62" s="454">
        <f t="shared" si="48"/>
        <v>45</v>
      </c>
      <c r="G62" s="454">
        <f t="shared" si="48"/>
        <v>45</v>
      </c>
      <c r="H62" s="454">
        <f t="shared" si="48"/>
        <v>45</v>
      </c>
      <c r="I62" s="454">
        <f t="shared" si="48"/>
        <v>45</v>
      </c>
      <c r="J62" s="454">
        <f t="shared" si="48"/>
        <v>45</v>
      </c>
      <c r="K62" s="454">
        <f t="shared" si="48"/>
        <v>45</v>
      </c>
      <c r="L62" s="454">
        <f t="shared" si="48"/>
        <v>45</v>
      </c>
      <c r="M62" s="454">
        <f t="shared" si="48"/>
        <v>45</v>
      </c>
      <c r="N62" s="454">
        <f t="shared" si="48"/>
        <v>45</v>
      </c>
      <c r="O62" s="454">
        <f t="shared" si="48"/>
        <v>45</v>
      </c>
      <c r="P62" s="454">
        <f t="shared" si="48"/>
        <v>45</v>
      </c>
      <c r="Q62" s="454">
        <f t="shared" si="48"/>
        <v>45</v>
      </c>
      <c r="R62" s="454">
        <f t="shared" si="48"/>
        <v>45</v>
      </c>
      <c r="S62" s="454">
        <f t="shared" si="48"/>
        <v>45</v>
      </c>
      <c r="T62" s="454">
        <f t="shared" si="48"/>
        <v>45</v>
      </c>
      <c r="U62" s="454">
        <f t="shared" si="48"/>
        <v>45</v>
      </c>
      <c r="V62" s="454">
        <f t="shared" si="48"/>
        <v>45</v>
      </c>
      <c r="W62" s="454">
        <f t="shared" si="48"/>
        <v>45</v>
      </c>
      <c r="X62" s="454">
        <f t="shared" si="48"/>
        <v>45</v>
      </c>
      <c r="Y62" s="454">
        <f t="shared" si="48"/>
        <v>45</v>
      </c>
      <c r="Z62" s="454">
        <f t="shared" si="48"/>
        <v>45</v>
      </c>
      <c r="AA62" s="454">
        <f t="shared" si="48"/>
        <v>45</v>
      </c>
    </row>
    <row r="63" spans="1:27" x14ac:dyDescent="0.15">
      <c r="A63" s="844"/>
      <c r="B63" s="450" t="s">
        <v>349</v>
      </c>
      <c r="C63" s="100" t="s">
        <v>359</v>
      </c>
      <c r="D63" s="454" t="str">
        <f t="shared" ref="D63:AA63" si="49">IF(D5="","",SUM(D15,D28,D41,D54))</f>
        <v/>
      </c>
      <c r="E63" s="454" t="str">
        <f t="shared" si="49"/>
        <v/>
      </c>
      <c r="F63" s="454" t="str">
        <f t="shared" si="49"/>
        <v/>
      </c>
      <c r="G63" s="454" t="str">
        <f t="shared" si="49"/>
        <v/>
      </c>
      <c r="H63" s="454" t="str">
        <f t="shared" si="49"/>
        <v/>
      </c>
      <c r="I63" s="454" t="str">
        <f t="shared" si="49"/>
        <v/>
      </c>
      <c r="J63" s="454" t="str">
        <f t="shared" si="49"/>
        <v/>
      </c>
      <c r="K63" s="454" t="str">
        <f t="shared" si="49"/>
        <v/>
      </c>
      <c r="L63" s="454" t="str">
        <f t="shared" si="49"/>
        <v/>
      </c>
      <c r="M63" s="454" t="str">
        <f t="shared" si="49"/>
        <v/>
      </c>
      <c r="N63" s="454" t="str">
        <f t="shared" si="49"/>
        <v/>
      </c>
      <c r="O63" s="454" t="str">
        <f t="shared" si="49"/>
        <v/>
      </c>
      <c r="P63" s="454" t="str">
        <f t="shared" si="49"/>
        <v/>
      </c>
      <c r="Q63" s="454" t="str">
        <f t="shared" si="49"/>
        <v/>
      </c>
      <c r="R63" s="454" t="str">
        <f t="shared" si="49"/>
        <v/>
      </c>
      <c r="S63" s="454" t="str">
        <f t="shared" si="49"/>
        <v/>
      </c>
      <c r="T63" s="454" t="str">
        <f t="shared" si="49"/>
        <v/>
      </c>
      <c r="U63" s="454" t="str">
        <f t="shared" si="49"/>
        <v/>
      </c>
      <c r="V63" s="454" t="str">
        <f t="shared" si="49"/>
        <v/>
      </c>
      <c r="W63" s="454" t="str">
        <f t="shared" si="49"/>
        <v/>
      </c>
      <c r="X63" s="454" t="str">
        <f t="shared" si="49"/>
        <v/>
      </c>
      <c r="Y63" s="454" t="str">
        <f t="shared" si="49"/>
        <v/>
      </c>
      <c r="Z63" s="454" t="str">
        <f t="shared" si="49"/>
        <v/>
      </c>
      <c r="AA63" s="454" t="str">
        <f t="shared" si="49"/>
        <v/>
      </c>
    </row>
    <row r="64" spans="1:27" x14ac:dyDescent="0.15">
      <c r="A64" s="844"/>
      <c r="B64" s="450" t="s">
        <v>350</v>
      </c>
      <c r="C64" s="100" t="s">
        <v>359</v>
      </c>
      <c r="D64" s="454" t="str">
        <f t="shared" ref="D64:AA64" si="50">IF(D5="","",SUM(D16,D29,D42,D55))</f>
        <v/>
      </c>
      <c r="E64" s="454" t="str">
        <f t="shared" si="50"/>
        <v/>
      </c>
      <c r="F64" s="454" t="str">
        <f t="shared" si="50"/>
        <v/>
      </c>
      <c r="G64" s="454" t="str">
        <f t="shared" si="50"/>
        <v/>
      </c>
      <c r="H64" s="454" t="str">
        <f t="shared" si="50"/>
        <v/>
      </c>
      <c r="I64" s="454" t="str">
        <f t="shared" si="50"/>
        <v/>
      </c>
      <c r="J64" s="454" t="str">
        <f t="shared" si="50"/>
        <v/>
      </c>
      <c r="K64" s="454" t="str">
        <f t="shared" si="50"/>
        <v/>
      </c>
      <c r="L64" s="454" t="str">
        <f t="shared" si="50"/>
        <v/>
      </c>
      <c r="M64" s="454" t="str">
        <f t="shared" si="50"/>
        <v/>
      </c>
      <c r="N64" s="454" t="str">
        <f t="shared" si="50"/>
        <v/>
      </c>
      <c r="O64" s="454" t="str">
        <f t="shared" si="50"/>
        <v/>
      </c>
      <c r="P64" s="454" t="str">
        <f t="shared" si="50"/>
        <v/>
      </c>
      <c r="Q64" s="454" t="str">
        <f t="shared" si="50"/>
        <v/>
      </c>
      <c r="R64" s="454" t="str">
        <f t="shared" si="50"/>
        <v/>
      </c>
      <c r="S64" s="454" t="str">
        <f t="shared" si="50"/>
        <v/>
      </c>
      <c r="T64" s="454" t="str">
        <f t="shared" si="50"/>
        <v/>
      </c>
      <c r="U64" s="454" t="str">
        <f t="shared" si="50"/>
        <v/>
      </c>
      <c r="V64" s="454" t="str">
        <f t="shared" si="50"/>
        <v/>
      </c>
      <c r="W64" s="454" t="str">
        <f t="shared" si="50"/>
        <v/>
      </c>
      <c r="X64" s="454" t="str">
        <f t="shared" si="50"/>
        <v/>
      </c>
      <c r="Y64" s="454" t="str">
        <f t="shared" si="50"/>
        <v/>
      </c>
      <c r="Z64" s="454" t="str">
        <f t="shared" si="50"/>
        <v/>
      </c>
      <c r="AA64" s="454" t="str">
        <f t="shared" si="50"/>
        <v/>
      </c>
    </row>
    <row r="65" spans="1:27" x14ac:dyDescent="0.15">
      <c r="A65" s="844"/>
      <c r="B65" s="450" t="s">
        <v>351</v>
      </c>
      <c r="C65" s="100" t="s">
        <v>359</v>
      </c>
      <c r="D65" s="454" t="str">
        <f t="shared" ref="D65:AA65" si="51">IF(D5="","",SUM(D17,D30,D43,D56))</f>
        <v/>
      </c>
      <c r="E65" s="454" t="str">
        <f t="shared" si="51"/>
        <v/>
      </c>
      <c r="F65" s="454" t="str">
        <f t="shared" si="51"/>
        <v/>
      </c>
      <c r="G65" s="454" t="str">
        <f t="shared" si="51"/>
        <v/>
      </c>
      <c r="H65" s="454" t="str">
        <f t="shared" si="51"/>
        <v/>
      </c>
      <c r="I65" s="454" t="str">
        <f t="shared" si="51"/>
        <v/>
      </c>
      <c r="J65" s="454" t="str">
        <f t="shared" si="51"/>
        <v/>
      </c>
      <c r="K65" s="454" t="str">
        <f t="shared" si="51"/>
        <v/>
      </c>
      <c r="L65" s="454" t="str">
        <f t="shared" si="51"/>
        <v/>
      </c>
      <c r="M65" s="454" t="str">
        <f t="shared" si="51"/>
        <v/>
      </c>
      <c r="N65" s="454" t="str">
        <f t="shared" si="51"/>
        <v/>
      </c>
      <c r="O65" s="454" t="str">
        <f t="shared" si="51"/>
        <v/>
      </c>
      <c r="P65" s="454" t="str">
        <f t="shared" si="51"/>
        <v/>
      </c>
      <c r="Q65" s="454" t="str">
        <f t="shared" si="51"/>
        <v/>
      </c>
      <c r="R65" s="454" t="str">
        <f t="shared" si="51"/>
        <v/>
      </c>
      <c r="S65" s="454" t="str">
        <f t="shared" si="51"/>
        <v/>
      </c>
      <c r="T65" s="454" t="str">
        <f t="shared" si="51"/>
        <v/>
      </c>
      <c r="U65" s="454" t="str">
        <f t="shared" si="51"/>
        <v/>
      </c>
      <c r="V65" s="454" t="str">
        <f t="shared" si="51"/>
        <v/>
      </c>
      <c r="W65" s="454" t="str">
        <f t="shared" si="51"/>
        <v/>
      </c>
      <c r="X65" s="454" t="str">
        <f t="shared" si="51"/>
        <v/>
      </c>
      <c r="Y65" s="454" t="str">
        <f t="shared" si="51"/>
        <v/>
      </c>
      <c r="Z65" s="454" t="str">
        <f t="shared" si="51"/>
        <v/>
      </c>
      <c r="AA65" s="454" t="str">
        <f t="shared" si="51"/>
        <v/>
      </c>
    </row>
    <row r="66" spans="1:27" x14ac:dyDescent="0.15">
      <c r="A66" s="844"/>
      <c r="B66" s="450" t="s">
        <v>352</v>
      </c>
      <c r="C66" s="100" t="s">
        <v>342</v>
      </c>
      <c r="D66" s="455" t="str">
        <f t="shared" ref="D66:AA66" si="52">IF(D5="","",2.17*D63/D65*100+D61/D65*100)</f>
        <v/>
      </c>
      <c r="E66" s="455" t="str">
        <f t="shared" si="52"/>
        <v/>
      </c>
      <c r="F66" s="455" t="str">
        <f t="shared" si="52"/>
        <v/>
      </c>
      <c r="G66" s="455" t="str">
        <f t="shared" si="52"/>
        <v/>
      </c>
      <c r="H66" s="455" t="str">
        <f t="shared" si="52"/>
        <v/>
      </c>
      <c r="I66" s="455" t="str">
        <f t="shared" si="52"/>
        <v/>
      </c>
      <c r="J66" s="455" t="str">
        <f t="shared" si="52"/>
        <v/>
      </c>
      <c r="K66" s="455" t="str">
        <f t="shared" si="52"/>
        <v/>
      </c>
      <c r="L66" s="455" t="str">
        <f t="shared" si="52"/>
        <v/>
      </c>
      <c r="M66" s="455" t="str">
        <f t="shared" si="52"/>
        <v/>
      </c>
      <c r="N66" s="455" t="str">
        <f t="shared" si="52"/>
        <v/>
      </c>
      <c r="O66" s="455" t="str">
        <f t="shared" si="52"/>
        <v/>
      </c>
      <c r="P66" s="455" t="str">
        <f t="shared" si="52"/>
        <v/>
      </c>
      <c r="Q66" s="455" t="str">
        <f t="shared" si="52"/>
        <v/>
      </c>
      <c r="R66" s="455" t="str">
        <f t="shared" si="52"/>
        <v/>
      </c>
      <c r="S66" s="455" t="str">
        <f t="shared" si="52"/>
        <v/>
      </c>
      <c r="T66" s="455" t="str">
        <f t="shared" si="52"/>
        <v/>
      </c>
      <c r="U66" s="455" t="str">
        <f t="shared" si="52"/>
        <v/>
      </c>
      <c r="V66" s="455" t="str">
        <f t="shared" si="52"/>
        <v/>
      </c>
      <c r="W66" s="455" t="str">
        <f t="shared" si="52"/>
        <v/>
      </c>
      <c r="X66" s="455" t="str">
        <f t="shared" si="52"/>
        <v/>
      </c>
      <c r="Y66" s="455" t="str">
        <f t="shared" si="52"/>
        <v/>
      </c>
      <c r="Z66" s="455" t="str">
        <f t="shared" si="52"/>
        <v/>
      </c>
      <c r="AA66" s="455" t="str">
        <f t="shared" si="52"/>
        <v/>
      </c>
    </row>
    <row r="68" spans="1:27" x14ac:dyDescent="0.15">
      <c r="A68" s="1141"/>
      <c r="B68" s="1142"/>
      <c r="C68" s="100"/>
      <c r="D68" s="448"/>
      <c r="E68" s="448"/>
      <c r="F68" s="7" t="s">
        <v>356</v>
      </c>
    </row>
    <row r="69" spans="1:27" x14ac:dyDescent="0.15">
      <c r="A69" s="1143" t="s">
        <v>355</v>
      </c>
      <c r="B69" s="450" t="s">
        <v>336</v>
      </c>
      <c r="C69" s="100" t="s">
        <v>337</v>
      </c>
      <c r="D69" s="456">
        <f>SUM(D58:O58)</f>
        <v>0</v>
      </c>
      <c r="E69" s="454">
        <f>SUM(P58:AA58)</f>
        <v>0</v>
      </c>
    </row>
    <row r="70" spans="1:27" ht="16.5" x14ac:dyDescent="0.15">
      <c r="A70" s="1144"/>
      <c r="B70" s="450" t="s">
        <v>344</v>
      </c>
      <c r="C70" s="100" t="s">
        <v>962</v>
      </c>
      <c r="D70" s="456">
        <f>SUM(D59:O59)</f>
        <v>0</v>
      </c>
      <c r="E70" s="454">
        <f t="shared" ref="E70:E76" si="53">SUM(P59:AA59)</f>
        <v>0</v>
      </c>
    </row>
    <row r="71" spans="1:27" x14ac:dyDescent="0.15">
      <c r="A71" s="1144"/>
      <c r="B71" s="450" t="s">
        <v>345</v>
      </c>
      <c r="C71" s="100" t="s">
        <v>459</v>
      </c>
      <c r="D71" s="456">
        <f t="shared" ref="D71:D76" si="54">SUM(D60:O60)</f>
        <v>0</v>
      </c>
      <c r="E71" s="454">
        <f t="shared" si="53"/>
        <v>0</v>
      </c>
    </row>
    <row r="72" spans="1:27" x14ac:dyDescent="0.15">
      <c r="A72" s="1144"/>
      <c r="B72" s="450" t="s">
        <v>347</v>
      </c>
      <c r="C72" s="100" t="s">
        <v>359</v>
      </c>
      <c r="D72" s="456">
        <f t="shared" si="54"/>
        <v>0</v>
      </c>
      <c r="E72" s="454">
        <f t="shared" si="53"/>
        <v>0</v>
      </c>
    </row>
    <row r="73" spans="1:27" ht="16.5" x14ac:dyDescent="0.15">
      <c r="A73" s="1144"/>
      <c r="B73" s="450" t="s">
        <v>348</v>
      </c>
      <c r="C73" s="100" t="s">
        <v>961</v>
      </c>
      <c r="D73" s="456">
        <f>SUM(D62:O62)</f>
        <v>540</v>
      </c>
      <c r="E73" s="454">
        <f t="shared" si="53"/>
        <v>540</v>
      </c>
    </row>
    <row r="74" spans="1:27" x14ac:dyDescent="0.15">
      <c r="A74" s="1144"/>
      <c r="B74" s="450" t="s">
        <v>349</v>
      </c>
      <c r="C74" s="100" t="s">
        <v>460</v>
      </c>
      <c r="D74" s="456">
        <f t="shared" si="54"/>
        <v>0</v>
      </c>
      <c r="E74" s="454">
        <f t="shared" si="53"/>
        <v>0</v>
      </c>
    </row>
    <row r="75" spans="1:27" x14ac:dyDescent="0.15">
      <c r="A75" s="1144"/>
      <c r="B75" s="450" t="s">
        <v>350</v>
      </c>
      <c r="C75" s="100" t="s">
        <v>460</v>
      </c>
      <c r="D75" s="456">
        <f t="shared" si="54"/>
        <v>0</v>
      </c>
      <c r="E75" s="454">
        <f t="shared" si="53"/>
        <v>0</v>
      </c>
    </row>
    <row r="76" spans="1:27" x14ac:dyDescent="0.15">
      <c r="A76" s="1144"/>
      <c r="B76" s="450" t="s">
        <v>351</v>
      </c>
      <c r="C76" s="100" t="s">
        <v>460</v>
      </c>
      <c r="D76" s="456">
        <f t="shared" si="54"/>
        <v>0</v>
      </c>
      <c r="E76" s="454">
        <f t="shared" si="53"/>
        <v>0</v>
      </c>
    </row>
    <row r="77" spans="1:27" x14ac:dyDescent="0.15">
      <c r="A77" s="1145"/>
      <c r="B77" s="450" t="s">
        <v>352</v>
      </c>
      <c r="C77" s="100" t="s">
        <v>342</v>
      </c>
      <c r="D77" s="455" t="e">
        <f>2.17*D74/D76*100+D72/D76*100</f>
        <v>#DIV/0!</v>
      </c>
      <c r="E77" s="455" t="e">
        <f>2.17*E74/E76*100+E72/E76*100</f>
        <v>#DIV/0!</v>
      </c>
      <c r="AA77" s="42" t="s">
        <v>980</v>
      </c>
    </row>
  </sheetData>
  <sheetProtection password="A4DE" sheet="1" objects="1" scenarios="1"/>
  <mergeCells count="7">
    <mergeCell ref="A68:B68"/>
    <mergeCell ref="A69:A77"/>
    <mergeCell ref="A6:A18"/>
    <mergeCell ref="A19:A31"/>
    <mergeCell ref="A32:A44"/>
    <mergeCell ref="A45:A57"/>
    <mergeCell ref="A58:A66"/>
  </mergeCells>
  <phoneticPr fontId="22"/>
  <pageMargins left="0.39370078740157483" right="0.39370078740157483" top="0.94488188976377963" bottom="0.35433070866141736" header="0.31496062992125984" footer="0.31496062992125984"/>
  <pageSetup paperSize="8" scale="72" orientation="landscape" blackAndWhite="1"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H215"/>
  <sheetViews>
    <sheetView showGridLines="0" view="pageBreakPreview" zoomScale="85" zoomScaleNormal="100" zoomScaleSheetLayoutView="85" workbookViewId="0">
      <selection activeCell="F10" sqref="F10:L10"/>
    </sheetView>
  </sheetViews>
  <sheetFormatPr defaultRowHeight="13.5" x14ac:dyDescent="0.15"/>
  <cols>
    <col min="1" max="1" width="6.375" style="119" customWidth="1"/>
    <col min="2" max="2" width="4.125" style="119" customWidth="1"/>
    <col min="3" max="3" width="13.75" style="119" customWidth="1"/>
    <col min="4" max="4" width="7.25" style="119" customWidth="1"/>
    <col min="5" max="5" width="13.375" style="119" customWidth="1"/>
    <col min="6" max="11" width="7.25" style="119" customWidth="1"/>
    <col min="12" max="12" width="12.25" style="119" customWidth="1"/>
    <col min="13" max="13" width="3.625" style="116" customWidth="1"/>
    <col min="14" max="28" width="9" style="116"/>
    <col min="29" max="34" width="9" style="118"/>
    <col min="35" max="16384" width="9" style="119"/>
  </cols>
  <sheetData>
    <row r="2" spans="1:25" ht="17.25" x14ac:dyDescent="0.15">
      <c r="A2" s="619" t="s">
        <v>531</v>
      </c>
      <c r="B2" s="619"/>
      <c r="C2" s="619"/>
      <c r="D2" s="619"/>
      <c r="E2" s="619"/>
      <c r="F2" s="619"/>
      <c r="G2" s="619"/>
      <c r="H2" s="619"/>
      <c r="I2" s="619"/>
      <c r="J2" s="619"/>
      <c r="K2" s="619"/>
      <c r="L2" s="619"/>
      <c r="O2" s="117" t="s">
        <v>626</v>
      </c>
    </row>
    <row r="3" spans="1:25" x14ac:dyDescent="0.15">
      <c r="O3" s="117" t="s">
        <v>627</v>
      </c>
    </row>
    <row r="4" spans="1:25" ht="17.25" customHeight="1" x14ac:dyDescent="0.15">
      <c r="A4" s="573" t="s">
        <v>0</v>
      </c>
      <c r="B4" s="497" t="s">
        <v>261</v>
      </c>
      <c r="C4" s="497"/>
      <c r="D4" s="564" t="s">
        <v>259</v>
      </c>
      <c r="E4" s="535"/>
      <c r="F4" s="517"/>
      <c r="G4" s="517"/>
      <c r="H4" s="517"/>
      <c r="I4" s="517"/>
      <c r="J4" s="517"/>
      <c r="K4" s="517"/>
      <c r="L4" s="517"/>
      <c r="O4" s="117" t="s">
        <v>628</v>
      </c>
    </row>
    <row r="5" spans="1:25" ht="17.25" customHeight="1" x14ac:dyDescent="0.15">
      <c r="A5" s="574"/>
      <c r="B5" s="497"/>
      <c r="C5" s="497"/>
      <c r="D5" s="564" t="s">
        <v>260</v>
      </c>
      <c r="E5" s="535"/>
      <c r="F5" s="120" t="s">
        <v>106</v>
      </c>
      <c r="G5" s="561"/>
      <c r="H5" s="561"/>
      <c r="I5" s="561"/>
      <c r="J5" s="120" t="s">
        <v>107</v>
      </c>
      <c r="K5" s="561"/>
      <c r="L5" s="561"/>
      <c r="O5" s="117" t="s">
        <v>629</v>
      </c>
    </row>
    <row r="6" spans="1:25" ht="17.25" customHeight="1" x14ac:dyDescent="0.15">
      <c r="A6" s="574"/>
      <c r="B6" s="497"/>
      <c r="C6" s="497"/>
      <c r="D6" s="505" t="s">
        <v>255</v>
      </c>
      <c r="E6" s="495"/>
      <c r="F6" s="120" t="s">
        <v>122</v>
      </c>
      <c r="G6" s="561"/>
      <c r="H6" s="561"/>
      <c r="I6" s="561"/>
      <c r="J6" s="120" t="s">
        <v>7</v>
      </c>
      <c r="K6" s="561"/>
      <c r="L6" s="561"/>
    </row>
    <row r="7" spans="1:25" ht="17.25" customHeight="1" x14ac:dyDescent="0.15">
      <c r="A7" s="574"/>
      <c r="B7" s="497"/>
      <c r="C7" s="497"/>
      <c r="D7" s="505" t="s">
        <v>256</v>
      </c>
      <c r="E7" s="495"/>
      <c r="F7" s="517"/>
      <c r="G7" s="517"/>
      <c r="H7" s="517"/>
      <c r="I7" s="517"/>
      <c r="J7" s="517"/>
      <c r="K7" s="517"/>
      <c r="L7" s="517"/>
      <c r="N7" s="116" t="s">
        <v>966</v>
      </c>
    </row>
    <row r="8" spans="1:25" ht="17.25" customHeight="1" x14ac:dyDescent="0.15">
      <c r="A8" s="574"/>
      <c r="B8" s="497"/>
      <c r="C8" s="497"/>
      <c r="D8" s="564" t="s">
        <v>257</v>
      </c>
      <c r="E8" s="535"/>
      <c r="F8" s="120" t="s">
        <v>120</v>
      </c>
      <c r="G8" s="517"/>
      <c r="H8" s="517"/>
      <c r="I8" s="517"/>
      <c r="J8" s="120" t="s">
        <v>121</v>
      </c>
      <c r="K8" s="517"/>
      <c r="L8" s="517"/>
    </row>
    <row r="9" spans="1:25" ht="17.25" customHeight="1" x14ac:dyDescent="0.15">
      <c r="A9" s="574"/>
      <c r="B9" s="497"/>
      <c r="C9" s="497"/>
      <c r="D9" s="564" t="s">
        <v>258</v>
      </c>
      <c r="E9" s="535"/>
      <c r="F9" s="517"/>
      <c r="G9" s="517"/>
      <c r="H9" s="517"/>
      <c r="I9" s="517"/>
      <c r="J9" s="517"/>
      <c r="K9" s="517"/>
      <c r="L9" s="517"/>
    </row>
    <row r="10" spans="1:25" ht="17.25" customHeight="1" x14ac:dyDescent="0.15">
      <c r="A10" s="574"/>
      <c r="B10" s="576"/>
      <c r="C10" s="577"/>
      <c r="D10" s="505" t="s">
        <v>253</v>
      </c>
      <c r="E10" s="495"/>
      <c r="F10" s="517"/>
      <c r="G10" s="517"/>
      <c r="H10" s="517"/>
      <c r="I10" s="517"/>
      <c r="J10" s="517"/>
      <c r="K10" s="517"/>
      <c r="L10" s="517"/>
      <c r="O10" s="116">
        <f>IF(COUNTA(F10)&gt;0,1,0)</f>
        <v>0</v>
      </c>
    </row>
    <row r="11" spans="1:25" ht="17.25" customHeight="1" x14ac:dyDescent="0.15">
      <c r="A11" s="574"/>
      <c r="B11" s="578"/>
      <c r="C11" s="579"/>
      <c r="D11" s="505" t="s">
        <v>254</v>
      </c>
      <c r="E11" s="495"/>
      <c r="F11" s="120" t="s">
        <v>106</v>
      </c>
      <c r="G11" s="561"/>
      <c r="H11" s="561"/>
      <c r="I11" s="561"/>
      <c r="J11" s="120" t="s">
        <v>107</v>
      </c>
      <c r="K11" s="561"/>
      <c r="L11" s="561"/>
      <c r="N11" s="563" t="s">
        <v>630</v>
      </c>
      <c r="O11" s="563"/>
      <c r="P11" s="563"/>
      <c r="Q11" s="563"/>
      <c r="R11" s="563"/>
      <c r="S11" s="563"/>
      <c r="T11" s="121"/>
    </row>
    <row r="12" spans="1:25" ht="17.25" customHeight="1" x14ac:dyDescent="0.15">
      <c r="A12" s="574"/>
      <c r="B12" s="578"/>
      <c r="C12" s="579"/>
      <c r="D12" s="505" t="s">
        <v>255</v>
      </c>
      <c r="E12" s="495"/>
      <c r="F12" s="120" t="s">
        <v>122</v>
      </c>
      <c r="G12" s="561"/>
      <c r="H12" s="561"/>
      <c r="I12" s="561"/>
      <c r="J12" s="120" t="s">
        <v>7</v>
      </c>
      <c r="K12" s="561"/>
      <c r="L12" s="561"/>
      <c r="N12" s="563"/>
      <c r="O12" s="563"/>
      <c r="P12" s="563"/>
      <c r="Q12" s="563"/>
      <c r="R12" s="563"/>
      <c r="S12" s="563"/>
    </row>
    <row r="13" spans="1:25" ht="17.25" customHeight="1" x14ac:dyDescent="0.15">
      <c r="A13" s="574"/>
      <c r="B13" s="578"/>
      <c r="C13" s="579"/>
      <c r="D13" s="505" t="s">
        <v>256</v>
      </c>
      <c r="E13" s="495"/>
      <c r="F13" s="517"/>
      <c r="G13" s="517"/>
      <c r="H13" s="517"/>
      <c r="I13" s="517"/>
      <c r="J13" s="517"/>
      <c r="K13" s="517"/>
      <c r="L13" s="517"/>
      <c r="N13" s="116" t="s">
        <v>967</v>
      </c>
    </row>
    <row r="14" spans="1:25" ht="17.25" customHeight="1" x14ac:dyDescent="0.15">
      <c r="A14" s="574"/>
      <c r="B14" s="578"/>
      <c r="C14" s="579"/>
      <c r="D14" s="564" t="s">
        <v>257</v>
      </c>
      <c r="E14" s="535"/>
      <c r="F14" s="120" t="s">
        <v>120</v>
      </c>
      <c r="G14" s="517"/>
      <c r="H14" s="517"/>
      <c r="I14" s="517"/>
      <c r="J14" s="120" t="s">
        <v>121</v>
      </c>
      <c r="K14" s="517"/>
      <c r="L14" s="517"/>
    </row>
    <row r="15" spans="1:25" ht="17.25" customHeight="1" x14ac:dyDescent="0.15">
      <c r="A15" s="574"/>
      <c r="B15" s="580"/>
      <c r="C15" s="581"/>
      <c r="D15" s="564" t="s">
        <v>258</v>
      </c>
      <c r="E15" s="535"/>
      <c r="F15" s="517"/>
      <c r="G15" s="517"/>
      <c r="H15" s="517"/>
      <c r="I15" s="517"/>
      <c r="J15" s="517"/>
      <c r="K15" s="517"/>
      <c r="L15" s="517"/>
    </row>
    <row r="16" spans="1:25" ht="17.25" customHeight="1" x14ac:dyDescent="0.15">
      <c r="A16" s="574"/>
      <c r="B16" s="576"/>
      <c r="C16" s="577"/>
      <c r="D16" s="505" t="s">
        <v>253</v>
      </c>
      <c r="E16" s="495"/>
      <c r="F16" s="517"/>
      <c r="G16" s="517"/>
      <c r="H16" s="517"/>
      <c r="I16" s="517"/>
      <c r="J16" s="517"/>
      <c r="K16" s="517"/>
      <c r="L16" s="517"/>
      <c r="O16" s="116">
        <f>IF(AND(COUNTA(F10,F16)&gt;0,COUNTA(F16)=1)=TRUE,O10+1,0)</f>
        <v>0</v>
      </c>
      <c r="S16" s="560"/>
      <c r="T16" s="560"/>
      <c r="U16" s="560"/>
      <c r="V16" s="560"/>
      <c r="W16" s="560"/>
      <c r="X16" s="560"/>
      <c r="Y16" s="560"/>
    </row>
    <row r="17" spans="1:19" ht="17.25" customHeight="1" x14ac:dyDescent="0.15">
      <c r="A17" s="574"/>
      <c r="B17" s="578"/>
      <c r="C17" s="579"/>
      <c r="D17" s="505" t="s">
        <v>254</v>
      </c>
      <c r="E17" s="495"/>
      <c r="F17" s="120" t="s">
        <v>106</v>
      </c>
      <c r="G17" s="561"/>
      <c r="H17" s="561"/>
      <c r="I17" s="561"/>
      <c r="J17" s="120" t="s">
        <v>107</v>
      </c>
      <c r="K17" s="561"/>
      <c r="L17" s="561"/>
      <c r="N17" s="563" t="s">
        <v>630</v>
      </c>
      <c r="O17" s="563"/>
      <c r="P17" s="563"/>
      <c r="Q17" s="563"/>
      <c r="R17" s="563"/>
      <c r="S17" s="563"/>
    </row>
    <row r="18" spans="1:19" ht="17.25" customHeight="1" x14ac:dyDescent="0.15">
      <c r="A18" s="574"/>
      <c r="B18" s="578"/>
      <c r="C18" s="579"/>
      <c r="D18" s="505" t="s">
        <v>255</v>
      </c>
      <c r="E18" s="495"/>
      <c r="F18" s="120" t="s">
        <v>122</v>
      </c>
      <c r="G18" s="561"/>
      <c r="H18" s="561"/>
      <c r="I18" s="561"/>
      <c r="J18" s="120" t="s">
        <v>7</v>
      </c>
      <c r="K18" s="561"/>
      <c r="L18" s="561"/>
      <c r="N18" s="563"/>
      <c r="O18" s="563"/>
      <c r="P18" s="563"/>
      <c r="Q18" s="563"/>
      <c r="R18" s="563"/>
      <c r="S18" s="563"/>
    </row>
    <row r="19" spans="1:19" ht="17.25" customHeight="1" x14ac:dyDescent="0.15">
      <c r="A19" s="574"/>
      <c r="B19" s="578"/>
      <c r="C19" s="579"/>
      <c r="D19" s="505" t="s">
        <v>256</v>
      </c>
      <c r="E19" s="495"/>
      <c r="F19" s="517"/>
      <c r="G19" s="517"/>
      <c r="H19" s="517"/>
      <c r="I19" s="517"/>
      <c r="J19" s="517"/>
      <c r="K19" s="517"/>
      <c r="L19" s="517"/>
      <c r="N19" s="116" t="s">
        <v>967</v>
      </c>
    </row>
    <row r="20" spans="1:19" ht="17.25" customHeight="1" x14ac:dyDescent="0.15">
      <c r="A20" s="574"/>
      <c r="B20" s="578"/>
      <c r="C20" s="579"/>
      <c r="D20" s="564" t="s">
        <v>257</v>
      </c>
      <c r="E20" s="535"/>
      <c r="F20" s="120" t="s">
        <v>120</v>
      </c>
      <c r="G20" s="517"/>
      <c r="H20" s="517"/>
      <c r="I20" s="517"/>
      <c r="J20" s="120" t="s">
        <v>121</v>
      </c>
      <c r="K20" s="517"/>
      <c r="L20" s="517"/>
    </row>
    <row r="21" spans="1:19" ht="17.25" customHeight="1" x14ac:dyDescent="0.15">
      <c r="A21" s="574"/>
      <c r="B21" s="580"/>
      <c r="C21" s="581"/>
      <c r="D21" s="564" t="s">
        <v>258</v>
      </c>
      <c r="E21" s="535"/>
      <c r="F21" s="517"/>
      <c r="G21" s="517"/>
      <c r="H21" s="517"/>
      <c r="I21" s="517"/>
      <c r="J21" s="517"/>
      <c r="K21" s="517"/>
      <c r="L21" s="517"/>
    </row>
    <row r="22" spans="1:19" ht="17.25" customHeight="1" x14ac:dyDescent="0.15">
      <c r="A22" s="574"/>
      <c r="B22" s="497" t="s">
        <v>1</v>
      </c>
      <c r="C22" s="497"/>
      <c r="D22" s="497"/>
      <c r="E22" s="497"/>
      <c r="F22" s="562"/>
      <c r="G22" s="538"/>
      <c r="H22" s="538"/>
      <c r="I22" s="538"/>
      <c r="J22" s="538"/>
      <c r="K22" s="538"/>
      <c r="L22" s="539"/>
    </row>
    <row r="23" spans="1:19" ht="17.25" customHeight="1" x14ac:dyDescent="0.15">
      <c r="A23" s="574"/>
      <c r="B23" s="497" t="s">
        <v>381</v>
      </c>
      <c r="C23" s="497"/>
      <c r="D23" s="497"/>
      <c r="E23" s="497"/>
      <c r="F23" s="517"/>
      <c r="G23" s="517"/>
      <c r="H23" s="517"/>
      <c r="I23" s="517"/>
      <c r="J23" s="517"/>
      <c r="K23" s="517"/>
      <c r="L23" s="517"/>
    </row>
    <row r="24" spans="1:19" ht="17.25" customHeight="1" x14ac:dyDescent="0.15">
      <c r="A24" s="574"/>
      <c r="B24" s="502" t="s">
        <v>380</v>
      </c>
      <c r="C24" s="503"/>
      <c r="D24" s="497" t="s">
        <v>114</v>
      </c>
      <c r="E24" s="497"/>
      <c r="F24" s="122"/>
      <c r="G24" s="123" t="s">
        <v>138</v>
      </c>
      <c r="H24" s="124"/>
      <c r="I24" s="555"/>
      <c r="J24" s="555"/>
      <c r="K24" s="555"/>
      <c r="L24" s="555"/>
    </row>
    <row r="25" spans="1:19" ht="17.25" customHeight="1" x14ac:dyDescent="0.15">
      <c r="A25" s="574"/>
      <c r="B25" s="503"/>
      <c r="C25" s="503"/>
      <c r="D25" s="497" t="s">
        <v>2</v>
      </c>
      <c r="E25" s="497"/>
      <c r="F25" s="517"/>
      <c r="G25" s="517"/>
      <c r="H25" s="517"/>
      <c r="I25" s="517"/>
      <c r="J25" s="517"/>
      <c r="K25" s="517"/>
      <c r="L25" s="517"/>
    </row>
    <row r="26" spans="1:19" ht="17.25" customHeight="1" x14ac:dyDescent="0.15">
      <c r="A26" s="574"/>
      <c r="B26" s="503"/>
      <c r="C26" s="503"/>
      <c r="D26" s="497" t="s">
        <v>3</v>
      </c>
      <c r="E26" s="497"/>
      <c r="F26" s="517"/>
      <c r="G26" s="517"/>
      <c r="H26" s="517"/>
      <c r="I26" s="517"/>
      <c r="J26" s="517"/>
      <c r="K26" s="517"/>
      <c r="L26" s="517"/>
    </row>
    <row r="27" spans="1:19" ht="17.25" customHeight="1" x14ac:dyDescent="0.15">
      <c r="A27" s="574"/>
      <c r="B27" s="584" t="s">
        <v>4</v>
      </c>
      <c r="C27" s="585"/>
      <c r="D27" s="497" t="s">
        <v>970</v>
      </c>
      <c r="E27" s="497"/>
      <c r="F27" s="553"/>
      <c r="G27" s="553"/>
      <c r="H27" s="553"/>
      <c r="I27" s="553"/>
      <c r="J27" s="553"/>
      <c r="K27" s="553"/>
      <c r="L27" s="125" t="s">
        <v>971</v>
      </c>
      <c r="N27" s="116" t="s">
        <v>638</v>
      </c>
    </row>
    <row r="28" spans="1:19" ht="17.25" customHeight="1" x14ac:dyDescent="0.15">
      <c r="A28" s="574"/>
      <c r="B28" s="586"/>
      <c r="C28" s="587"/>
      <c r="D28" s="502" t="s">
        <v>402</v>
      </c>
      <c r="E28" s="126" t="s">
        <v>404</v>
      </c>
      <c r="F28" s="553"/>
      <c r="G28" s="553"/>
      <c r="H28" s="553"/>
      <c r="I28" s="553"/>
      <c r="J28" s="553"/>
      <c r="K28" s="553"/>
      <c r="L28" s="125" t="s">
        <v>972</v>
      </c>
      <c r="N28" s="116" t="s">
        <v>683</v>
      </c>
    </row>
    <row r="29" spans="1:19" ht="17.25" customHeight="1" x14ac:dyDescent="0.15">
      <c r="A29" s="574"/>
      <c r="B29" s="586"/>
      <c r="C29" s="587"/>
      <c r="D29" s="503"/>
      <c r="E29" s="126" t="s">
        <v>405</v>
      </c>
      <c r="F29" s="528"/>
      <c r="G29" s="529"/>
      <c r="H29" s="529"/>
      <c r="I29" s="529"/>
      <c r="J29" s="529"/>
      <c r="K29" s="537"/>
      <c r="L29" s="125" t="s">
        <v>972</v>
      </c>
      <c r="N29" s="116" t="s">
        <v>683</v>
      </c>
    </row>
    <row r="30" spans="1:19" ht="17.25" customHeight="1" x14ac:dyDescent="0.15">
      <c r="A30" s="574"/>
      <c r="B30" s="586"/>
      <c r="C30" s="587"/>
      <c r="D30" s="503"/>
      <c r="E30" s="126" t="s">
        <v>406</v>
      </c>
      <c r="F30" s="528"/>
      <c r="G30" s="529"/>
      <c r="H30" s="529"/>
      <c r="I30" s="529"/>
      <c r="J30" s="529"/>
      <c r="K30" s="537"/>
      <c r="L30" s="125" t="s">
        <v>972</v>
      </c>
      <c r="N30" s="116" t="s">
        <v>683</v>
      </c>
    </row>
    <row r="31" spans="1:19" ht="17.25" customHeight="1" x14ac:dyDescent="0.15">
      <c r="A31" s="574"/>
      <c r="B31" s="586"/>
      <c r="C31" s="587"/>
      <c r="D31" s="570" t="s">
        <v>403</v>
      </c>
      <c r="E31" s="126" t="s">
        <v>404</v>
      </c>
      <c r="F31" s="553"/>
      <c r="G31" s="553"/>
      <c r="H31" s="553"/>
      <c r="I31" s="553"/>
      <c r="J31" s="553"/>
      <c r="K31" s="553"/>
      <c r="L31" s="125" t="s">
        <v>972</v>
      </c>
      <c r="N31" s="116" t="s">
        <v>973</v>
      </c>
    </row>
    <row r="32" spans="1:19" ht="17.25" customHeight="1" x14ac:dyDescent="0.15">
      <c r="A32" s="574"/>
      <c r="B32" s="586"/>
      <c r="C32" s="587"/>
      <c r="D32" s="590"/>
      <c r="E32" s="126" t="s">
        <v>405</v>
      </c>
      <c r="F32" s="528"/>
      <c r="G32" s="529"/>
      <c r="H32" s="529"/>
      <c r="I32" s="529"/>
      <c r="J32" s="529"/>
      <c r="K32" s="537"/>
      <c r="L32" s="125" t="s">
        <v>972</v>
      </c>
      <c r="N32" s="116" t="s">
        <v>973</v>
      </c>
    </row>
    <row r="33" spans="1:17" ht="17.25" customHeight="1" x14ac:dyDescent="0.15">
      <c r="A33" s="574"/>
      <c r="B33" s="588"/>
      <c r="C33" s="589"/>
      <c r="D33" s="591"/>
      <c r="E33" s="126" t="s">
        <v>406</v>
      </c>
      <c r="F33" s="528"/>
      <c r="G33" s="529"/>
      <c r="H33" s="529"/>
      <c r="I33" s="529"/>
      <c r="J33" s="529"/>
      <c r="K33" s="537"/>
      <c r="L33" s="125" t="s">
        <v>972</v>
      </c>
      <c r="N33" s="116" t="s">
        <v>973</v>
      </c>
    </row>
    <row r="34" spans="1:17" ht="17.25" customHeight="1" x14ac:dyDescent="0.15">
      <c r="A34" s="574"/>
      <c r="B34" s="497" t="s">
        <v>401</v>
      </c>
      <c r="C34" s="497"/>
      <c r="D34" s="497"/>
      <c r="E34" s="497"/>
      <c r="F34" s="553"/>
      <c r="G34" s="553"/>
      <c r="H34" s="553"/>
      <c r="I34" s="553"/>
      <c r="J34" s="553"/>
      <c r="K34" s="553"/>
      <c r="L34" s="125" t="s">
        <v>34</v>
      </c>
    </row>
    <row r="35" spans="1:17" ht="17.25" customHeight="1" x14ac:dyDescent="0.15">
      <c r="A35" s="574"/>
      <c r="B35" s="494" t="s">
        <v>407</v>
      </c>
      <c r="C35" s="505"/>
      <c r="D35" s="505"/>
      <c r="E35" s="495"/>
      <c r="F35" s="528"/>
      <c r="G35" s="529"/>
      <c r="H35" s="529"/>
      <c r="I35" s="529"/>
      <c r="J35" s="529"/>
      <c r="K35" s="537"/>
      <c r="L35" s="125" t="s">
        <v>326</v>
      </c>
    </row>
    <row r="36" spans="1:17" ht="17.25" customHeight="1" x14ac:dyDescent="0.15">
      <c r="A36" s="574"/>
      <c r="B36" s="502" t="s">
        <v>446</v>
      </c>
      <c r="C36" s="503"/>
      <c r="D36" s="494" t="s">
        <v>448</v>
      </c>
      <c r="E36" s="495"/>
      <c r="F36" s="528"/>
      <c r="G36" s="529"/>
      <c r="H36" s="529"/>
      <c r="I36" s="529"/>
      <c r="J36" s="529"/>
      <c r="K36" s="537"/>
      <c r="L36" s="125" t="s">
        <v>325</v>
      </c>
    </row>
    <row r="37" spans="1:17" ht="17.25" customHeight="1" x14ac:dyDescent="0.15">
      <c r="A37" s="575"/>
      <c r="B37" s="503"/>
      <c r="C37" s="503"/>
      <c r="D37" s="494" t="s">
        <v>449</v>
      </c>
      <c r="E37" s="495"/>
      <c r="F37" s="556"/>
      <c r="G37" s="557"/>
      <c r="H37" s="557"/>
      <c r="I37" s="557"/>
      <c r="J37" s="557"/>
      <c r="K37" s="558"/>
      <c r="L37" s="125" t="s">
        <v>450</v>
      </c>
      <c r="O37" s="127"/>
      <c r="P37" s="127"/>
      <c r="Q37" s="127"/>
    </row>
    <row r="38" spans="1:17" ht="17.25" customHeight="1" x14ac:dyDescent="0.15">
      <c r="A38" s="522" t="s">
        <v>583</v>
      </c>
      <c r="B38" s="497" t="s">
        <v>11</v>
      </c>
      <c r="C38" s="497"/>
      <c r="D38" s="497" t="s">
        <v>12</v>
      </c>
      <c r="E38" s="497"/>
      <c r="F38" s="554"/>
      <c r="G38" s="554"/>
      <c r="H38" s="554"/>
      <c r="I38" s="554"/>
      <c r="J38" s="554"/>
      <c r="K38" s="554"/>
      <c r="L38" s="554"/>
      <c r="N38" s="127" t="s">
        <v>383</v>
      </c>
      <c r="O38" s="127"/>
      <c r="P38" s="127"/>
      <c r="Q38" s="127"/>
    </row>
    <row r="39" spans="1:17" ht="17.25" customHeight="1" x14ac:dyDescent="0.15">
      <c r="A39" s="522"/>
      <c r="B39" s="497"/>
      <c r="C39" s="497"/>
      <c r="D39" s="497" t="s">
        <v>13</v>
      </c>
      <c r="E39" s="497"/>
      <c r="F39" s="554"/>
      <c r="G39" s="554"/>
      <c r="H39" s="554"/>
      <c r="I39" s="554"/>
      <c r="J39" s="554"/>
      <c r="K39" s="554"/>
      <c r="L39" s="554"/>
      <c r="N39" s="127" t="s">
        <v>382</v>
      </c>
      <c r="O39" s="127"/>
      <c r="P39" s="127"/>
      <c r="Q39" s="127"/>
    </row>
    <row r="40" spans="1:17" ht="17.25" customHeight="1" x14ac:dyDescent="0.15">
      <c r="A40" s="522"/>
      <c r="B40" s="497"/>
      <c r="C40" s="497"/>
      <c r="D40" s="497" t="s">
        <v>14</v>
      </c>
      <c r="E40" s="497"/>
      <c r="F40" s="554"/>
      <c r="G40" s="554"/>
      <c r="H40" s="554"/>
      <c r="I40" s="554"/>
      <c r="J40" s="554"/>
      <c r="K40" s="554"/>
      <c r="L40" s="554"/>
      <c r="N40" s="128" t="s">
        <v>384</v>
      </c>
    </row>
    <row r="41" spans="1:17" ht="17.25" customHeight="1" x14ac:dyDescent="0.15">
      <c r="A41" s="522"/>
      <c r="B41" s="497"/>
      <c r="C41" s="497"/>
      <c r="D41" s="497" t="s">
        <v>15</v>
      </c>
      <c r="E41" s="497"/>
      <c r="F41" s="554"/>
      <c r="G41" s="554"/>
      <c r="H41" s="554"/>
      <c r="I41" s="554"/>
      <c r="J41" s="554"/>
      <c r="K41" s="554"/>
      <c r="L41" s="554"/>
      <c r="N41" s="116" t="s">
        <v>385</v>
      </c>
    </row>
    <row r="42" spans="1:17" ht="17.25" customHeight="1" x14ac:dyDescent="0.15">
      <c r="A42" s="522"/>
      <c r="B42" s="497"/>
      <c r="C42" s="497"/>
      <c r="D42" s="497" t="s">
        <v>16</v>
      </c>
      <c r="E42" s="497"/>
      <c r="F42" s="554"/>
      <c r="G42" s="554"/>
      <c r="H42" s="554"/>
      <c r="I42" s="554"/>
      <c r="J42" s="554"/>
      <c r="K42" s="554"/>
      <c r="L42" s="554"/>
      <c r="N42" s="116" t="s">
        <v>385</v>
      </c>
    </row>
    <row r="43" spans="1:17" ht="17.25" customHeight="1" x14ac:dyDescent="0.15">
      <c r="A43" s="522"/>
      <c r="B43" s="497" t="s">
        <v>17</v>
      </c>
      <c r="C43" s="497"/>
      <c r="D43" s="497" t="s">
        <v>5</v>
      </c>
      <c r="E43" s="497"/>
      <c r="F43" s="517"/>
      <c r="G43" s="517"/>
      <c r="H43" s="517"/>
      <c r="I43" s="517"/>
      <c r="J43" s="517"/>
      <c r="K43" s="517"/>
      <c r="L43" s="517"/>
      <c r="N43" s="116" t="s">
        <v>267</v>
      </c>
    </row>
    <row r="44" spans="1:17" ht="17.25" customHeight="1" x14ac:dyDescent="0.15">
      <c r="A44" s="522"/>
      <c r="B44" s="497"/>
      <c r="C44" s="497"/>
      <c r="D44" s="497" t="s">
        <v>118</v>
      </c>
      <c r="E44" s="497"/>
      <c r="F44" s="541" t="str">
        <f>IF(F43="","",IF(F4=F43,G5,IF(F10=F43,G11,IF(F16=F43,G17,"社名を正しく記入してください"))))</f>
        <v/>
      </c>
      <c r="G44" s="541"/>
      <c r="H44" s="541"/>
      <c r="I44" s="541"/>
      <c r="J44" s="541"/>
      <c r="K44" s="541"/>
      <c r="L44" s="120"/>
    </row>
    <row r="45" spans="1:17" ht="17.25" customHeight="1" x14ac:dyDescent="0.15">
      <c r="A45" s="522"/>
      <c r="B45" s="497"/>
      <c r="C45" s="497"/>
      <c r="D45" s="497" t="s">
        <v>119</v>
      </c>
      <c r="E45" s="497"/>
      <c r="F45" s="541">
        <f>IF(F4=F43,K5,IF(F10=F43,K11,IF(F16=F43,K17,"")))</f>
        <v>0</v>
      </c>
      <c r="G45" s="541"/>
      <c r="H45" s="541"/>
      <c r="I45" s="541"/>
      <c r="J45" s="541"/>
      <c r="K45" s="541"/>
      <c r="L45" s="120"/>
    </row>
    <row r="46" spans="1:17" ht="17.25" customHeight="1" x14ac:dyDescent="0.15">
      <c r="A46" s="522"/>
      <c r="B46" s="497"/>
      <c r="C46" s="497"/>
      <c r="D46" s="497" t="s">
        <v>6</v>
      </c>
      <c r="E46" s="497"/>
      <c r="F46" s="541">
        <f>IF(F4=F43,G6,IF(F10=F43,G12,IF(F16=F43,G18,"")))</f>
        <v>0</v>
      </c>
      <c r="G46" s="541"/>
      <c r="H46" s="541"/>
      <c r="I46" s="541"/>
      <c r="J46" s="541"/>
      <c r="K46" s="541"/>
      <c r="L46" s="541"/>
    </row>
    <row r="47" spans="1:17" ht="17.25" customHeight="1" x14ac:dyDescent="0.15">
      <c r="A47" s="522"/>
      <c r="B47" s="497"/>
      <c r="C47" s="497"/>
      <c r="D47" s="497" t="s">
        <v>111</v>
      </c>
      <c r="E47" s="497"/>
      <c r="F47" s="541">
        <f>IF(F4=F43,K6,IF(F10=F43,K12,IF(F16=F43,K18,"")))</f>
        <v>0</v>
      </c>
      <c r="G47" s="541"/>
      <c r="H47" s="541"/>
      <c r="I47" s="541"/>
      <c r="J47" s="541"/>
      <c r="K47" s="541"/>
      <c r="L47" s="541"/>
    </row>
    <row r="48" spans="1:17" ht="17.25" customHeight="1" x14ac:dyDescent="0.15">
      <c r="A48" s="522"/>
      <c r="B48" s="497"/>
      <c r="C48" s="497"/>
      <c r="D48" s="497" t="s">
        <v>114</v>
      </c>
      <c r="E48" s="497"/>
      <c r="F48" s="122"/>
      <c r="G48" s="123" t="s">
        <v>139</v>
      </c>
      <c r="H48" s="124"/>
      <c r="I48" s="555"/>
      <c r="J48" s="555"/>
      <c r="K48" s="555"/>
      <c r="L48" s="555"/>
      <c r="N48" s="116" t="s">
        <v>268</v>
      </c>
    </row>
    <row r="49" spans="1:14" ht="17.25" customHeight="1" x14ac:dyDescent="0.15">
      <c r="A49" s="522"/>
      <c r="B49" s="497"/>
      <c r="C49" s="497"/>
      <c r="D49" s="497" t="s">
        <v>115</v>
      </c>
      <c r="E49" s="497"/>
      <c r="F49" s="550">
        <f>IF(F4=F43,F7,IF(F10=F43,F13,IF(F16=F43,F19,"")))</f>
        <v>0</v>
      </c>
      <c r="G49" s="551"/>
      <c r="H49" s="551"/>
      <c r="I49" s="551"/>
      <c r="J49" s="551"/>
      <c r="K49" s="551"/>
      <c r="L49" s="552"/>
    </row>
    <row r="50" spans="1:14" ht="17.25" customHeight="1" x14ac:dyDescent="0.15">
      <c r="A50" s="522"/>
      <c r="B50" s="497"/>
      <c r="C50" s="497"/>
      <c r="D50" s="497" t="s">
        <v>8</v>
      </c>
      <c r="E50" s="497"/>
      <c r="F50" s="541">
        <f>IF(F4=F43,G8,IF(F10=F43,G14,IF(F16=F43,G20,"")))</f>
        <v>0</v>
      </c>
      <c r="G50" s="541"/>
      <c r="H50" s="541"/>
      <c r="I50" s="541"/>
      <c r="J50" s="541"/>
      <c r="K50" s="541"/>
      <c r="L50" s="541"/>
    </row>
    <row r="51" spans="1:14" ht="17.25" customHeight="1" x14ac:dyDescent="0.15">
      <c r="A51" s="522"/>
      <c r="B51" s="497"/>
      <c r="C51" s="497"/>
      <c r="D51" s="497" t="s">
        <v>9</v>
      </c>
      <c r="E51" s="497"/>
      <c r="F51" s="517"/>
      <c r="G51" s="517"/>
      <c r="H51" s="517"/>
      <c r="I51" s="517"/>
      <c r="J51" s="517"/>
      <c r="K51" s="517"/>
      <c r="L51" s="517"/>
      <c r="N51" s="116" t="s">
        <v>269</v>
      </c>
    </row>
    <row r="52" spans="1:14" ht="17.25" customHeight="1" x14ac:dyDescent="0.15">
      <c r="A52" s="522"/>
      <c r="B52" s="497"/>
      <c r="C52" s="497"/>
      <c r="D52" s="497" t="s">
        <v>116</v>
      </c>
      <c r="E52" s="497"/>
      <c r="F52" s="541">
        <f>IF(F4=F43,K8,IF(F10=F43,K14,IF(F16=F43,K20,"")))</f>
        <v>0</v>
      </c>
      <c r="G52" s="541"/>
      <c r="H52" s="541"/>
      <c r="I52" s="541"/>
      <c r="J52" s="541"/>
      <c r="K52" s="541"/>
      <c r="L52" s="541"/>
    </row>
    <row r="53" spans="1:14" ht="17.25" customHeight="1" x14ac:dyDescent="0.15">
      <c r="A53" s="522"/>
      <c r="B53" s="497"/>
      <c r="C53" s="497"/>
      <c r="D53" s="497" t="s">
        <v>10</v>
      </c>
      <c r="E53" s="497"/>
      <c r="F53" s="559">
        <f>IF(F4=F43,F9,IF(F10=F43,F15,IF(F16=F43,F21,"")))</f>
        <v>0</v>
      </c>
      <c r="G53" s="559"/>
      <c r="H53" s="559"/>
      <c r="I53" s="559"/>
      <c r="J53" s="559"/>
      <c r="K53" s="559"/>
      <c r="L53" s="559"/>
    </row>
    <row r="54" spans="1:14" ht="17.25" customHeight="1" x14ac:dyDescent="0.15"/>
    <row r="55" spans="1:14" ht="17.25" customHeight="1" x14ac:dyDescent="0.15">
      <c r="A55" s="471" t="s">
        <v>965</v>
      </c>
      <c r="B55" s="129"/>
      <c r="C55" s="129"/>
      <c r="D55" s="129"/>
      <c r="E55" s="129"/>
      <c r="F55" s="129"/>
      <c r="G55" s="129"/>
      <c r="H55" s="129"/>
      <c r="I55" s="129"/>
      <c r="J55" s="129"/>
      <c r="K55" s="129"/>
      <c r="L55" s="129"/>
    </row>
    <row r="56" spans="1:14" ht="17.25" customHeight="1" x14ac:dyDescent="0.15"/>
    <row r="57" spans="1:14" ht="17.25" customHeight="1" x14ac:dyDescent="0.15">
      <c r="A57" s="522" t="s">
        <v>584</v>
      </c>
      <c r="B57" s="497" t="s">
        <v>320</v>
      </c>
      <c r="C57" s="497"/>
      <c r="D57" s="534" t="s">
        <v>321</v>
      </c>
      <c r="E57" s="535"/>
      <c r="F57" s="517"/>
      <c r="G57" s="517"/>
      <c r="H57" s="517"/>
      <c r="I57" s="517"/>
      <c r="J57" s="517"/>
      <c r="K57" s="517"/>
      <c r="L57" s="517"/>
      <c r="N57" s="119"/>
    </row>
    <row r="58" spans="1:14" ht="17.25" customHeight="1" x14ac:dyDescent="0.15">
      <c r="A58" s="522"/>
      <c r="B58" s="497"/>
      <c r="C58" s="497"/>
      <c r="D58" s="534" t="s">
        <v>317</v>
      </c>
      <c r="E58" s="535"/>
      <c r="F58" s="519"/>
      <c r="G58" s="521"/>
      <c r="H58" s="521"/>
      <c r="I58" s="521"/>
      <c r="J58" s="521"/>
      <c r="K58" s="521"/>
      <c r="L58" s="520"/>
      <c r="N58" s="119"/>
    </row>
    <row r="59" spans="1:14" ht="17.25" customHeight="1" x14ac:dyDescent="0.15">
      <c r="A59" s="522"/>
      <c r="B59" s="497"/>
      <c r="C59" s="497"/>
      <c r="D59" s="534" t="s">
        <v>322</v>
      </c>
      <c r="E59" s="535"/>
      <c r="F59" s="519"/>
      <c r="G59" s="521"/>
      <c r="H59" s="521"/>
      <c r="I59" s="521"/>
      <c r="J59" s="521"/>
      <c r="K59" s="521"/>
      <c r="L59" s="520"/>
    </row>
    <row r="60" spans="1:14" ht="17.25" customHeight="1" x14ac:dyDescent="0.15">
      <c r="A60" s="522"/>
      <c r="B60" s="497"/>
      <c r="C60" s="497"/>
      <c r="D60" s="534" t="s">
        <v>323</v>
      </c>
      <c r="E60" s="535"/>
      <c r="F60" s="519"/>
      <c r="G60" s="521"/>
      <c r="H60" s="521"/>
      <c r="I60" s="521"/>
      <c r="J60" s="521"/>
      <c r="K60" s="521"/>
      <c r="L60" s="520"/>
      <c r="N60" s="116" t="s">
        <v>324</v>
      </c>
    </row>
    <row r="61" spans="1:14" ht="17.25" customHeight="1" x14ac:dyDescent="0.15">
      <c r="A61" s="522"/>
      <c r="B61" s="497"/>
      <c r="C61" s="497"/>
      <c r="D61" s="534" t="s">
        <v>111</v>
      </c>
      <c r="E61" s="535"/>
      <c r="F61" s="519"/>
      <c r="G61" s="521"/>
      <c r="H61" s="521"/>
      <c r="I61" s="521"/>
      <c r="J61" s="521"/>
      <c r="K61" s="521"/>
      <c r="L61" s="520"/>
    </row>
    <row r="62" spans="1:14" ht="17.25" customHeight="1" x14ac:dyDescent="0.15">
      <c r="A62" s="522"/>
      <c r="B62" s="497"/>
      <c r="C62" s="497"/>
      <c r="D62" s="534" t="s">
        <v>8</v>
      </c>
      <c r="E62" s="535"/>
      <c r="F62" s="120" t="s">
        <v>120</v>
      </c>
      <c r="G62" s="517"/>
      <c r="H62" s="517"/>
      <c r="I62" s="517"/>
      <c r="J62" s="120" t="s">
        <v>121</v>
      </c>
      <c r="K62" s="517"/>
      <c r="L62" s="517"/>
    </row>
    <row r="63" spans="1:14" ht="17.25" customHeight="1" x14ac:dyDescent="0.15">
      <c r="A63" s="522"/>
      <c r="B63" s="497"/>
      <c r="C63" s="497"/>
      <c r="D63" s="534" t="s">
        <v>10</v>
      </c>
      <c r="E63" s="535"/>
      <c r="F63" s="519"/>
      <c r="G63" s="521"/>
      <c r="H63" s="521"/>
      <c r="I63" s="521"/>
      <c r="J63" s="521"/>
      <c r="K63" s="521"/>
      <c r="L63" s="520"/>
    </row>
    <row r="64" spans="1:14" ht="17.25" customHeight="1" x14ac:dyDescent="0.15">
      <c r="A64" s="522"/>
      <c r="B64" s="497" t="s">
        <v>400</v>
      </c>
      <c r="C64" s="497"/>
      <c r="D64" s="534" t="s">
        <v>321</v>
      </c>
      <c r="E64" s="535"/>
      <c r="F64" s="517"/>
      <c r="G64" s="517"/>
      <c r="H64" s="517"/>
      <c r="I64" s="517"/>
      <c r="J64" s="517"/>
      <c r="K64" s="517"/>
      <c r="L64" s="517"/>
    </row>
    <row r="65" spans="1:14" ht="17.25" customHeight="1" x14ac:dyDescent="0.15">
      <c r="A65" s="522"/>
      <c r="B65" s="497"/>
      <c r="C65" s="497"/>
      <c r="D65" s="534" t="s">
        <v>317</v>
      </c>
      <c r="E65" s="535"/>
      <c r="F65" s="519"/>
      <c r="G65" s="521"/>
      <c r="H65" s="521"/>
      <c r="I65" s="521"/>
      <c r="J65" s="521"/>
      <c r="K65" s="521"/>
      <c r="L65" s="520"/>
    </row>
    <row r="66" spans="1:14" ht="17.25" customHeight="1" x14ac:dyDescent="0.15">
      <c r="A66" s="522"/>
      <c r="B66" s="497"/>
      <c r="C66" s="497"/>
      <c r="D66" s="534" t="s">
        <v>322</v>
      </c>
      <c r="E66" s="535"/>
      <c r="F66" s="519"/>
      <c r="G66" s="521"/>
      <c r="H66" s="521"/>
      <c r="I66" s="521"/>
      <c r="J66" s="521"/>
      <c r="K66" s="521"/>
      <c r="L66" s="520"/>
    </row>
    <row r="67" spans="1:14" ht="17.25" customHeight="1" x14ac:dyDescent="0.15">
      <c r="A67" s="522"/>
      <c r="B67" s="497"/>
      <c r="C67" s="497"/>
      <c r="D67" s="534" t="s">
        <v>323</v>
      </c>
      <c r="E67" s="535"/>
      <c r="F67" s="519"/>
      <c r="G67" s="521"/>
      <c r="H67" s="521"/>
      <c r="I67" s="521"/>
      <c r="J67" s="521"/>
      <c r="K67" s="521"/>
      <c r="L67" s="520"/>
    </row>
    <row r="68" spans="1:14" ht="17.25" customHeight="1" x14ac:dyDescent="0.15">
      <c r="A68" s="522"/>
      <c r="B68" s="497"/>
      <c r="C68" s="497"/>
      <c r="D68" s="534" t="s">
        <v>111</v>
      </c>
      <c r="E68" s="535"/>
      <c r="F68" s="519"/>
      <c r="G68" s="521"/>
      <c r="H68" s="521"/>
      <c r="I68" s="521"/>
      <c r="J68" s="521"/>
      <c r="K68" s="521"/>
      <c r="L68" s="520"/>
    </row>
    <row r="69" spans="1:14" ht="17.25" customHeight="1" x14ac:dyDescent="0.15">
      <c r="A69" s="522"/>
      <c r="B69" s="497"/>
      <c r="C69" s="497"/>
      <c r="D69" s="534" t="s">
        <v>8</v>
      </c>
      <c r="E69" s="535"/>
      <c r="F69" s="120" t="s">
        <v>120</v>
      </c>
      <c r="G69" s="517"/>
      <c r="H69" s="517"/>
      <c r="I69" s="517"/>
      <c r="J69" s="120" t="s">
        <v>121</v>
      </c>
      <c r="K69" s="517"/>
      <c r="L69" s="517"/>
    </row>
    <row r="70" spans="1:14" ht="17.25" customHeight="1" x14ac:dyDescent="0.15">
      <c r="A70" s="522"/>
      <c r="B70" s="497"/>
      <c r="C70" s="497"/>
      <c r="D70" s="534" t="s">
        <v>10</v>
      </c>
      <c r="E70" s="535"/>
      <c r="F70" s="519"/>
      <c r="G70" s="521"/>
      <c r="H70" s="521"/>
      <c r="I70" s="521"/>
      <c r="J70" s="521"/>
      <c r="K70" s="521"/>
      <c r="L70" s="520"/>
    </row>
    <row r="71" spans="1:14" ht="17.25" customHeight="1" x14ac:dyDescent="0.15">
      <c r="A71" s="522" t="s">
        <v>586</v>
      </c>
      <c r="B71" s="497" t="s">
        <v>18</v>
      </c>
      <c r="C71" s="497"/>
      <c r="D71" s="497"/>
      <c r="E71" s="497"/>
      <c r="F71" s="542"/>
      <c r="G71" s="542"/>
      <c r="H71" s="542"/>
      <c r="I71" s="542"/>
      <c r="J71" s="542"/>
      <c r="K71" s="542"/>
      <c r="L71" s="542"/>
      <c r="N71" s="116" t="s">
        <v>124</v>
      </c>
    </row>
    <row r="72" spans="1:14" ht="17.25" customHeight="1" x14ac:dyDescent="0.15">
      <c r="A72" s="522"/>
      <c r="B72" s="497" t="s">
        <v>19</v>
      </c>
      <c r="C72" s="497"/>
      <c r="D72" s="497"/>
      <c r="E72" s="497"/>
      <c r="F72" s="565"/>
      <c r="G72" s="565"/>
      <c r="H72" s="543" t="s">
        <v>50</v>
      </c>
      <c r="I72" s="544"/>
      <c r="J72" s="565"/>
      <c r="K72" s="565"/>
      <c r="L72" s="470" t="s">
        <v>51</v>
      </c>
      <c r="M72" s="5"/>
      <c r="N72" s="116" t="str">
        <f>IF(AND(F72="○",J72="○")=TRUE,"←どちらかに一方にのみ○を入れてください。","")</f>
        <v/>
      </c>
    </row>
    <row r="73" spans="1:14" ht="31.5" customHeight="1" x14ac:dyDescent="0.15">
      <c r="A73" s="522"/>
      <c r="B73" s="570" t="s">
        <v>541</v>
      </c>
      <c r="C73" s="507" t="s">
        <v>542</v>
      </c>
      <c r="D73" s="508"/>
      <c r="E73" s="509"/>
      <c r="F73" s="157" t="s">
        <v>651</v>
      </c>
      <c r="G73" s="463" t="s">
        <v>652</v>
      </c>
      <c r="H73" s="463" t="s">
        <v>653</v>
      </c>
      <c r="I73" s="463" t="s">
        <v>654</v>
      </c>
      <c r="J73" s="463" t="s">
        <v>655</v>
      </c>
      <c r="K73" s="463"/>
      <c r="L73" s="464"/>
      <c r="M73" s="5"/>
    </row>
    <row r="74" spans="1:14" ht="17.25" customHeight="1" x14ac:dyDescent="0.15">
      <c r="A74" s="522"/>
      <c r="B74" s="571"/>
      <c r="C74" s="510" t="s">
        <v>543</v>
      </c>
      <c r="D74" s="572"/>
      <c r="E74" s="511"/>
      <c r="F74" s="457"/>
      <c r="G74" s="458"/>
      <c r="H74" s="458"/>
      <c r="I74" s="459"/>
      <c r="J74" s="459"/>
      <c r="K74" s="459"/>
      <c r="L74" s="459"/>
      <c r="M74" s="5"/>
    </row>
    <row r="75" spans="1:14" ht="17.25" customHeight="1" x14ac:dyDescent="0.15">
      <c r="A75" s="522"/>
      <c r="B75" s="571"/>
      <c r="C75" s="510" t="s">
        <v>544</v>
      </c>
      <c r="D75" s="572"/>
      <c r="E75" s="511"/>
      <c r="F75" s="457"/>
      <c r="G75" s="458"/>
      <c r="H75" s="459"/>
      <c r="I75" s="458"/>
      <c r="J75" s="458"/>
      <c r="K75" s="459"/>
      <c r="L75" s="459"/>
      <c r="M75" s="5"/>
    </row>
    <row r="76" spans="1:14" ht="17.25" customHeight="1" x14ac:dyDescent="0.15">
      <c r="A76" s="522"/>
      <c r="B76" s="571"/>
      <c r="C76" s="494" t="s">
        <v>545</v>
      </c>
      <c r="D76" s="495"/>
      <c r="E76" s="130" t="s">
        <v>645</v>
      </c>
      <c r="F76" s="460"/>
      <c r="G76" s="460"/>
      <c r="H76" s="460"/>
      <c r="I76" s="460"/>
      <c r="J76" s="460"/>
      <c r="K76" s="461"/>
      <c r="L76" s="462"/>
      <c r="M76" s="5"/>
    </row>
    <row r="77" spans="1:14" ht="17.25" customHeight="1" x14ac:dyDescent="0.15">
      <c r="A77" s="522"/>
      <c r="B77" s="571"/>
      <c r="C77" s="494" t="s">
        <v>546</v>
      </c>
      <c r="D77" s="495"/>
      <c r="E77" s="130" t="s">
        <v>547</v>
      </c>
      <c r="F77" s="460"/>
      <c r="G77" s="460"/>
      <c r="H77" s="460"/>
      <c r="I77" s="460"/>
      <c r="J77" s="460"/>
      <c r="K77" s="461"/>
      <c r="L77" s="462"/>
      <c r="M77" s="5"/>
    </row>
    <row r="78" spans="1:14" ht="17.25" customHeight="1" x14ac:dyDescent="0.15">
      <c r="A78" s="522"/>
      <c r="B78" s="571"/>
      <c r="C78" s="494" t="s">
        <v>548</v>
      </c>
      <c r="D78" s="495"/>
      <c r="E78" s="130" t="s">
        <v>549</v>
      </c>
      <c r="F78" s="460"/>
      <c r="G78" s="460"/>
      <c r="H78" s="460"/>
      <c r="I78" s="460"/>
      <c r="J78" s="460"/>
      <c r="K78" s="461"/>
      <c r="L78" s="462"/>
      <c r="M78" s="5"/>
    </row>
    <row r="79" spans="1:14" ht="17.25" customHeight="1" x14ac:dyDescent="0.15">
      <c r="A79" s="522"/>
      <c r="B79" s="571"/>
      <c r="C79" s="494" t="s">
        <v>550</v>
      </c>
      <c r="D79" s="495"/>
      <c r="E79" s="130" t="s">
        <v>549</v>
      </c>
      <c r="F79" s="460"/>
      <c r="G79" s="460"/>
      <c r="H79" s="460"/>
      <c r="I79" s="460"/>
      <c r="J79" s="460"/>
      <c r="K79" s="461"/>
      <c r="L79" s="462"/>
      <c r="M79" s="5"/>
    </row>
    <row r="80" spans="1:14" ht="17.25" customHeight="1" x14ac:dyDescent="0.15">
      <c r="A80" s="522"/>
      <c r="B80" s="571"/>
      <c r="C80" s="494" t="s">
        <v>433</v>
      </c>
      <c r="D80" s="495"/>
      <c r="E80" s="130" t="s">
        <v>551</v>
      </c>
      <c r="F80" s="460"/>
      <c r="G80" s="460"/>
      <c r="H80" s="460"/>
      <c r="I80" s="460"/>
      <c r="J80" s="460"/>
      <c r="K80" s="461"/>
      <c r="L80" s="462"/>
      <c r="M80" s="5"/>
    </row>
    <row r="81" spans="1:12" ht="17.25" customHeight="1" x14ac:dyDescent="0.15">
      <c r="A81" s="522"/>
      <c r="B81" s="503" t="s">
        <v>289</v>
      </c>
      <c r="C81" s="503"/>
      <c r="D81" s="497" t="s">
        <v>22</v>
      </c>
      <c r="E81" s="497"/>
      <c r="F81" s="517"/>
      <c r="G81" s="517"/>
      <c r="H81" s="517"/>
      <c r="I81" s="517"/>
      <c r="J81" s="517"/>
      <c r="K81" s="582" t="s">
        <v>27</v>
      </c>
      <c r="L81" s="583"/>
    </row>
    <row r="82" spans="1:12" ht="17.25" customHeight="1" x14ac:dyDescent="0.15">
      <c r="A82" s="522"/>
      <c r="B82" s="503"/>
      <c r="C82" s="503"/>
      <c r="D82" s="126"/>
      <c r="E82" s="126"/>
      <c r="F82" s="545" t="s">
        <v>125</v>
      </c>
      <c r="G82" s="545"/>
      <c r="H82" s="120"/>
      <c r="I82" s="545" t="s">
        <v>126</v>
      </c>
      <c r="J82" s="545"/>
      <c r="K82" s="566" t="s">
        <v>288</v>
      </c>
      <c r="L82" s="567"/>
    </row>
    <row r="83" spans="1:12" ht="17.25" customHeight="1" x14ac:dyDescent="0.15">
      <c r="A83" s="522"/>
      <c r="B83" s="503"/>
      <c r="C83" s="503"/>
      <c r="D83" s="497" t="s">
        <v>20</v>
      </c>
      <c r="E83" s="497"/>
      <c r="F83" s="548"/>
      <c r="G83" s="548"/>
      <c r="H83" s="131" t="s">
        <v>25</v>
      </c>
      <c r="I83" s="548"/>
      <c r="J83" s="548"/>
      <c r="K83" s="517"/>
      <c r="L83" s="517"/>
    </row>
    <row r="84" spans="1:12" ht="17.25" customHeight="1" x14ac:dyDescent="0.15">
      <c r="A84" s="522"/>
      <c r="B84" s="503"/>
      <c r="C84" s="503"/>
      <c r="D84" s="497" t="s">
        <v>21</v>
      </c>
      <c r="E84" s="497"/>
      <c r="F84" s="549">
        <f>I83</f>
        <v>0</v>
      </c>
      <c r="G84" s="549"/>
      <c r="H84" s="131" t="s">
        <v>25</v>
      </c>
      <c r="I84" s="548"/>
      <c r="J84" s="548"/>
      <c r="K84" s="517"/>
      <c r="L84" s="517"/>
    </row>
    <row r="85" spans="1:12" ht="17.25" customHeight="1" x14ac:dyDescent="0.15">
      <c r="A85" s="522"/>
      <c r="B85" s="503"/>
      <c r="C85" s="503"/>
      <c r="D85" s="497" t="s">
        <v>23</v>
      </c>
      <c r="E85" s="497"/>
      <c r="F85" s="549">
        <f>I84</f>
        <v>0</v>
      </c>
      <c r="G85" s="549"/>
      <c r="H85" s="131" t="s">
        <v>25</v>
      </c>
      <c r="I85" s="548"/>
      <c r="J85" s="548"/>
      <c r="K85" s="517"/>
      <c r="L85" s="517"/>
    </row>
    <row r="86" spans="1:12" ht="17.25" customHeight="1" x14ac:dyDescent="0.15">
      <c r="A86" s="522"/>
      <c r="B86" s="503"/>
      <c r="C86" s="503"/>
      <c r="D86" s="497" t="s">
        <v>24</v>
      </c>
      <c r="E86" s="497"/>
      <c r="F86" s="549">
        <f>I85</f>
        <v>0</v>
      </c>
      <c r="G86" s="549"/>
      <c r="H86" s="131" t="s">
        <v>25</v>
      </c>
      <c r="I86" s="549">
        <f>F83</f>
        <v>0</v>
      </c>
      <c r="J86" s="549"/>
      <c r="K86" s="517"/>
      <c r="L86" s="517"/>
    </row>
    <row r="87" spans="1:12" ht="17.25" customHeight="1" x14ac:dyDescent="0.15">
      <c r="A87" s="522"/>
      <c r="B87" s="503" t="s">
        <v>290</v>
      </c>
      <c r="C87" s="503"/>
      <c r="D87" s="497" t="s">
        <v>22</v>
      </c>
      <c r="E87" s="497"/>
      <c r="F87" s="517"/>
      <c r="G87" s="517"/>
      <c r="H87" s="517"/>
      <c r="I87" s="517"/>
      <c r="J87" s="517"/>
      <c r="K87" s="546" t="s">
        <v>26</v>
      </c>
      <c r="L87" s="547"/>
    </row>
    <row r="88" spans="1:12" ht="17.25" customHeight="1" x14ac:dyDescent="0.15">
      <c r="A88" s="522"/>
      <c r="B88" s="503"/>
      <c r="C88" s="503"/>
      <c r="D88" s="126"/>
      <c r="E88" s="126"/>
      <c r="F88" s="545" t="s">
        <v>125</v>
      </c>
      <c r="G88" s="545"/>
      <c r="H88" s="120"/>
      <c r="I88" s="545" t="s">
        <v>126</v>
      </c>
      <c r="J88" s="545"/>
      <c r="K88" s="568" t="s">
        <v>288</v>
      </c>
      <c r="L88" s="569"/>
    </row>
    <row r="89" spans="1:12" ht="17.25" customHeight="1" x14ac:dyDescent="0.15">
      <c r="A89" s="522"/>
      <c r="B89" s="503"/>
      <c r="C89" s="503"/>
      <c r="D89" s="497" t="s">
        <v>20</v>
      </c>
      <c r="E89" s="497"/>
      <c r="F89" s="548"/>
      <c r="G89" s="548"/>
      <c r="H89" s="131" t="s">
        <v>25</v>
      </c>
      <c r="I89" s="548"/>
      <c r="J89" s="548"/>
      <c r="K89" s="517"/>
      <c r="L89" s="517"/>
    </row>
    <row r="90" spans="1:12" ht="17.25" customHeight="1" x14ac:dyDescent="0.15">
      <c r="A90" s="522"/>
      <c r="B90" s="503"/>
      <c r="C90" s="503"/>
      <c r="D90" s="497" t="s">
        <v>21</v>
      </c>
      <c r="E90" s="497"/>
      <c r="F90" s="612">
        <f>I89</f>
        <v>0</v>
      </c>
      <c r="G90" s="612"/>
      <c r="H90" s="131" t="s">
        <v>25</v>
      </c>
      <c r="I90" s="612">
        <f>F89</f>
        <v>0</v>
      </c>
      <c r="J90" s="612"/>
      <c r="K90" s="517"/>
      <c r="L90" s="517"/>
    </row>
    <row r="91" spans="1:12" ht="17.25" customHeight="1" x14ac:dyDescent="0.15">
      <c r="A91" s="522"/>
      <c r="B91" s="503" t="s">
        <v>291</v>
      </c>
      <c r="C91" s="503"/>
      <c r="D91" s="497" t="s">
        <v>22</v>
      </c>
      <c r="E91" s="497"/>
      <c r="F91" s="519"/>
      <c r="G91" s="521"/>
      <c r="H91" s="521"/>
      <c r="I91" s="521"/>
      <c r="J91" s="526" t="s">
        <v>292</v>
      </c>
      <c r="K91" s="526"/>
      <c r="L91" s="527"/>
    </row>
    <row r="92" spans="1:12" ht="17.25" customHeight="1" x14ac:dyDescent="0.15">
      <c r="A92" s="522"/>
      <c r="B92" s="503"/>
      <c r="C92" s="503"/>
      <c r="D92" s="497" t="s">
        <v>28</v>
      </c>
      <c r="E92" s="497"/>
      <c r="F92" s="519"/>
      <c r="G92" s="521"/>
      <c r="H92" s="521"/>
      <c r="I92" s="521"/>
      <c r="J92" s="609"/>
      <c r="K92" s="610"/>
      <c r="L92" s="611"/>
    </row>
    <row r="93" spans="1:12" ht="17.25" customHeight="1" x14ac:dyDescent="0.15">
      <c r="A93" s="487" t="s">
        <v>585</v>
      </c>
      <c r="B93" s="503" t="s">
        <v>29</v>
      </c>
      <c r="C93" s="503"/>
      <c r="D93" s="496" t="s">
        <v>35</v>
      </c>
      <c r="E93" s="592" t="s">
        <v>37</v>
      </c>
      <c r="F93" s="516" t="s">
        <v>33</v>
      </c>
      <c r="G93" s="516"/>
      <c r="H93" s="516" t="s">
        <v>30</v>
      </c>
      <c r="I93" s="516"/>
      <c r="J93" s="516" t="s">
        <v>31</v>
      </c>
      <c r="K93" s="516"/>
      <c r="L93" s="131" t="s">
        <v>32</v>
      </c>
    </row>
    <row r="94" spans="1:12" ht="17.25" customHeight="1" x14ac:dyDescent="0.15">
      <c r="A94" s="488"/>
      <c r="B94" s="503"/>
      <c r="C94" s="503"/>
      <c r="D94" s="497"/>
      <c r="E94" s="503"/>
      <c r="F94" s="517"/>
      <c r="G94" s="517"/>
      <c r="H94" s="517"/>
      <c r="I94" s="517"/>
      <c r="J94" s="517"/>
      <c r="K94" s="517"/>
      <c r="L94" s="132"/>
    </row>
    <row r="95" spans="1:12" ht="17.25" customHeight="1" x14ac:dyDescent="0.15">
      <c r="A95" s="488"/>
      <c r="B95" s="503"/>
      <c r="C95" s="503"/>
      <c r="D95" s="496" t="s">
        <v>36</v>
      </c>
      <c r="E95" s="592" t="s">
        <v>37</v>
      </c>
      <c r="F95" s="516" t="s">
        <v>33</v>
      </c>
      <c r="G95" s="516"/>
      <c r="H95" s="516" t="s">
        <v>30</v>
      </c>
      <c r="I95" s="516"/>
      <c r="J95" s="516" t="s">
        <v>31</v>
      </c>
      <c r="K95" s="516"/>
      <c r="L95" s="131" t="s">
        <v>32</v>
      </c>
    </row>
    <row r="96" spans="1:12" ht="17.25" customHeight="1" x14ac:dyDescent="0.15">
      <c r="A96" s="488"/>
      <c r="B96" s="503"/>
      <c r="C96" s="503"/>
      <c r="D96" s="497"/>
      <c r="E96" s="503"/>
      <c r="F96" s="517"/>
      <c r="G96" s="517"/>
      <c r="H96" s="517"/>
      <c r="I96" s="517"/>
      <c r="J96" s="517"/>
      <c r="K96" s="517"/>
      <c r="L96" s="132"/>
    </row>
    <row r="97" spans="1:12" ht="17.25" customHeight="1" x14ac:dyDescent="0.15">
      <c r="A97" s="488"/>
      <c r="B97" s="503"/>
      <c r="C97" s="503"/>
      <c r="D97" s="570" t="s">
        <v>137</v>
      </c>
      <c r="E97" s="503" t="s">
        <v>646</v>
      </c>
      <c r="F97" s="516" t="s">
        <v>33</v>
      </c>
      <c r="G97" s="516"/>
      <c r="H97" s="516" t="s">
        <v>30</v>
      </c>
      <c r="I97" s="516"/>
      <c r="J97" s="516" t="s">
        <v>31</v>
      </c>
      <c r="K97" s="516"/>
      <c r="L97" s="131" t="s">
        <v>32</v>
      </c>
    </row>
    <row r="98" spans="1:12" ht="17.25" customHeight="1" x14ac:dyDescent="0.15">
      <c r="A98" s="488"/>
      <c r="B98" s="503"/>
      <c r="C98" s="503"/>
      <c r="D98" s="590"/>
      <c r="E98" s="503"/>
      <c r="F98" s="517"/>
      <c r="G98" s="517"/>
      <c r="H98" s="517"/>
      <c r="I98" s="517"/>
      <c r="J98" s="517"/>
      <c r="K98" s="517"/>
      <c r="L98" s="132"/>
    </row>
    <row r="99" spans="1:12" ht="17.25" customHeight="1" x14ac:dyDescent="0.15">
      <c r="A99" s="488"/>
      <c r="B99" s="503"/>
      <c r="C99" s="503"/>
      <c r="D99" s="590"/>
      <c r="E99" s="503" t="s">
        <v>34</v>
      </c>
      <c r="F99" s="516" t="s">
        <v>33</v>
      </c>
      <c r="G99" s="516"/>
      <c r="H99" s="516" t="s">
        <v>30</v>
      </c>
      <c r="I99" s="516"/>
      <c r="J99" s="516" t="s">
        <v>31</v>
      </c>
      <c r="K99" s="516"/>
      <c r="L99" s="131" t="s">
        <v>32</v>
      </c>
    </row>
    <row r="100" spans="1:12" ht="17.25" customHeight="1" x14ac:dyDescent="0.15">
      <c r="A100" s="488"/>
      <c r="B100" s="503"/>
      <c r="C100" s="503"/>
      <c r="D100" s="590"/>
      <c r="E100" s="503"/>
      <c r="F100" s="517"/>
      <c r="G100" s="517"/>
      <c r="H100" s="517"/>
      <c r="I100" s="517"/>
      <c r="J100" s="517"/>
      <c r="K100" s="517"/>
      <c r="L100" s="132"/>
    </row>
    <row r="101" spans="1:12" ht="17.25" customHeight="1" x14ac:dyDescent="0.15">
      <c r="A101" s="488"/>
      <c r="B101" s="503"/>
      <c r="C101" s="503"/>
      <c r="D101" s="496" t="s">
        <v>135</v>
      </c>
      <c r="E101" s="503" t="s">
        <v>34</v>
      </c>
      <c r="F101" s="516" t="s">
        <v>33</v>
      </c>
      <c r="G101" s="516"/>
      <c r="H101" s="516" t="s">
        <v>30</v>
      </c>
      <c r="I101" s="516"/>
      <c r="J101" s="516" t="s">
        <v>31</v>
      </c>
      <c r="K101" s="516"/>
      <c r="L101" s="131" t="s">
        <v>32</v>
      </c>
    </row>
    <row r="102" spans="1:12" ht="17.25" customHeight="1" x14ac:dyDescent="0.15">
      <c r="A102" s="488"/>
      <c r="B102" s="503"/>
      <c r="C102" s="503"/>
      <c r="D102" s="497"/>
      <c r="E102" s="503"/>
      <c r="F102" s="517"/>
      <c r="G102" s="517"/>
      <c r="H102" s="517"/>
      <c r="I102" s="517"/>
      <c r="J102" s="517"/>
      <c r="K102" s="517"/>
      <c r="L102" s="132"/>
    </row>
    <row r="103" spans="1:12" ht="17.25" customHeight="1" x14ac:dyDescent="0.15">
      <c r="A103" s="488"/>
      <c r="B103" s="503"/>
      <c r="C103" s="503"/>
      <c r="D103" s="496" t="s">
        <v>408</v>
      </c>
      <c r="E103" s="503" t="s">
        <v>34</v>
      </c>
      <c r="F103" s="516" t="s">
        <v>33</v>
      </c>
      <c r="G103" s="516"/>
      <c r="H103" s="516" t="s">
        <v>30</v>
      </c>
      <c r="I103" s="516"/>
      <c r="J103" s="516" t="s">
        <v>31</v>
      </c>
      <c r="K103" s="516"/>
      <c r="L103" s="131" t="s">
        <v>32</v>
      </c>
    </row>
    <row r="104" spans="1:12" ht="17.25" customHeight="1" x14ac:dyDescent="0.15">
      <c r="A104" s="504"/>
      <c r="B104" s="503"/>
      <c r="C104" s="503"/>
      <c r="D104" s="497"/>
      <c r="E104" s="503"/>
      <c r="F104" s="517"/>
      <c r="G104" s="517"/>
      <c r="H104" s="517"/>
      <c r="I104" s="517"/>
      <c r="J104" s="517"/>
      <c r="K104" s="517"/>
      <c r="L104" s="132"/>
    </row>
    <row r="105" spans="1:12" ht="17.25" customHeight="1" x14ac:dyDescent="0.15">
      <c r="A105" s="133"/>
    </row>
    <row r="106" spans="1:12" ht="17.25" customHeight="1" x14ac:dyDescent="0.15">
      <c r="A106" s="133"/>
    </row>
    <row r="107" spans="1:12" ht="17.25" customHeight="1" x14ac:dyDescent="0.15">
      <c r="A107" s="133"/>
    </row>
    <row r="108" spans="1:12" ht="17.25" customHeight="1" x14ac:dyDescent="0.15">
      <c r="A108" s="471" t="s">
        <v>965</v>
      </c>
      <c r="B108" s="129"/>
      <c r="C108" s="129"/>
      <c r="D108" s="129"/>
      <c r="E108" s="129"/>
      <c r="F108" s="129"/>
      <c r="G108" s="129"/>
      <c r="H108" s="129"/>
      <c r="I108" s="129"/>
      <c r="J108" s="129"/>
      <c r="K108" s="129"/>
      <c r="L108" s="129"/>
    </row>
    <row r="109" spans="1:12" ht="9" customHeight="1" x14ac:dyDescent="0.15">
      <c r="A109" s="129"/>
      <c r="B109" s="129"/>
      <c r="C109" s="129"/>
      <c r="D109" s="129"/>
      <c r="E109" s="129"/>
      <c r="F109" s="129"/>
      <c r="G109" s="129"/>
      <c r="H109" s="129"/>
      <c r="I109" s="129"/>
      <c r="J109" s="129"/>
      <c r="K109" s="129"/>
      <c r="L109" s="129"/>
    </row>
    <row r="110" spans="1:12" ht="17.25" customHeight="1" x14ac:dyDescent="0.15">
      <c r="A110" s="488"/>
      <c r="B110" s="497" t="s">
        <v>38</v>
      </c>
      <c r="C110" s="497"/>
      <c r="D110" s="497"/>
      <c r="E110" s="497"/>
      <c r="F110" s="541" t="str">
        <f>IF(F92="","",F92)</f>
        <v/>
      </c>
      <c r="G110" s="541"/>
      <c r="H110" s="541"/>
      <c r="I110" s="541"/>
      <c r="J110" s="541"/>
      <c r="K110" s="541"/>
      <c r="L110" s="134" t="s">
        <v>37</v>
      </c>
    </row>
    <row r="111" spans="1:12" ht="17.25" customHeight="1" x14ac:dyDescent="0.15">
      <c r="A111" s="488"/>
      <c r="B111" s="494" t="s">
        <v>140</v>
      </c>
      <c r="C111" s="505"/>
      <c r="D111" s="505"/>
      <c r="E111" s="495"/>
      <c r="F111" s="519"/>
      <c r="G111" s="521"/>
      <c r="H111" s="521"/>
      <c r="I111" s="521"/>
      <c r="J111" s="521"/>
      <c r="K111" s="520"/>
      <c r="L111" s="134"/>
    </row>
    <row r="112" spans="1:12" ht="17.25" customHeight="1" x14ac:dyDescent="0.15">
      <c r="A112" s="488"/>
      <c r="B112" s="497" t="s">
        <v>647</v>
      </c>
      <c r="C112" s="497"/>
      <c r="D112" s="497"/>
      <c r="E112" s="497"/>
      <c r="F112" s="517"/>
      <c r="G112" s="517"/>
      <c r="H112" s="517"/>
      <c r="I112" s="517"/>
      <c r="J112" s="517"/>
      <c r="K112" s="517"/>
      <c r="L112" s="134" t="s">
        <v>648</v>
      </c>
    </row>
    <row r="113" spans="1:14" ht="17.25" customHeight="1" x14ac:dyDescent="0.15">
      <c r="A113" s="488"/>
      <c r="B113" s="497" t="s">
        <v>656</v>
      </c>
      <c r="C113" s="497"/>
      <c r="D113" s="497"/>
      <c r="E113" s="497"/>
      <c r="F113" s="517"/>
      <c r="G113" s="517"/>
      <c r="H113" s="517"/>
      <c r="I113" s="517"/>
      <c r="J113" s="517"/>
      <c r="K113" s="517"/>
      <c r="L113" s="135" t="s">
        <v>41</v>
      </c>
      <c r="N113" s="116" t="s">
        <v>974</v>
      </c>
    </row>
    <row r="114" spans="1:14" ht="17.25" customHeight="1" x14ac:dyDescent="0.15">
      <c r="A114" s="488"/>
      <c r="B114" s="497" t="s">
        <v>657</v>
      </c>
      <c r="C114" s="497"/>
      <c r="D114" s="497"/>
      <c r="E114" s="497"/>
      <c r="F114" s="517"/>
      <c r="G114" s="517"/>
      <c r="H114" s="517"/>
      <c r="I114" s="517"/>
      <c r="J114" s="517"/>
      <c r="K114" s="517"/>
      <c r="L114" s="135" t="s">
        <v>41</v>
      </c>
      <c r="N114" s="116" t="s">
        <v>974</v>
      </c>
    </row>
    <row r="115" spans="1:14" ht="17.25" customHeight="1" x14ac:dyDescent="0.15">
      <c r="A115" s="488"/>
      <c r="B115" s="497" t="s">
        <v>658</v>
      </c>
      <c r="C115" s="497"/>
      <c r="D115" s="497"/>
      <c r="E115" s="497"/>
      <c r="F115" s="517"/>
      <c r="G115" s="517"/>
      <c r="H115" s="517"/>
      <c r="I115" s="517"/>
      <c r="J115" s="517"/>
      <c r="K115" s="517"/>
      <c r="L115" s="135" t="s">
        <v>41</v>
      </c>
      <c r="N115" s="116" t="s">
        <v>974</v>
      </c>
    </row>
    <row r="116" spans="1:14" ht="17.25" customHeight="1" x14ac:dyDescent="0.15">
      <c r="A116" s="488"/>
      <c r="B116" s="497" t="s">
        <v>39</v>
      </c>
      <c r="C116" s="497"/>
      <c r="D116" s="497"/>
      <c r="E116" s="497"/>
      <c r="F116" s="553"/>
      <c r="G116" s="553"/>
      <c r="H116" s="553"/>
      <c r="I116" s="553"/>
      <c r="J116" s="553"/>
      <c r="K116" s="553"/>
      <c r="L116" s="135" t="s">
        <v>42</v>
      </c>
    </row>
    <row r="117" spans="1:14" ht="17.25" customHeight="1" x14ac:dyDescent="0.15">
      <c r="A117" s="488"/>
      <c r="B117" s="497" t="s">
        <v>40</v>
      </c>
      <c r="C117" s="497"/>
      <c r="D117" s="497"/>
      <c r="E117" s="497"/>
      <c r="F117" s="553"/>
      <c r="G117" s="553"/>
      <c r="H117" s="553"/>
      <c r="I117" s="553"/>
      <c r="J117" s="553"/>
      <c r="K117" s="553"/>
      <c r="L117" s="135" t="s">
        <v>43</v>
      </c>
    </row>
    <row r="118" spans="1:14" ht="17.25" customHeight="1" x14ac:dyDescent="0.15">
      <c r="A118" s="504"/>
      <c r="B118" s="503" t="s">
        <v>44</v>
      </c>
      <c r="C118" s="503"/>
      <c r="D118" s="503"/>
      <c r="E118" s="503"/>
      <c r="F118" s="515" t="str">
        <f>IF(F71="","",F71)</f>
        <v/>
      </c>
      <c r="G118" s="515"/>
      <c r="H118" s="515"/>
      <c r="I118" s="515"/>
      <c r="J118" s="515"/>
      <c r="K118" s="515"/>
      <c r="L118" s="135"/>
    </row>
    <row r="119" spans="1:14" ht="17.25" customHeight="1" x14ac:dyDescent="0.15">
      <c r="A119" s="487" t="s">
        <v>587</v>
      </c>
      <c r="B119" s="497" t="s">
        <v>48</v>
      </c>
      <c r="C119" s="497"/>
      <c r="D119" s="503" t="s">
        <v>46</v>
      </c>
      <c r="E119" s="136"/>
      <c r="F119" s="518" t="s">
        <v>33</v>
      </c>
      <c r="G119" s="518"/>
      <c r="H119" s="518" t="s">
        <v>30</v>
      </c>
      <c r="I119" s="518"/>
      <c r="J119" s="518" t="s">
        <v>31</v>
      </c>
      <c r="K119" s="518"/>
      <c r="L119" s="137" t="s">
        <v>32</v>
      </c>
    </row>
    <row r="120" spans="1:14" ht="17.25" customHeight="1" x14ac:dyDescent="0.15">
      <c r="A120" s="488"/>
      <c r="B120" s="497"/>
      <c r="C120" s="497"/>
      <c r="D120" s="503"/>
      <c r="E120" s="126" t="s">
        <v>299</v>
      </c>
      <c r="F120" s="517"/>
      <c r="G120" s="517"/>
      <c r="H120" s="517"/>
      <c r="I120" s="517"/>
      <c r="J120" s="517"/>
      <c r="K120" s="517"/>
      <c r="L120" s="132"/>
    </row>
    <row r="121" spans="1:14" ht="17.25" customHeight="1" x14ac:dyDescent="0.15">
      <c r="A121" s="488"/>
      <c r="B121" s="497"/>
      <c r="C121" s="497"/>
      <c r="D121" s="503"/>
      <c r="E121" s="126" t="s">
        <v>300</v>
      </c>
      <c r="F121" s="519"/>
      <c r="G121" s="520"/>
      <c r="H121" s="519"/>
      <c r="I121" s="520"/>
      <c r="J121" s="519"/>
      <c r="K121" s="520"/>
      <c r="L121" s="132"/>
    </row>
    <row r="122" spans="1:14" ht="17.25" customHeight="1" x14ac:dyDescent="0.15">
      <c r="A122" s="488"/>
      <c r="B122" s="497"/>
      <c r="C122" s="497"/>
      <c r="D122" s="503"/>
      <c r="E122" s="126" t="s">
        <v>301</v>
      </c>
      <c r="F122" s="519"/>
      <c r="G122" s="520"/>
      <c r="H122" s="519"/>
      <c r="I122" s="520"/>
      <c r="J122" s="519"/>
      <c r="K122" s="520"/>
      <c r="L122" s="132"/>
    </row>
    <row r="123" spans="1:14" ht="17.25" customHeight="1" x14ac:dyDescent="0.15">
      <c r="A123" s="488"/>
      <c r="B123" s="497"/>
      <c r="C123" s="497"/>
      <c r="D123" s="497" t="s">
        <v>47</v>
      </c>
      <c r="E123" s="497"/>
      <c r="F123" s="516" t="s">
        <v>33</v>
      </c>
      <c r="G123" s="516"/>
      <c r="H123" s="516" t="s">
        <v>30</v>
      </c>
      <c r="I123" s="516"/>
      <c r="J123" s="516" t="s">
        <v>31</v>
      </c>
      <c r="K123" s="516"/>
      <c r="L123" s="131" t="s">
        <v>32</v>
      </c>
    </row>
    <row r="124" spans="1:14" ht="17.25" customHeight="1" x14ac:dyDescent="0.15">
      <c r="A124" s="488"/>
      <c r="B124" s="497"/>
      <c r="C124" s="497"/>
      <c r="D124" s="497"/>
      <c r="E124" s="497"/>
      <c r="F124" s="517"/>
      <c r="G124" s="517"/>
      <c r="H124" s="517"/>
      <c r="I124" s="517"/>
      <c r="J124" s="517"/>
      <c r="K124" s="517"/>
      <c r="L124" s="132"/>
    </row>
    <row r="125" spans="1:14" ht="17.25" customHeight="1" x14ac:dyDescent="0.15">
      <c r="A125" s="488"/>
      <c r="B125" s="497" t="s">
        <v>49</v>
      </c>
      <c r="C125" s="497"/>
      <c r="D125" s="497"/>
      <c r="E125" s="497"/>
      <c r="F125" s="559">
        <f>SUM(F102:L102)</f>
        <v>0</v>
      </c>
      <c r="G125" s="559"/>
      <c r="H125" s="559"/>
      <c r="I125" s="559"/>
      <c r="J125" s="559"/>
      <c r="K125" s="516" t="s">
        <v>34</v>
      </c>
      <c r="L125" s="516"/>
    </row>
    <row r="126" spans="1:14" ht="30.75" customHeight="1" x14ac:dyDescent="0.15">
      <c r="A126" s="488"/>
      <c r="B126" s="138"/>
      <c r="C126" s="507" t="s">
        <v>542</v>
      </c>
      <c r="D126" s="508"/>
      <c r="E126" s="509"/>
      <c r="F126" s="157" t="s">
        <v>651</v>
      </c>
      <c r="G126" s="158" t="str">
        <f t="shared" ref="G126:L126" si="0">IF(G73="","",G73)</f>
        <v>B棟</v>
      </c>
      <c r="H126" s="158" t="str">
        <f t="shared" si="0"/>
        <v>C棟</v>
      </c>
      <c r="I126" s="158" t="str">
        <f t="shared" si="0"/>
        <v>D棟</v>
      </c>
      <c r="J126" s="158" t="str">
        <f t="shared" si="0"/>
        <v>E棟</v>
      </c>
      <c r="K126" s="158" t="str">
        <f t="shared" si="0"/>
        <v/>
      </c>
      <c r="L126" s="158" t="str">
        <f t="shared" si="0"/>
        <v/>
      </c>
    </row>
    <row r="127" spans="1:14" ht="17.25" customHeight="1" x14ac:dyDescent="0.15">
      <c r="A127" s="488"/>
      <c r="B127" s="502" t="s">
        <v>448</v>
      </c>
      <c r="C127" s="510" t="s">
        <v>433</v>
      </c>
      <c r="D127" s="511"/>
      <c r="E127" s="139" t="s">
        <v>552</v>
      </c>
      <c r="F127" s="465"/>
      <c r="G127" s="465"/>
      <c r="H127" s="465"/>
      <c r="I127" s="465"/>
      <c r="J127" s="465"/>
      <c r="K127" s="465"/>
      <c r="L127" s="465"/>
    </row>
    <row r="128" spans="1:14" ht="17.25" customHeight="1" x14ac:dyDescent="0.15">
      <c r="A128" s="488"/>
      <c r="B128" s="502"/>
      <c r="C128" s="510" t="s">
        <v>553</v>
      </c>
      <c r="D128" s="511"/>
      <c r="E128" s="139" t="s">
        <v>552</v>
      </c>
      <c r="F128" s="465"/>
      <c r="G128" s="465"/>
      <c r="H128" s="465"/>
      <c r="I128" s="465"/>
      <c r="J128" s="465"/>
      <c r="K128" s="465"/>
      <c r="L128" s="465"/>
    </row>
    <row r="129" spans="1:19" ht="17.25" customHeight="1" x14ac:dyDescent="0.15">
      <c r="A129" s="488"/>
      <c r="B129" s="502"/>
      <c r="C129" s="494" t="s">
        <v>554</v>
      </c>
      <c r="D129" s="495"/>
      <c r="E129" s="130" t="s">
        <v>555</v>
      </c>
      <c r="F129" s="140" t="str">
        <f>IF(F128="","",F128/F127*100)</f>
        <v/>
      </c>
      <c r="G129" s="140" t="str">
        <f t="shared" ref="G129:L129" si="1">IF(G128="","",G128/G127*100)</f>
        <v/>
      </c>
      <c r="H129" s="140" t="str">
        <f t="shared" si="1"/>
        <v/>
      </c>
      <c r="I129" s="141" t="str">
        <f t="shared" si="1"/>
        <v/>
      </c>
      <c r="J129" s="141" t="str">
        <f t="shared" si="1"/>
        <v/>
      </c>
      <c r="K129" s="141" t="str">
        <f t="shared" si="1"/>
        <v/>
      </c>
      <c r="L129" s="141" t="str">
        <f t="shared" si="1"/>
        <v/>
      </c>
    </row>
    <row r="130" spans="1:19" ht="17.25" customHeight="1" x14ac:dyDescent="0.15">
      <c r="A130" s="488"/>
      <c r="B130" s="502"/>
      <c r="C130" s="494" t="s">
        <v>556</v>
      </c>
      <c r="D130" s="495"/>
      <c r="E130" s="130" t="s">
        <v>557</v>
      </c>
      <c r="F130" s="465"/>
      <c r="G130" s="465"/>
      <c r="H130" s="465"/>
      <c r="I130" s="465"/>
      <c r="J130" s="465"/>
      <c r="K130" s="465"/>
      <c r="L130" s="465"/>
    </row>
    <row r="131" spans="1:19" ht="17.25" customHeight="1" x14ac:dyDescent="0.15">
      <c r="A131" s="488"/>
      <c r="B131" s="601" t="s">
        <v>449</v>
      </c>
      <c r="C131" s="494" t="s">
        <v>558</v>
      </c>
      <c r="D131" s="495"/>
      <c r="E131" s="130" t="s">
        <v>559</v>
      </c>
      <c r="F131" s="132"/>
      <c r="G131" s="132"/>
      <c r="H131" s="132"/>
      <c r="I131" s="132"/>
      <c r="J131" s="132"/>
      <c r="K131" s="132"/>
      <c r="L131" s="132"/>
    </row>
    <row r="132" spans="1:19" ht="17.25" customHeight="1" x14ac:dyDescent="0.15">
      <c r="A132" s="488"/>
      <c r="B132" s="601"/>
      <c r="C132" s="494" t="s">
        <v>560</v>
      </c>
      <c r="D132" s="495"/>
      <c r="E132" s="130" t="s">
        <v>561</v>
      </c>
      <c r="F132" s="466"/>
      <c r="G132" s="466"/>
      <c r="H132" s="466"/>
      <c r="I132" s="466"/>
      <c r="J132" s="466"/>
      <c r="K132" s="466"/>
      <c r="L132" s="466"/>
    </row>
    <row r="133" spans="1:19" ht="17.25" customHeight="1" x14ac:dyDescent="0.15">
      <c r="A133" s="488"/>
      <c r="B133" s="491" t="s">
        <v>562</v>
      </c>
      <c r="C133" s="512" t="s">
        <v>563</v>
      </c>
      <c r="D133" s="513"/>
      <c r="E133" s="142" t="s">
        <v>564</v>
      </c>
      <c r="F133" s="132"/>
      <c r="G133" s="132"/>
      <c r="H133" s="132"/>
      <c r="I133" s="132"/>
      <c r="J133" s="132"/>
      <c r="K133" s="132"/>
      <c r="L133" s="132"/>
      <c r="N133" s="506" t="s">
        <v>565</v>
      </c>
      <c r="O133" s="506"/>
      <c r="P133" s="506"/>
      <c r="Q133" s="506"/>
      <c r="R133" s="506"/>
      <c r="S133" s="506"/>
    </row>
    <row r="134" spans="1:19" ht="17.25" customHeight="1" x14ac:dyDescent="0.15">
      <c r="A134" s="488"/>
      <c r="B134" s="492"/>
      <c r="C134" s="500"/>
      <c r="D134" s="514"/>
      <c r="E134" s="126" t="s">
        <v>566</v>
      </c>
      <c r="F134" s="132"/>
      <c r="G134" s="132"/>
      <c r="H134" s="132"/>
      <c r="I134" s="132"/>
      <c r="J134" s="132"/>
      <c r="K134" s="132"/>
      <c r="L134" s="132"/>
      <c r="N134" s="506"/>
      <c r="O134" s="506"/>
      <c r="P134" s="506"/>
      <c r="Q134" s="506"/>
      <c r="R134" s="506"/>
      <c r="S134" s="506"/>
    </row>
    <row r="135" spans="1:19" ht="17.25" customHeight="1" x14ac:dyDescent="0.15">
      <c r="A135" s="488"/>
      <c r="B135" s="493"/>
      <c r="C135" s="494" t="s">
        <v>567</v>
      </c>
      <c r="D135" s="495"/>
      <c r="E135" s="126" t="s">
        <v>566</v>
      </c>
      <c r="F135" s="132"/>
      <c r="G135" s="132"/>
      <c r="H135" s="132"/>
      <c r="I135" s="132"/>
      <c r="J135" s="132"/>
      <c r="K135" s="132"/>
      <c r="L135" s="132"/>
      <c r="N135" s="506"/>
      <c r="O135" s="506"/>
      <c r="P135" s="506"/>
      <c r="Q135" s="506"/>
      <c r="R135" s="506"/>
      <c r="S135" s="506"/>
    </row>
    <row r="136" spans="1:19" ht="17.25" customHeight="1" x14ac:dyDescent="0.15">
      <c r="A136" s="488"/>
      <c r="B136" s="494" t="s">
        <v>568</v>
      </c>
      <c r="C136" s="505"/>
      <c r="D136" s="505"/>
      <c r="E136" s="495"/>
      <c r="F136" s="132"/>
      <c r="G136" s="132"/>
      <c r="H136" s="132"/>
      <c r="I136" s="132"/>
      <c r="J136" s="132"/>
      <c r="K136" s="132"/>
      <c r="L136" s="132"/>
      <c r="N136" s="116" t="s">
        <v>565</v>
      </c>
    </row>
    <row r="137" spans="1:19" ht="17.25" customHeight="1" x14ac:dyDescent="0.15">
      <c r="A137" s="488"/>
      <c r="B137" s="502" t="s">
        <v>569</v>
      </c>
      <c r="C137" s="503"/>
      <c r="D137" s="497" t="s">
        <v>570</v>
      </c>
      <c r="E137" s="497"/>
      <c r="F137" s="132"/>
      <c r="G137" s="132"/>
      <c r="H137" s="132"/>
      <c r="I137" s="132"/>
      <c r="J137" s="132"/>
      <c r="K137" s="132"/>
      <c r="L137" s="132"/>
      <c r="N137" s="116" t="s">
        <v>565</v>
      </c>
    </row>
    <row r="138" spans="1:19" ht="17.25" customHeight="1" x14ac:dyDescent="0.15">
      <c r="A138" s="488"/>
      <c r="B138" s="503"/>
      <c r="C138" s="503"/>
      <c r="D138" s="497" t="s">
        <v>571</v>
      </c>
      <c r="E138" s="497"/>
      <c r="F138" s="132"/>
      <c r="G138" s="132"/>
      <c r="H138" s="132"/>
      <c r="I138" s="132"/>
      <c r="J138" s="132"/>
      <c r="K138" s="132"/>
      <c r="L138" s="132"/>
      <c r="N138" s="116" t="s">
        <v>565</v>
      </c>
    </row>
    <row r="139" spans="1:19" ht="17.25" customHeight="1" x14ac:dyDescent="0.15">
      <c r="A139" s="488"/>
      <c r="B139" s="503"/>
      <c r="C139" s="503"/>
      <c r="D139" s="497" t="s">
        <v>572</v>
      </c>
      <c r="E139" s="497"/>
      <c r="F139" s="132"/>
      <c r="G139" s="132"/>
      <c r="H139" s="132"/>
      <c r="I139" s="132"/>
      <c r="J139" s="132"/>
      <c r="K139" s="132"/>
      <c r="L139" s="132"/>
      <c r="N139" s="116" t="s">
        <v>565</v>
      </c>
    </row>
    <row r="140" spans="1:19" ht="17.25" customHeight="1" x14ac:dyDescent="0.15">
      <c r="A140" s="488"/>
      <c r="B140" s="496" t="s">
        <v>251</v>
      </c>
      <c r="C140" s="497"/>
      <c r="D140" s="497" t="s">
        <v>54</v>
      </c>
      <c r="E140" s="497"/>
      <c r="F140" s="565"/>
      <c r="G140" s="565"/>
      <c r="H140" s="608" t="s">
        <v>52</v>
      </c>
      <c r="I140" s="608"/>
      <c r="J140" s="565"/>
      <c r="K140" s="565"/>
      <c r="L140" s="467" t="s">
        <v>53</v>
      </c>
    </row>
    <row r="141" spans="1:19" ht="18" customHeight="1" x14ac:dyDescent="0.15">
      <c r="A141" s="488"/>
      <c r="B141" s="497"/>
      <c r="C141" s="497"/>
      <c r="D141" s="497" t="s">
        <v>55</v>
      </c>
      <c r="E141" s="497"/>
      <c r="F141" s="565"/>
      <c r="G141" s="565"/>
      <c r="H141" s="608" t="s">
        <v>52</v>
      </c>
      <c r="I141" s="608"/>
      <c r="J141" s="565"/>
      <c r="K141" s="565"/>
      <c r="L141" s="467" t="s">
        <v>53</v>
      </c>
    </row>
    <row r="142" spans="1:19" ht="18" customHeight="1" x14ac:dyDescent="0.15">
      <c r="A142" s="488"/>
      <c r="B142" s="497"/>
      <c r="C142" s="497"/>
      <c r="D142" s="497" t="s">
        <v>56</v>
      </c>
      <c r="E142" s="497"/>
      <c r="F142" s="565"/>
      <c r="G142" s="565"/>
      <c r="H142" s="608" t="s">
        <v>52</v>
      </c>
      <c r="I142" s="608"/>
      <c r="J142" s="565"/>
      <c r="K142" s="565"/>
      <c r="L142" s="467" t="s">
        <v>53</v>
      </c>
    </row>
    <row r="143" spans="1:19" ht="18" customHeight="1" x14ac:dyDescent="0.15">
      <c r="A143" s="488"/>
      <c r="B143" s="502" t="s">
        <v>252</v>
      </c>
      <c r="C143" s="503"/>
      <c r="D143" s="497" t="s">
        <v>57</v>
      </c>
      <c r="E143" s="497"/>
      <c r="F143" s="604"/>
      <c r="G143" s="604"/>
      <c r="H143" s="607" t="s">
        <v>61</v>
      </c>
      <c r="I143" s="607"/>
      <c r="J143" s="565"/>
      <c r="K143" s="565"/>
      <c r="L143" s="468" t="s">
        <v>62</v>
      </c>
    </row>
    <row r="144" spans="1:19" ht="18" customHeight="1" x14ac:dyDescent="0.15">
      <c r="A144" s="488"/>
      <c r="B144" s="503"/>
      <c r="C144" s="503"/>
      <c r="D144" s="497" t="s">
        <v>58</v>
      </c>
      <c r="E144" s="497"/>
      <c r="F144" s="604"/>
      <c r="G144" s="604"/>
      <c r="H144" s="607" t="s">
        <v>61</v>
      </c>
      <c r="I144" s="607"/>
      <c r="J144" s="565"/>
      <c r="K144" s="565"/>
      <c r="L144" s="468" t="s">
        <v>62</v>
      </c>
    </row>
    <row r="145" spans="1:14" ht="18" customHeight="1" x14ac:dyDescent="0.15">
      <c r="A145" s="488"/>
      <c r="B145" s="503"/>
      <c r="C145" s="503"/>
      <c r="D145" s="497" t="s">
        <v>59</v>
      </c>
      <c r="E145" s="497"/>
      <c r="F145" s="604"/>
      <c r="G145" s="604"/>
      <c r="H145" s="607" t="s">
        <v>61</v>
      </c>
      <c r="I145" s="607"/>
      <c r="J145" s="604"/>
      <c r="K145" s="604"/>
      <c r="L145" s="468" t="s">
        <v>62</v>
      </c>
    </row>
    <row r="146" spans="1:14" ht="18" customHeight="1" x14ac:dyDescent="0.15">
      <c r="A146" s="488"/>
      <c r="B146" s="503"/>
      <c r="C146" s="503"/>
      <c r="D146" s="497" t="s">
        <v>60</v>
      </c>
      <c r="E146" s="497"/>
      <c r="F146" s="604"/>
      <c r="G146" s="604"/>
      <c r="H146" s="607" t="s">
        <v>61</v>
      </c>
      <c r="I146" s="607"/>
      <c r="J146" s="604"/>
      <c r="K146" s="604"/>
      <c r="L146" s="468" t="s">
        <v>62</v>
      </c>
    </row>
    <row r="147" spans="1:14" ht="18" customHeight="1" x14ac:dyDescent="0.15">
      <c r="A147" s="488"/>
      <c r="B147" s="497" t="s">
        <v>71</v>
      </c>
      <c r="C147" s="497"/>
      <c r="D147" s="497" t="s">
        <v>63</v>
      </c>
      <c r="E147" s="497"/>
      <c r="F147" s="604"/>
      <c r="G147" s="604"/>
      <c r="H147" s="607" t="s">
        <v>64</v>
      </c>
      <c r="I147" s="607"/>
      <c r="J147" s="604"/>
      <c r="K147" s="604"/>
      <c r="L147" s="469" t="s">
        <v>65</v>
      </c>
    </row>
    <row r="148" spans="1:14" ht="18" customHeight="1" x14ac:dyDescent="0.15">
      <c r="A148" s="488"/>
      <c r="B148" s="497"/>
      <c r="C148" s="497"/>
      <c r="D148" s="494" t="s">
        <v>170</v>
      </c>
      <c r="E148" s="495"/>
      <c r="F148" s="602"/>
      <c r="G148" s="603"/>
      <c r="H148" s="605" t="s">
        <v>61</v>
      </c>
      <c r="I148" s="606"/>
      <c r="J148" s="602"/>
      <c r="K148" s="603"/>
      <c r="L148" s="469" t="s">
        <v>62</v>
      </c>
    </row>
    <row r="149" spans="1:14" ht="18" customHeight="1" x14ac:dyDescent="0.15">
      <c r="A149" s="488"/>
      <c r="B149" s="497"/>
      <c r="C149" s="497"/>
      <c r="D149" s="503" t="s">
        <v>105</v>
      </c>
      <c r="E149" s="126" t="s">
        <v>67</v>
      </c>
      <c r="F149" s="542"/>
      <c r="G149" s="542"/>
      <c r="H149" s="542"/>
      <c r="I149" s="542"/>
      <c r="J149" s="542"/>
      <c r="K149" s="618"/>
      <c r="L149" s="618"/>
      <c r="N149" s="116" t="s">
        <v>124</v>
      </c>
    </row>
    <row r="150" spans="1:14" ht="18" customHeight="1" x14ac:dyDescent="0.15">
      <c r="A150" s="488"/>
      <c r="B150" s="497"/>
      <c r="C150" s="497"/>
      <c r="D150" s="503"/>
      <c r="E150" s="126" t="s">
        <v>68</v>
      </c>
      <c r="F150" s="542"/>
      <c r="G150" s="542"/>
      <c r="H150" s="542"/>
      <c r="I150" s="542"/>
      <c r="J150" s="542"/>
      <c r="K150" s="618"/>
      <c r="L150" s="618"/>
      <c r="N150" s="116" t="s">
        <v>124</v>
      </c>
    </row>
    <row r="151" spans="1:14" ht="18" customHeight="1" x14ac:dyDescent="0.15">
      <c r="A151" s="488"/>
      <c r="B151" s="497"/>
      <c r="C151" s="497"/>
      <c r="D151" s="503"/>
      <c r="E151" s="126" t="s">
        <v>69</v>
      </c>
      <c r="F151" s="613"/>
      <c r="G151" s="613"/>
      <c r="H151" s="613"/>
      <c r="I151" s="613"/>
      <c r="J151" s="613"/>
      <c r="K151" s="516" t="s">
        <v>70</v>
      </c>
      <c r="L151" s="516"/>
    </row>
    <row r="152" spans="1:14" ht="33.75" customHeight="1" x14ac:dyDescent="0.15">
      <c r="A152" s="488"/>
      <c r="B152" s="497"/>
      <c r="C152" s="497"/>
      <c r="D152" s="496" t="s">
        <v>298</v>
      </c>
      <c r="E152" s="497"/>
      <c r="F152" s="536"/>
      <c r="G152" s="536"/>
      <c r="H152" s="536"/>
      <c r="I152" s="536"/>
      <c r="J152" s="536"/>
      <c r="K152" s="536"/>
      <c r="L152" s="536"/>
    </row>
    <row r="153" spans="1:14" ht="33.75" customHeight="1" x14ac:dyDescent="0.15">
      <c r="A153" s="488"/>
      <c r="B153" s="497"/>
      <c r="C153" s="497"/>
      <c r="D153" s="496" t="s">
        <v>297</v>
      </c>
      <c r="E153" s="497"/>
      <c r="F153" s="517"/>
      <c r="G153" s="517"/>
      <c r="H153" s="517"/>
      <c r="I153" s="517"/>
      <c r="J153" s="517"/>
      <c r="K153" s="517"/>
      <c r="L153" s="517"/>
    </row>
    <row r="154" spans="1:14" ht="18" customHeight="1" x14ac:dyDescent="0.15">
      <c r="A154" s="488"/>
      <c r="B154" s="498" t="s">
        <v>270</v>
      </c>
      <c r="C154" s="499"/>
      <c r="D154" s="503" t="s">
        <v>66</v>
      </c>
      <c r="E154" s="126" t="s">
        <v>67</v>
      </c>
      <c r="F154" s="542"/>
      <c r="G154" s="542"/>
      <c r="H154" s="542"/>
      <c r="I154" s="542"/>
      <c r="J154" s="542"/>
      <c r="K154" s="542"/>
      <c r="L154" s="542"/>
      <c r="N154" s="116" t="s">
        <v>124</v>
      </c>
    </row>
    <row r="155" spans="1:14" ht="18" customHeight="1" x14ac:dyDescent="0.15">
      <c r="A155" s="488"/>
      <c r="B155" s="498"/>
      <c r="C155" s="499"/>
      <c r="D155" s="503"/>
      <c r="E155" s="126" t="s">
        <v>68</v>
      </c>
      <c r="F155" s="542"/>
      <c r="G155" s="542"/>
      <c r="H155" s="542"/>
      <c r="I155" s="542"/>
      <c r="J155" s="542"/>
      <c r="K155" s="542"/>
      <c r="L155" s="542"/>
      <c r="N155" s="116" t="s">
        <v>124</v>
      </c>
    </row>
    <row r="156" spans="1:14" ht="18" customHeight="1" x14ac:dyDescent="0.15">
      <c r="A156" s="504"/>
      <c r="B156" s="500"/>
      <c r="C156" s="501"/>
      <c r="D156" s="503"/>
      <c r="E156" s="126" t="s">
        <v>69</v>
      </c>
      <c r="F156" s="517"/>
      <c r="G156" s="517"/>
      <c r="H156" s="517"/>
      <c r="I156" s="517"/>
      <c r="J156" s="517"/>
      <c r="K156" s="525" t="s">
        <v>70</v>
      </c>
      <c r="L156" s="527"/>
    </row>
    <row r="157" spans="1:14" customFormat="1" ht="18" customHeight="1" x14ac:dyDescent="0.15"/>
    <row r="158" spans="1:14" ht="18" customHeight="1" x14ac:dyDescent="0.15">
      <c r="A158" s="143"/>
      <c r="B158" s="144"/>
      <c r="C158" s="144"/>
      <c r="D158" s="145"/>
      <c r="E158" s="144"/>
      <c r="F158" s="146"/>
      <c r="G158" s="146"/>
      <c r="H158" s="146"/>
      <c r="I158" s="146"/>
      <c r="J158" s="146"/>
      <c r="K158" s="147"/>
      <c r="L158" s="147"/>
    </row>
    <row r="159" spans="1:14" ht="18" customHeight="1" x14ac:dyDescent="0.15">
      <c r="A159" s="471" t="s">
        <v>965</v>
      </c>
      <c r="B159" s="129"/>
      <c r="C159" s="129"/>
      <c r="D159" s="129"/>
      <c r="E159" s="129"/>
      <c r="F159" s="129"/>
      <c r="G159" s="129"/>
      <c r="H159" s="129"/>
      <c r="I159" s="129"/>
      <c r="J159" s="129"/>
      <c r="K159" s="129"/>
      <c r="L159" s="129"/>
    </row>
    <row r="160" spans="1:14" ht="27.75" customHeight="1" x14ac:dyDescent="0.15">
      <c r="A160" s="487" t="s">
        <v>588</v>
      </c>
      <c r="B160" s="148"/>
      <c r="C160" s="489" t="s">
        <v>542</v>
      </c>
      <c r="D160" s="490"/>
      <c r="E160" s="490"/>
      <c r="F160" s="157" t="s">
        <v>651</v>
      </c>
      <c r="G160" s="158" t="str">
        <f t="shared" ref="G160:L160" si="2">IF(G73="","",G73)</f>
        <v>B棟</v>
      </c>
      <c r="H160" s="158" t="str">
        <f t="shared" si="2"/>
        <v>C棟</v>
      </c>
      <c r="I160" s="158" t="str">
        <f t="shared" si="2"/>
        <v>D棟</v>
      </c>
      <c r="J160" s="158" t="str">
        <f t="shared" si="2"/>
        <v>E棟</v>
      </c>
      <c r="K160" s="158" t="str">
        <f t="shared" si="2"/>
        <v/>
      </c>
      <c r="L160" s="158" t="str">
        <f t="shared" si="2"/>
        <v/>
      </c>
    </row>
    <row r="161" spans="1:14" ht="18" customHeight="1" x14ac:dyDescent="0.15">
      <c r="A161" s="488"/>
      <c r="B161" s="491" t="s">
        <v>573</v>
      </c>
      <c r="C161" s="494" t="s">
        <v>574</v>
      </c>
      <c r="D161" s="495"/>
      <c r="E161" s="130" t="s">
        <v>649</v>
      </c>
      <c r="F161" s="132"/>
      <c r="G161" s="132"/>
      <c r="H161" s="132"/>
      <c r="I161" s="132"/>
      <c r="J161" s="132"/>
      <c r="K161" s="132"/>
      <c r="L161" s="132"/>
    </row>
    <row r="162" spans="1:14" ht="18" customHeight="1" x14ac:dyDescent="0.15">
      <c r="A162" s="488"/>
      <c r="B162" s="492"/>
      <c r="C162" s="494" t="s">
        <v>575</v>
      </c>
      <c r="D162" s="495"/>
      <c r="E162" s="130" t="s">
        <v>547</v>
      </c>
      <c r="F162" s="132"/>
      <c r="G162" s="132"/>
      <c r="H162" s="132"/>
      <c r="I162" s="132"/>
      <c r="J162" s="132"/>
      <c r="K162" s="132"/>
      <c r="L162" s="132"/>
    </row>
    <row r="163" spans="1:14" ht="18" customHeight="1" x14ac:dyDescent="0.15">
      <c r="A163" s="488"/>
      <c r="B163" s="492"/>
      <c r="C163" s="494" t="s">
        <v>576</v>
      </c>
      <c r="D163" s="495"/>
      <c r="E163" s="130" t="s">
        <v>547</v>
      </c>
      <c r="F163" s="132"/>
      <c r="G163" s="132"/>
      <c r="H163" s="132"/>
      <c r="I163" s="132"/>
      <c r="J163" s="132"/>
      <c r="K163" s="132"/>
      <c r="L163" s="132"/>
    </row>
    <row r="164" spans="1:14" ht="18" customHeight="1" x14ac:dyDescent="0.15">
      <c r="A164" s="488"/>
      <c r="B164" s="492"/>
      <c r="C164" s="494" t="s">
        <v>577</v>
      </c>
      <c r="D164" s="495"/>
      <c r="E164" s="130" t="s">
        <v>650</v>
      </c>
      <c r="F164" s="150" t="str">
        <f>IF(F161="","",F163/F161)</f>
        <v/>
      </c>
      <c r="G164" s="150" t="str">
        <f>IF(G161="","",G163/G161)</f>
        <v/>
      </c>
      <c r="H164" s="150" t="str">
        <f>IF(H161="","",H163/H161)</f>
        <v/>
      </c>
      <c r="I164" s="150" t="str">
        <f>IF(I161="","",I163/I161)</f>
        <v/>
      </c>
      <c r="J164" s="150" t="str">
        <f>IF(J161="","",J163/J161)</f>
        <v/>
      </c>
      <c r="K164" s="150"/>
      <c r="L164" s="150"/>
    </row>
    <row r="165" spans="1:14" ht="18" customHeight="1" x14ac:dyDescent="0.15">
      <c r="A165" s="488"/>
      <c r="B165" s="493"/>
      <c r="C165" s="494" t="s">
        <v>632</v>
      </c>
      <c r="D165" s="495"/>
      <c r="E165" s="130" t="s">
        <v>578</v>
      </c>
      <c r="F165" s="132"/>
      <c r="G165" s="132"/>
      <c r="H165" s="132"/>
      <c r="I165" s="132"/>
      <c r="J165" s="132"/>
      <c r="K165" s="132"/>
      <c r="L165" s="132"/>
    </row>
    <row r="166" spans="1:14" ht="18" customHeight="1" x14ac:dyDescent="0.15">
      <c r="A166" s="522" t="s">
        <v>589</v>
      </c>
      <c r="B166" s="497" t="s">
        <v>72</v>
      </c>
      <c r="C166" s="497"/>
      <c r="D166" s="497" t="s">
        <v>73</v>
      </c>
      <c r="E166" s="497"/>
      <c r="F166" s="536"/>
      <c r="G166" s="536"/>
      <c r="H166" s="536"/>
      <c r="I166" s="536"/>
      <c r="J166" s="536"/>
      <c r="K166" s="536"/>
      <c r="L166" s="536"/>
      <c r="N166" s="116" t="s">
        <v>124</v>
      </c>
    </row>
    <row r="167" spans="1:14" ht="18" customHeight="1" x14ac:dyDescent="0.15">
      <c r="A167" s="522"/>
      <c r="B167" s="497"/>
      <c r="C167" s="497"/>
      <c r="D167" s="497" t="s">
        <v>74</v>
      </c>
      <c r="E167" s="497"/>
      <c r="F167" s="617" t="str">
        <f>IF(F71="","",F71)</f>
        <v/>
      </c>
      <c r="G167" s="617"/>
      <c r="H167" s="617"/>
      <c r="I167" s="617"/>
      <c r="J167" s="617"/>
      <c r="K167" s="617"/>
      <c r="L167" s="617"/>
    </row>
    <row r="168" spans="1:14" ht="18" customHeight="1" x14ac:dyDescent="0.15">
      <c r="A168" s="522"/>
      <c r="B168" s="497"/>
      <c r="C168" s="497"/>
      <c r="D168" s="497" t="s">
        <v>75</v>
      </c>
      <c r="E168" s="497"/>
      <c r="F168" s="614" t="str">
        <f>IF(F166&gt;0,DATEDIF(F166,F167,"D"),"")</f>
        <v/>
      </c>
      <c r="G168" s="614"/>
      <c r="H168" s="614"/>
      <c r="I168" s="614"/>
      <c r="J168" s="614"/>
      <c r="K168" s="525" t="s">
        <v>83</v>
      </c>
      <c r="L168" s="527"/>
    </row>
    <row r="169" spans="1:14" ht="19.5" customHeight="1" x14ac:dyDescent="0.15">
      <c r="A169" s="487" t="s">
        <v>589</v>
      </c>
      <c r="B169" s="497" t="s">
        <v>76</v>
      </c>
      <c r="C169" s="497"/>
      <c r="D169" s="503" t="s">
        <v>77</v>
      </c>
      <c r="E169" s="126" t="s">
        <v>78</v>
      </c>
      <c r="F169" s="553"/>
      <c r="G169" s="553"/>
      <c r="H169" s="553"/>
      <c r="I169" s="553"/>
      <c r="J169" s="553"/>
      <c r="K169" s="525" t="s">
        <v>84</v>
      </c>
      <c r="L169" s="527"/>
      <c r="M169" s="5"/>
    </row>
    <row r="170" spans="1:14" ht="19.5" customHeight="1" x14ac:dyDescent="0.15">
      <c r="A170" s="488"/>
      <c r="B170" s="497"/>
      <c r="C170" s="497"/>
      <c r="D170" s="503"/>
      <c r="E170" s="126" t="s">
        <v>79</v>
      </c>
      <c r="F170" s="553"/>
      <c r="G170" s="553"/>
      <c r="H170" s="553"/>
      <c r="I170" s="553"/>
      <c r="J170" s="553"/>
      <c r="K170" s="525" t="s">
        <v>84</v>
      </c>
      <c r="L170" s="527"/>
    </row>
    <row r="171" spans="1:14" ht="20.25" customHeight="1" x14ac:dyDescent="0.15">
      <c r="A171" s="488"/>
      <c r="B171" s="497"/>
      <c r="C171" s="497"/>
      <c r="D171" s="503"/>
      <c r="E171" s="126" t="s">
        <v>80</v>
      </c>
      <c r="F171" s="553"/>
      <c r="G171" s="553"/>
      <c r="H171" s="553"/>
      <c r="I171" s="553"/>
      <c r="J171" s="553"/>
      <c r="K171" s="525" t="s">
        <v>84</v>
      </c>
      <c r="L171" s="527"/>
    </row>
    <row r="172" spans="1:14" ht="19.5" customHeight="1" x14ac:dyDescent="0.15">
      <c r="A172" s="488"/>
      <c r="B172" s="497"/>
      <c r="C172" s="497"/>
      <c r="D172" s="503"/>
      <c r="E172" s="126" t="s">
        <v>81</v>
      </c>
      <c r="F172" s="553"/>
      <c r="G172" s="553"/>
      <c r="H172" s="553"/>
      <c r="I172" s="553"/>
      <c r="J172" s="553"/>
      <c r="K172" s="525" t="s">
        <v>84</v>
      </c>
      <c r="L172" s="527"/>
    </row>
    <row r="173" spans="1:14" ht="19.5" customHeight="1" x14ac:dyDescent="0.15">
      <c r="A173" s="504"/>
      <c r="B173" s="497"/>
      <c r="C173" s="497"/>
      <c r="D173" s="503"/>
      <c r="E173" s="126" t="s">
        <v>82</v>
      </c>
      <c r="F173" s="553"/>
      <c r="G173" s="553"/>
      <c r="H173" s="553"/>
      <c r="I173" s="553"/>
      <c r="J173" s="553"/>
      <c r="K173" s="525" t="s">
        <v>84</v>
      </c>
      <c r="L173" s="527"/>
    </row>
    <row r="174" spans="1:14" ht="19.5" customHeight="1" x14ac:dyDescent="0.15">
      <c r="A174" s="522" t="s">
        <v>590</v>
      </c>
      <c r="B174" s="593" t="s">
        <v>286</v>
      </c>
      <c r="C174" s="594"/>
      <c r="D174" s="534" t="s">
        <v>87</v>
      </c>
      <c r="E174" s="535"/>
      <c r="F174" s="536"/>
      <c r="G174" s="536"/>
      <c r="H174" s="536"/>
      <c r="I174" s="536"/>
      <c r="J174" s="536"/>
      <c r="K174" s="536"/>
      <c r="L174" s="536"/>
      <c r="N174" s="116" t="s">
        <v>124</v>
      </c>
    </row>
    <row r="175" spans="1:14" ht="19.5" customHeight="1" x14ac:dyDescent="0.15">
      <c r="A175" s="522"/>
      <c r="B175" s="595"/>
      <c r="C175" s="596"/>
      <c r="D175" s="497" t="s">
        <v>88</v>
      </c>
      <c r="E175" s="497"/>
      <c r="F175" s="525" t="s">
        <v>89</v>
      </c>
      <c r="G175" s="526"/>
      <c r="H175" s="151" t="s">
        <v>192</v>
      </c>
      <c r="I175" s="152"/>
      <c r="J175" s="153" t="s">
        <v>193</v>
      </c>
      <c r="K175" s="538"/>
      <c r="L175" s="539"/>
    </row>
    <row r="176" spans="1:14" ht="19.5" customHeight="1" x14ac:dyDescent="0.15">
      <c r="A176" s="522"/>
      <c r="B176" s="595"/>
      <c r="C176" s="596"/>
      <c r="D176" s="497"/>
      <c r="E176" s="497"/>
      <c r="F176" s="525" t="s">
        <v>90</v>
      </c>
      <c r="G176" s="526"/>
      <c r="H176" s="151" t="s">
        <v>191</v>
      </c>
      <c r="I176" s="152"/>
      <c r="J176" s="153" t="s">
        <v>193</v>
      </c>
      <c r="K176" s="538"/>
      <c r="L176" s="539"/>
    </row>
    <row r="177" spans="1:14" ht="19.5" customHeight="1" x14ac:dyDescent="0.15">
      <c r="A177" s="522"/>
      <c r="B177" s="595"/>
      <c r="C177" s="596"/>
      <c r="D177" s="497" t="s">
        <v>91</v>
      </c>
      <c r="E177" s="497"/>
      <c r="F177" s="540"/>
      <c r="G177" s="540"/>
      <c r="H177" s="540"/>
      <c r="I177" s="540"/>
      <c r="J177" s="540"/>
      <c r="K177" s="523" t="s">
        <v>418</v>
      </c>
      <c r="L177" s="524"/>
    </row>
    <row r="178" spans="1:14" ht="19.5" customHeight="1" x14ac:dyDescent="0.15">
      <c r="A178" s="522"/>
      <c r="B178" s="597" t="s">
        <v>445</v>
      </c>
      <c r="C178" s="598"/>
      <c r="D178" s="497" t="s">
        <v>92</v>
      </c>
      <c r="E178" s="497"/>
      <c r="F178" s="540"/>
      <c r="G178" s="540"/>
      <c r="H178" s="540"/>
      <c r="I178" s="540"/>
      <c r="J178" s="540"/>
      <c r="K178" s="494" t="s">
        <v>96</v>
      </c>
      <c r="L178" s="495"/>
    </row>
    <row r="179" spans="1:14" ht="19.5" customHeight="1" x14ac:dyDescent="0.15">
      <c r="A179" s="522"/>
      <c r="B179" s="597"/>
      <c r="C179" s="598"/>
      <c r="D179" s="497" t="s">
        <v>93</v>
      </c>
      <c r="E179" s="497"/>
      <c r="F179" s="528"/>
      <c r="G179" s="537"/>
      <c r="H179" s="131" t="s">
        <v>97</v>
      </c>
      <c r="I179" s="528"/>
      <c r="J179" s="537"/>
      <c r="K179" s="523" t="s">
        <v>418</v>
      </c>
      <c r="L179" s="524"/>
    </row>
    <row r="180" spans="1:14" ht="19.5" customHeight="1" x14ac:dyDescent="0.15">
      <c r="A180" s="522"/>
      <c r="B180" s="597"/>
      <c r="C180" s="598"/>
      <c r="D180" s="497" t="s">
        <v>94</v>
      </c>
      <c r="E180" s="497"/>
      <c r="F180" s="517"/>
      <c r="G180" s="517"/>
      <c r="H180" s="517"/>
      <c r="I180" s="517"/>
      <c r="J180" s="517"/>
      <c r="K180" s="523" t="s">
        <v>45</v>
      </c>
      <c r="L180" s="524"/>
    </row>
    <row r="181" spans="1:14" ht="19.5" customHeight="1" x14ac:dyDescent="0.15">
      <c r="A181" s="522"/>
      <c r="B181" s="599"/>
      <c r="C181" s="600"/>
      <c r="D181" s="497" t="s">
        <v>95</v>
      </c>
      <c r="E181" s="497"/>
      <c r="F181" s="517"/>
      <c r="G181" s="517"/>
      <c r="H181" s="517"/>
      <c r="I181" s="517"/>
      <c r="J181" s="517"/>
      <c r="K181" s="523" t="s">
        <v>45</v>
      </c>
      <c r="L181" s="524"/>
    </row>
    <row r="182" spans="1:14" ht="19.5" customHeight="1" x14ac:dyDescent="0.15">
      <c r="A182" s="522" t="s">
        <v>591</v>
      </c>
      <c r="B182" s="503" t="s">
        <v>98</v>
      </c>
      <c r="C182" s="503"/>
      <c r="D182" s="497" t="s">
        <v>101</v>
      </c>
      <c r="E182" s="497"/>
      <c r="F182" s="525" t="s">
        <v>99</v>
      </c>
      <c r="G182" s="526"/>
      <c r="H182" s="526"/>
      <c r="I182" s="154"/>
      <c r="J182" s="525" t="s">
        <v>100</v>
      </c>
      <c r="K182" s="527"/>
      <c r="L182" s="131"/>
    </row>
    <row r="183" spans="1:14" ht="18.75" customHeight="1" x14ac:dyDescent="0.15">
      <c r="A183" s="522"/>
      <c r="B183" s="503"/>
      <c r="C183" s="503"/>
      <c r="D183" s="126" t="s">
        <v>102</v>
      </c>
      <c r="E183" s="155"/>
      <c r="F183" s="528"/>
      <c r="G183" s="529"/>
      <c r="H183" s="529"/>
      <c r="I183" s="156" t="s">
        <v>84</v>
      </c>
      <c r="J183" s="615" t="str">
        <f>IF(F183="","",F183/SUM(F$183:H$185)*100)</f>
        <v/>
      </c>
      <c r="K183" s="616"/>
      <c r="L183" s="135" t="s">
        <v>41</v>
      </c>
    </row>
    <row r="184" spans="1:14" ht="18.75" customHeight="1" x14ac:dyDescent="0.15">
      <c r="A184" s="522"/>
      <c r="B184" s="503"/>
      <c r="C184" s="503"/>
      <c r="D184" s="126" t="s">
        <v>103</v>
      </c>
      <c r="E184" s="155"/>
      <c r="F184" s="528"/>
      <c r="G184" s="529"/>
      <c r="H184" s="529"/>
      <c r="I184" s="156" t="s">
        <v>84</v>
      </c>
      <c r="J184" s="615" t="str">
        <f>IF(F184="","",F184/SUM(F$183:H$185)*100)</f>
        <v/>
      </c>
      <c r="K184" s="616"/>
      <c r="L184" s="135" t="s">
        <v>41</v>
      </c>
    </row>
    <row r="185" spans="1:14" ht="18.75" customHeight="1" x14ac:dyDescent="0.15">
      <c r="A185" s="522"/>
      <c r="B185" s="503"/>
      <c r="C185" s="503"/>
      <c r="D185" s="126" t="s">
        <v>104</v>
      </c>
      <c r="E185" s="155"/>
      <c r="F185" s="528"/>
      <c r="G185" s="529"/>
      <c r="H185" s="529"/>
      <c r="I185" s="156" t="s">
        <v>84</v>
      </c>
      <c r="J185" s="615" t="str">
        <f>IF(F185="","",F185/SUM(F$183:H$185)*100)</f>
        <v/>
      </c>
      <c r="K185" s="616"/>
      <c r="L185" s="135" t="s">
        <v>41</v>
      </c>
    </row>
    <row r="186" spans="1:14" ht="36.75" customHeight="1" x14ac:dyDescent="0.15">
      <c r="M186" s="119"/>
      <c r="N186" s="119"/>
    </row>
    <row r="187" spans="1:14" ht="18.75" customHeight="1" x14ac:dyDescent="0.15">
      <c r="A187" s="522" t="s">
        <v>590</v>
      </c>
      <c r="B187" s="532" t="s">
        <v>416</v>
      </c>
      <c r="C187" s="533"/>
      <c r="D187" s="534" t="s">
        <v>87</v>
      </c>
      <c r="E187" s="535"/>
      <c r="F187" s="536"/>
      <c r="G187" s="536"/>
      <c r="H187" s="536"/>
      <c r="I187" s="536"/>
      <c r="J187" s="536"/>
      <c r="K187" s="536"/>
      <c r="L187" s="536"/>
      <c r="N187" s="116" t="s">
        <v>124</v>
      </c>
    </row>
    <row r="188" spans="1:14" ht="18.75" customHeight="1" x14ac:dyDescent="0.15">
      <c r="A188" s="522"/>
      <c r="B188" s="498"/>
      <c r="C188" s="499"/>
      <c r="D188" s="497" t="s">
        <v>88</v>
      </c>
      <c r="E188" s="497"/>
      <c r="F188" s="525" t="s">
        <v>89</v>
      </c>
      <c r="G188" s="526"/>
      <c r="H188" s="151" t="s">
        <v>192</v>
      </c>
      <c r="I188" s="152"/>
      <c r="J188" s="153" t="s">
        <v>193</v>
      </c>
      <c r="K188" s="538"/>
      <c r="L188" s="539"/>
    </row>
    <row r="189" spans="1:14" ht="18.75" customHeight="1" x14ac:dyDescent="0.15">
      <c r="A189" s="522"/>
      <c r="B189" s="498"/>
      <c r="C189" s="499"/>
      <c r="D189" s="497"/>
      <c r="E189" s="497"/>
      <c r="F189" s="525" t="s">
        <v>90</v>
      </c>
      <c r="G189" s="526"/>
      <c r="H189" s="151" t="s">
        <v>191</v>
      </c>
      <c r="I189" s="152"/>
      <c r="J189" s="153" t="s">
        <v>193</v>
      </c>
      <c r="K189" s="538"/>
      <c r="L189" s="539"/>
    </row>
    <row r="190" spans="1:14" ht="18.75" customHeight="1" x14ac:dyDescent="0.15">
      <c r="A190" s="522"/>
      <c r="B190" s="498"/>
      <c r="C190" s="499"/>
      <c r="D190" s="497" t="s">
        <v>91</v>
      </c>
      <c r="E190" s="497"/>
      <c r="F190" s="540"/>
      <c r="G190" s="540"/>
      <c r="H190" s="540"/>
      <c r="I190" s="540"/>
      <c r="J190" s="540"/>
      <c r="K190" s="523" t="s">
        <v>418</v>
      </c>
      <c r="L190" s="524"/>
    </row>
    <row r="191" spans="1:14" ht="18.75" customHeight="1" x14ac:dyDescent="0.15">
      <c r="A191" s="522"/>
      <c r="B191" s="498"/>
      <c r="C191" s="499"/>
      <c r="D191" s="497" t="s">
        <v>92</v>
      </c>
      <c r="E191" s="497"/>
      <c r="F191" s="540"/>
      <c r="G191" s="540"/>
      <c r="H191" s="540"/>
      <c r="I191" s="540"/>
      <c r="J191" s="540"/>
      <c r="K191" s="494" t="s">
        <v>96</v>
      </c>
      <c r="L191" s="495"/>
    </row>
    <row r="192" spans="1:14" ht="18.75" customHeight="1" x14ac:dyDescent="0.15">
      <c r="A192" s="522"/>
      <c r="B192" s="498"/>
      <c r="C192" s="499"/>
      <c r="D192" s="497" t="s">
        <v>93</v>
      </c>
      <c r="E192" s="497"/>
      <c r="F192" s="528"/>
      <c r="G192" s="537"/>
      <c r="H192" s="131" t="s">
        <v>97</v>
      </c>
      <c r="I192" s="528"/>
      <c r="J192" s="537"/>
      <c r="K192" s="523" t="s">
        <v>418</v>
      </c>
      <c r="L192" s="524"/>
    </row>
    <row r="193" spans="1:14" ht="18.75" customHeight="1" x14ac:dyDescent="0.15">
      <c r="A193" s="522"/>
      <c r="B193" s="498"/>
      <c r="C193" s="499"/>
      <c r="D193" s="497" t="s">
        <v>94</v>
      </c>
      <c r="E193" s="497"/>
      <c r="F193" s="517"/>
      <c r="G193" s="517"/>
      <c r="H193" s="517"/>
      <c r="I193" s="517"/>
      <c r="J193" s="517"/>
      <c r="K193" s="523" t="s">
        <v>45</v>
      </c>
      <c r="L193" s="524"/>
    </row>
    <row r="194" spans="1:14" ht="18.75" customHeight="1" x14ac:dyDescent="0.15">
      <c r="A194" s="522"/>
      <c r="B194" s="500"/>
      <c r="C194" s="501"/>
      <c r="D194" s="497" t="s">
        <v>95</v>
      </c>
      <c r="E194" s="497"/>
      <c r="F194" s="517"/>
      <c r="G194" s="517"/>
      <c r="H194" s="517"/>
      <c r="I194" s="517"/>
      <c r="J194" s="517"/>
      <c r="K194" s="523" t="s">
        <v>45</v>
      </c>
      <c r="L194" s="524"/>
    </row>
    <row r="195" spans="1:14" ht="18.75" customHeight="1" x14ac:dyDescent="0.15">
      <c r="A195" s="522" t="s">
        <v>591</v>
      </c>
      <c r="B195" s="503" t="s">
        <v>98</v>
      </c>
      <c r="C195" s="503"/>
      <c r="D195" s="497" t="s">
        <v>101</v>
      </c>
      <c r="E195" s="497"/>
      <c r="F195" s="525" t="s">
        <v>99</v>
      </c>
      <c r="G195" s="526"/>
      <c r="H195" s="526"/>
      <c r="I195" s="154"/>
      <c r="J195" s="525" t="s">
        <v>100</v>
      </c>
      <c r="K195" s="527"/>
      <c r="L195" s="131"/>
    </row>
    <row r="196" spans="1:14" ht="18.75" customHeight="1" x14ac:dyDescent="0.15">
      <c r="A196" s="522"/>
      <c r="B196" s="503"/>
      <c r="C196" s="503"/>
      <c r="D196" s="126" t="s">
        <v>102</v>
      </c>
      <c r="E196" s="155"/>
      <c r="F196" s="528"/>
      <c r="G196" s="529"/>
      <c r="H196" s="529"/>
      <c r="I196" s="156" t="s">
        <v>84</v>
      </c>
      <c r="J196" s="530" t="str">
        <f>IF(F196="","",F196/SUM(F$196:H$198)*100)</f>
        <v/>
      </c>
      <c r="K196" s="531"/>
      <c r="L196" s="135" t="s">
        <v>41</v>
      </c>
    </row>
    <row r="197" spans="1:14" ht="18.75" customHeight="1" x14ac:dyDescent="0.15">
      <c r="A197" s="522"/>
      <c r="B197" s="503"/>
      <c r="C197" s="503"/>
      <c r="D197" s="126" t="s">
        <v>103</v>
      </c>
      <c r="E197" s="155"/>
      <c r="F197" s="528"/>
      <c r="G197" s="529"/>
      <c r="H197" s="529"/>
      <c r="I197" s="156" t="s">
        <v>84</v>
      </c>
      <c r="J197" s="530" t="str">
        <f>IF(F197="","",F197/SUM(F$196:H$198)*100)</f>
        <v/>
      </c>
      <c r="K197" s="531"/>
      <c r="L197" s="135" t="s">
        <v>41</v>
      </c>
    </row>
    <row r="198" spans="1:14" ht="18.75" customHeight="1" x14ac:dyDescent="0.15">
      <c r="A198" s="522"/>
      <c r="B198" s="503"/>
      <c r="C198" s="503"/>
      <c r="D198" s="126" t="s">
        <v>104</v>
      </c>
      <c r="E198" s="155"/>
      <c r="F198" s="528"/>
      <c r="G198" s="529"/>
      <c r="H198" s="529"/>
      <c r="I198" s="156" t="s">
        <v>84</v>
      </c>
      <c r="J198" s="530" t="str">
        <f>IF(F198="","",F198/SUM(F$196:H$198)*100)</f>
        <v/>
      </c>
      <c r="K198" s="531"/>
      <c r="L198" s="135" t="s">
        <v>41</v>
      </c>
    </row>
    <row r="199" spans="1:14" customFormat="1" ht="26.25" customHeight="1" x14ac:dyDescent="0.15"/>
    <row r="200" spans="1:14" customFormat="1" ht="26.25" customHeight="1" x14ac:dyDescent="0.15"/>
    <row r="201" spans="1:14" customFormat="1" ht="26.25" customHeight="1" x14ac:dyDescent="0.15">
      <c r="A201" s="471" t="s">
        <v>965</v>
      </c>
    </row>
    <row r="202" spans="1:14" customFormat="1" ht="26.25" customHeight="1" x14ac:dyDescent="0.15"/>
    <row r="203" spans="1:14" ht="18" customHeight="1" x14ac:dyDescent="0.15">
      <c r="A203" s="522" t="s">
        <v>590</v>
      </c>
      <c r="B203" s="532" t="s">
        <v>417</v>
      </c>
      <c r="C203" s="533"/>
      <c r="D203" s="534" t="s">
        <v>87</v>
      </c>
      <c r="E203" s="535"/>
      <c r="F203" s="536"/>
      <c r="G203" s="536"/>
      <c r="H203" s="536"/>
      <c r="I203" s="536"/>
      <c r="J203" s="536"/>
      <c r="K203" s="536"/>
      <c r="L203" s="536"/>
      <c r="N203" s="116" t="s">
        <v>124</v>
      </c>
    </row>
    <row r="204" spans="1:14" ht="18" customHeight="1" x14ac:dyDescent="0.15">
      <c r="A204" s="522"/>
      <c r="B204" s="498"/>
      <c r="C204" s="499"/>
      <c r="D204" s="497" t="s">
        <v>88</v>
      </c>
      <c r="E204" s="497"/>
      <c r="F204" s="525" t="s">
        <v>89</v>
      </c>
      <c r="G204" s="526"/>
      <c r="H204" s="151" t="s">
        <v>192</v>
      </c>
      <c r="I204" s="152"/>
      <c r="J204" s="153" t="s">
        <v>193</v>
      </c>
      <c r="K204" s="538"/>
      <c r="L204" s="539"/>
    </row>
    <row r="205" spans="1:14" ht="18" customHeight="1" x14ac:dyDescent="0.15">
      <c r="A205" s="522"/>
      <c r="B205" s="498"/>
      <c r="C205" s="499"/>
      <c r="D205" s="497"/>
      <c r="E205" s="497"/>
      <c r="F205" s="525" t="s">
        <v>90</v>
      </c>
      <c r="G205" s="526"/>
      <c r="H205" s="151" t="s">
        <v>191</v>
      </c>
      <c r="I205" s="152"/>
      <c r="J205" s="153" t="s">
        <v>193</v>
      </c>
      <c r="K205" s="538"/>
      <c r="L205" s="539"/>
    </row>
    <row r="206" spans="1:14" ht="18" customHeight="1" x14ac:dyDescent="0.15">
      <c r="A206" s="522"/>
      <c r="B206" s="498"/>
      <c r="C206" s="499"/>
      <c r="D206" s="497" t="s">
        <v>91</v>
      </c>
      <c r="E206" s="497"/>
      <c r="F206" s="540"/>
      <c r="G206" s="540"/>
      <c r="H206" s="540"/>
      <c r="I206" s="540"/>
      <c r="J206" s="540"/>
      <c r="K206" s="523" t="s">
        <v>418</v>
      </c>
      <c r="L206" s="524"/>
    </row>
    <row r="207" spans="1:14" ht="18" customHeight="1" x14ac:dyDescent="0.15">
      <c r="A207" s="522"/>
      <c r="B207" s="498"/>
      <c r="C207" s="499"/>
      <c r="D207" s="497" t="s">
        <v>92</v>
      </c>
      <c r="E207" s="497"/>
      <c r="F207" s="540"/>
      <c r="G207" s="540"/>
      <c r="H207" s="540"/>
      <c r="I207" s="540"/>
      <c r="J207" s="540"/>
      <c r="K207" s="494" t="s">
        <v>96</v>
      </c>
      <c r="L207" s="495"/>
    </row>
    <row r="208" spans="1:14" ht="18" customHeight="1" x14ac:dyDescent="0.15">
      <c r="A208" s="522"/>
      <c r="B208" s="498"/>
      <c r="C208" s="499"/>
      <c r="D208" s="497" t="s">
        <v>93</v>
      </c>
      <c r="E208" s="497"/>
      <c r="F208" s="528"/>
      <c r="G208" s="537"/>
      <c r="H208" s="131" t="s">
        <v>97</v>
      </c>
      <c r="I208" s="528"/>
      <c r="J208" s="537"/>
      <c r="K208" s="523" t="s">
        <v>418</v>
      </c>
      <c r="L208" s="524"/>
    </row>
    <row r="209" spans="1:12" ht="18" customHeight="1" x14ac:dyDescent="0.15">
      <c r="A209" s="522"/>
      <c r="B209" s="498"/>
      <c r="C209" s="499"/>
      <c r="D209" s="497" t="s">
        <v>94</v>
      </c>
      <c r="E209" s="497"/>
      <c r="F209" s="517"/>
      <c r="G209" s="517"/>
      <c r="H209" s="517"/>
      <c r="I209" s="517"/>
      <c r="J209" s="517"/>
      <c r="K209" s="523" t="s">
        <v>45</v>
      </c>
      <c r="L209" s="524"/>
    </row>
    <row r="210" spans="1:12" ht="18" customHeight="1" x14ac:dyDescent="0.15">
      <c r="A210" s="522"/>
      <c r="B210" s="500"/>
      <c r="C210" s="501"/>
      <c r="D210" s="497" t="s">
        <v>95</v>
      </c>
      <c r="E210" s="497"/>
      <c r="F210" s="517"/>
      <c r="G210" s="517"/>
      <c r="H210" s="517"/>
      <c r="I210" s="517"/>
      <c r="J210" s="517"/>
      <c r="K210" s="523" t="s">
        <v>45</v>
      </c>
      <c r="L210" s="524"/>
    </row>
    <row r="211" spans="1:12" ht="18" customHeight="1" x14ac:dyDescent="0.15">
      <c r="A211" s="522" t="s">
        <v>591</v>
      </c>
      <c r="B211" s="503" t="s">
        <v>98</v>
      </c>
      <c r="C211" s="503"/>
      <c r="D211" s="497" t="s">
        <v>101</v>
      </c>
      <c r="E211" s="497"/>
      <c r="F211" s="525" t="s">
        <v>99</v>
      </c>
      <c r="G211" s="526"/>
      <c r="H211" s="526"/>
      <c r="I211" s="154"/>
      <c r="J211" s="525" t="s">
        <v>100</v>
      </c>
      <c r="K211" s="527"/>
      <c r="L211" s="131"/>
    </row>
    <row r="212" spans="1:12" ht="18.75" customHeight="1" x14ac:dyDescent="0.15">
      <c r="A212" s="522"/>
      <c r="B212" s="503"/>
      <c r="C212" s="503"/>
      <c r="D212" s="126" t="s">
        <v>102</v>
      </c>
      <c r="E212" s="155"/>
      <c r="F212" s="528"/>
      <c r="G212" s="529"/>
      <c r="H212" s="529"/>
      <c r="I212" s="156" t="s">
        <v>84</v>
      </c>
      <c r="J212" s="530" t="str">
        <f>IF(F212="","",F212/SUM(F$212:H$214)*100)</f>
        <v/>
      </c>
      <c r="K212" s="531"/>
      <c r="L212" s="135" t="s">
        <v>41</v>
      </c>
    </row>
    <row r="213" spans="1:12" ht="18.75" customHeight="1" x14ac:dyDescent="0.15">
      <c r="A213" s="522"/>
      <c r="B213" s="503"/>
      <c r="C213" s="503"/>
      <c r="D213" s="126" t="s">
        <v>103</v>
      </c>
      <c r="E213" s="155"/>
      <c r="F213" s="528"/>
      <c r="G213" s="529"/>
      <c r="H213" s="529"/>
      <c r="I213" s="156" t="s">
        <v>84</v>
      </c>
      <c r="J213" s="530" t="str">
        <f>IF(F213="","",F213/SUM(F$212:H$214)*100)</f>
        <v/>
      </c>
      <c r="K213" s="531"/>
      <c r="L213" s="135" t="s">
        <v>41</v>
      </c>
    </row>
    <row r="214" spans="1:12" ht="18.75" customHeight="1" x14ac:dyDescent="0.15">
      <c r="A214" s="522"/>
      <c r="B214" s="503"/>
      <c r="C214" s="503"/>
      <c r="D214" s="126" t="s">
        <v>104</v>
      </c>
      <c r="E214" s="155"/>
      <c r="F214" s="528"/>
      <c r="G214" s="529"/>
      <c r="H214" s="529"/>
      <c r="I214" s="156" t="s">
        <v>84</v>
      </c>
      <c r="J214" s="530" t="str">
        <f>IF(F214="","",F214/SUM(F$212:H$214)*100)</f>
        <v/>
      </c>
      <c r="K214" s="531"/>
      <c r="L214" s="135" t="s">
        <v>41</v>
      </c>
    </row>
    <row r="215" spans="1:12" ht="18" customHeight="1" x14ac:dyDescent="0.15"/>
  </sheetData>
  <sheetProtection password="A4DE" sheet="1" objects="1" scenarios="1"/>
  <mergeCells count="519">
    <mergeCell ref="A2:L2"/>
    <mergeCell ref="J144:K144"/>
    <mergeCell ref="H146:I146"/>
    <mergeCell ref="F117:K117"/>
    <mergeCell ref="H141:I141"/>
    <mergeCell ref="F124:G124"/>
    <mergeCell ref="F140:G140"/>
    <mergeCell ref="J119:K119"/>
    <mergeCell ref="F144:G144"/>
    <mergeCell ref="F110:K110"/>
    <mergeCell ref="F112:K112"/>
    <mergeCell ref="J102:K102"/>
    <mergeCell ref="H102:I102"/>
    <mergeCell ref="F97:G97"/>
    <mergeCell ref="J99:K99"/>
    <mergeCell ref="J100:K100"/>
    <mergeCell ref="H94:I94"/>
    <mergeCell ref="H123:I123"/>
    <mergeCell ref="H124:I124"/>
    <mergeCell ref="J140:K140"/>
    <mergeCell ref="F125:J125"/>
    <mergeCell ref="H93:I93"/>
    <mergeCell ref="F96:G96"/>
    <mergeCell ref="F91:I91"/>
    <mergeCell ref="D206:E206"/>
    <mergeCell ref="K204:L204"/>
    <mergeCell ref="D207:E207"/>
    <mergeCell ref="D208:E208"/>
    <mergeCell ref="J198:K198"/>
    <mergeCell ref="D179:E179"/>
    <mergeCell ref="F185:H185"/>
    <mergeCell ref="F143:G143"/>
    <mergeCell ref="K169:L169"/>
    <mergeCell ref="F173:J173"/>
    <mergeCell ref="F149:J149"/>
    <mergeCell ref="F146:G146"/>
    <mergeCell ref="H144:I144"/>
    <mergeCell ref="F148:G148"/>
    <mergeCell ref="K149:L149"/>
    <mergeCell ref="K150:L150"/>
    <mergeCell ref="H147:I147"/>
    <mergeCell ref="F176:G176"/>
    <mergeCell ref="F181:J181"/>
    <mergeCell ref="F183:H183"/>
    <mergeCell ref="K181:L181"/>
    <mergeCell ref="F182:H182"/>
    <mergeCell ref="K175:L175"/>
    <mergeCell ref="J185:K185"/>
    <mergeCell ref="J182:K182"/>
    <mergeCell ref="J184:K184"/>
    <mergeCell ref="K178:L178"/>
    <mergeCell ref="F178:J178"/>
    <mergeCell ref="F177:J177"/>
    <mergeCell ref="N11:S12"/>
    <mergeCell ref="F170:J170"/>
    <mergeCell ref="F171:J171"/>
    <mergeCell ref="J183:K183"/>
    <mergeCell ref="K180:L180"/>
    <mergeCell ref="I179:J179"/>
    <mergeCell ref="F179:G179"/>
    <mergeCell ref="F180:J180"/>
    <mergeCell ref="K172:L172"/>
    <mergeCell ref="K156:L156"/>
    <mergeCell ref="K151:L151"/>
    <mergeCell ref="F156:J156"/>
    <mergeCell ref="F167:L167"/>
    <mergeCell ref="F169:J169"/>
    <mergeCell ref="K168:L168"/>
    <mergeCell ref="F166:L166"/>
    <mergeCell ref="F153:L153"/>
    <mergeCell ref="F154:L154"/>
    <mergeCell ref="F175:G175"/>
    <mergeCell ref="K177:L177"/>
    <mergeCell ref="K193:L193"/>
    <mergeCell ref="F184:H184"/>
    <mergeCell ref="A195:A198"/>
    <mergeCell ref="B195:C198"/>
    <mergeCell ref="D195:E195"/>
    <mergeCell ref="F195:H195"/>
    <mergeCell ref="J195:K195"/>
    <mergeCell ref="F196:H196"/>
    <mergeCell ref="J196:K196"/>
    <mergeCell ref="F198:H198"/>
    <mergeCell ref="F197:H197"/>
    <mergeCell ref="J197:K197"/>
    <mergeCell ref="F194:J194"/>
    <mergeCell ref="K194:L194"/>
    <mergeCell ref="A182:A185"/>
    <mergeCell ref="D175:E176"/>
    <mergeCell ref="B182:C185"/>
    <mergeCell ref="D182:E182"/>
    <mergeCell ref="K179:L179"/>
    <mergeCell ref="K176:L176"/>
    <mergeCell ref="F193:J193"/>
    <mergeCell ref="F189:G189"/>
    <mergeCell ref="F174:L174"/>
    <mergeCell ref="K171:L171"/>
    <mergeCell ref="F172:J172"/>
    <mergeCell ref="K173:L173"/>
    <mergeCell ref="J147:K147"/>
    <mergeCell ref="F151:J151"/>
    <mergeCell ref="F152:L152"/>
    <mergeCell ref="K170:L170"/>
    <mergeCell ref="H145:I145"/>
    <mergeCell ref="F147:G147"/>
    <mergeCell ref="F150:J150"/>
    <mergeCell ref="F168:J168"/>
    <mergeCell ref="F155:L155"/>
    <mergeCell ref="J96:K96"/>
    <mergeCell ref="H99:I99"/>
    <mergeCell ref="H96:I96"/>
    <mergeCell ref="H97:I97"/>
    <mergeCell ref="J91:L91"/>
    <mergeCell ref="K89:L89"/>
    <mergeCell ref="I89:J89"/>
    <mergeCell ref="F98:G98"/>
    <mergeCell ref="H98:I98"/>
    <mergeCell ref="J92:L92"/>
    <mergeCell ref="I90:J90"/>
    <mergeCell ref="K90:L90"/>
    <mergeCell ref="F90:G90"/>
    <mergeCell ref="F94:G94"/>
    <mergeCell ref="F95:G95"/>
    <mergeCell ref="F93:G93"/>
    <mergeCell ref="J93:K93"/>
    <mergeCell ref="F92:I92"/>
    <mergeCell ref="J95:K95"/>
    <mergeCell ref="J97:K97"/>
    <mergeCell ref="J98:K98"/>
    <mergeCell ref="J94:K94"/>
    <mergeCell ref="H95:I95"/>
    <mergeCell ref="F103:G103"/>
    <mergeCell ref="F104:G104"/>
    <mergeCell ref="F121:G121"/>
    <mergeCell ref="H143:I143"/>
    <mergeCell ref="H121:I121"/>
    <mergeCell ref="H119:I119"/>
    <mergeCell ref="H120:I120"/>
    <mergeCell ref="H140:I140"/>
    <mergeCell ref="J124:K124"/>
    <mergeCell ref="F141:G141"/>
    <mergeCell ref="J120:K120"/>
    <mergeCell ref="J121:K121"/>
    <mergeCell ref="F122:G122"/>
    <mergeCell ref="H122:I122"/>
    <mergeCell ref="J123:K123"/>
    <mergeCell ref="F120:G120"/>
    <mergeCell ref="F114:K114"/>
    <mergeCell ref="F116:K116"/>
    <mergeCell ref="F142:G142"/>
    <mergeCell ref="K125:L125"/>
    <mergeCell ref="F123:G123"/>
    <mergeCell ref="H142:I142"/>
    <mergeCell ref="J141:K141"/>
    <mergeCell ref="J142:K142"/>
    <mergeCell ref="H100:I100"/>
    <mergeCell ref="F100:G100"/>
    <mergeCell ref="F115:K115"/>
    <mergeCell ref="H103:I103"/>
    <mergeCell ref="H104:I104"/>
    <mergeCell ref="D152:E152"/>
    <mergeCell ref="D154:D156"/>
    <mergeCell ref="J143:K143"/>
    <mergeCell ref="D149:D151"/>
    <mergeCell ref="D123:E124"/>
    <mergeCell ref="B125:E125"/>
    <mergeCell ref="B131:B132"/>
    <mergeCell ref="C131:D131"/>
    <mergeCell ref="B137:C139"/>
    <mergeCell ref="J103:K103"/>
    <mergeCell ref="J104:K104"/>
    <mergeCell ref="J148:K148"/>
    <mergeCell ref="F145:G145"/>
    <mergeCell ref="H148:I148"/>
    <mergeCell ref="J145:K145"/>
    <mergeCell ref="J146:K146"/>
    <mergeCell ref="D153:E153"/>
    <mergeCell ref="B112:E112"/>
    <mergeCell ref="E99:E100"/>
    <mergeCell ref="B166:C168"/>
    <mergeCell ref="B169:C173"/>
    <mergeCell ref="D168:E168"/>
    <mergeCell ref="A174:A181"/>
    <mergeCell ref="D177:E177"/>
    <mergeCell ref="D178:E178"/>
    <mergeCell ref="D174:E174"/>
    <mergeCell ref="D166:E166"/>
    <mergeCell ref="A169:A173"/>
    <mergeCell ref="A166:A168"/>
    <mergeCell ref="B174:C177"/>
    <mergeCell ref="B178:C181"/>
    <mergeCell ref="D169:D173"/>
    <mergeCell ref="D167:E167"/>
    <mergeCell ref="D180:E180"/>
    <mergeCell ref="D181:E181"/>
    <mergeCell ref="D145:E145"/>
    <mergeCell ref="D148:E148"/>
    <mergeCell ref="E93:E94"/>
    <mergeCell ref="D83:E83"/>
    <mergeCell ref="D84:E84"/>
    <mergeCell ref="E101:E102"/>
    <mergeCell ref="B116:E116"/>
    <mergeCell ref="B93:C104"/>
    <mergeCell ref="E97:E98"/>
    <mergeCell ref="D93:D94"/>
    <mergeCell ref="B113:E113"/>
    <mergeCell ref="B115:E115"/>
    <mergeCell ref="D103:D104"/>
    <mergeCell ref="D95:D96"/>
    <mergeCell ref="E95:E96"/>
    <mergeCell ref="B111:E111"/>
    <mergeCell ref="D101:D102"/>
    <mergeCell ref="E103:E104"/>
    <mergeCell ref="D97:D100"/>
    <mergeCell ref="B110:E110"/>
    <mergeCell ref="C79:D79"/>
    <mergeCell ref="B57:C63"/>
    <mergeCell ref="D57:E57"/>
    <mergeCell ref="D59:E59"/>
    <mergeCell ref="D65:E65"/>
    <mergeCell ref="D89:E89"/>
    <mergeCell ref="D67:E67"/>
    <mergeCell ref="D68:E68"/>
    <mergeCell ref="D119:D122"/>
    <mergeCell ref="B119:C124"/>
    <mergeCell ref="B117:E117"/>
    <mergeCell ref="B114:E114"/>
    <mergeCell ref="F43:L43"/>
    <mergeCell ref="F42:L42"/>
    <mergeCell ref="F41:L41"/>
    <mergeCell ref="G62:I62"/>
    <mergeCell ref="B27:C33"/>
    <mergeCell ref="F70:L70"/>
    <mergeCell ref="F67:L67"/>
    <mergeCell ref="F60:L60"/>
    <mergeCell ref="D40:E40"/>
    <mergeCell ref="D41:E41"/>
    <mergeCell ref="F35:K35"/>
    <mergeCell ref="F29:K29"/>
    <mergeCell ref="F51:L51"/>
    <mergeCell ref="F32:K32"/>
    <mergeCell ref="F45:K45"/>
    <mergeCell ref="D28:D30"/>
    <mergeCell ref="D31:D33"/>
    <mergeCell ref="B64:C70"/>
    <mergeCell ref="B34:E34"/>
    <mergeCell ref="B43:C53"/>
    <mergeCell ref="D47:E47"/>
    <mergeCell ref="D48:E48"/>
    <mergeCell ref="D36:E36"/>
    <mergeCell ref="D37:E37"/>
    <mergeCell ref="F34:K34"/>
    <mergeCell ref="D39:E39"/>
    <mergeCell ref="B38:C42"/>
    <mergeCell ref="D44:E44"/>
    <mergeCell ref="I88:J88"/>
    <mergeCell ref="K83:L83"/>
    <mergeCell ref="K84:L84"/>
    <mergeCell ref="K81:L81"/>
    <mergeCell ref="F61:L61"/>
    <mergeCell ref="F87:J87"/>
    <mergeCell ref="F86:G86"/>
    <mergeCell ref="C74:E74"/>
    <mergeCell ref="D58:E58"/>
    <mergeCell ref="D43:E43"/>
    <mergeCell ref="F46:L46"/>
    <mergeCell ref="F57:L57"/>
    <mergeCell ref="D62:E62"/>
    <mergeCell ref="B72:E72"/>
    <mergeCell ref="D51:E51"/>
    <mergeCell ref="D52:E52"/>
    <mergeCell ref="D38:E38"/>
    <mergeCell ref="F39:L39"/>
    <mergeCell ref="F40:L40"/>
    <mergeCell ref="F44:K44"/>
    <mergeCell ref="A38:A53"/>
    <mergeCell ref="D50:E50"/>
    <mergeCell ref="D63:E63"/>
    <mergeCell ref="D24:E24"/>
    <mergeCell ref="D46:E46"/>
    <mergeCell ref="D25:E25"/>
    <mergeCell ref="D42:E42"/>
    <mergeCell ref="B71:E71"/>
    <mergeCell ref="D85:E85"/>
    <mergeCell ref="D70:E70"/>
    <mergeCell ref="B73:B80"/>
    <mergeCell ref="C73:E73"/>
    <mergeCell ref="C75:E75"/>
    <mergeCell ref="C76:D76"/>
    <mergeCell ref="C77:D77"/>
    <mergeCell ref="C78:D78"/>
    <mergeCell ref="A57:A70"/>
    <mergeCell ref="A4:A37"/>
    <mergeCell ref="B16:C21"/>
    <mergeCell ref="D53:E53"/>
    <mergeCell ref="D21:E21"/>
    <mergeCell ref="B35:E35"/>
    <mergeCell ref="B10:C15"/>
    <mergeCell ref="D10:E10"/>
    <mergeCell ref="I84:J84"/>
    <mergeCell ref="I85:J85"/>
    <mergeCell ref="F72:G72"/>
    <mergeCell ref="I82:J82"/>
    <mergeCell ref="K82:L82"/>
    <mergeCell ref="J72:K72"/>
    <mergeCell ref="A71:A92"/>
    <mergeCell ref="B91:C92"/>
    <mergeCell ref="D91:E91"/>
    <mergeCell ref="D92:E92"/>
    <mergeCell ref="D86:E86"/>
    <mergeCell ref="F82:G82"/>
    <mergeCell ref="B87:C90"/>
    <mergeCell ref="D87:E87"/>
    <mergeCell ref="F89:G89"/>
    <mergeCell ref="F85:G85"/>
    <mergeCell ref="I83:J83"/>
    <mergeCell ref="I86:J86"/>
    <mergeCell ref="K88:L88"/>
    <mergeCell ref="K86:L86"/>
    <mergeCell ref="D81:E81"/>
    <mergeCell ref="D90:E90"/>
    <mergeCell ref="C80:D80"/>
    <mergeCell ref="B81:C86"/>
    <mergeCell ref="D16:E16"/>
    <mergeCell ref="D17:E17"/>
    <mergeCell ref="D9:E9"/>
    <mergeCell ref="D18:E18"/>
    <mergeCell ref="D11:E11"/>
    <mergeCell ref="D12:E12"/>
    <mergeCell ref="B23:E23"/>
    <mergeCell ref="B4:C9"/>
    <mergeCell ref="F4:L4"/>
    <mergeCell ref="F7:L7"/>
    <mergeCell ref="F10:L10"/>
    <mergeCell ref="F13:L13"/>
    <mergeCell ref="G14:I14"/>
    <mergeCell ref="D13:E13"/>
    <mergeCell ref="D14:E14"/>
    <mergeCell ref="D15:E15"/>
    <mergeCell ref="D20:E20"/>
    <mergeCell ref="D4:E4"/>
    <mergeCell ref="D5:E5"/>
    <mergeCell ref="D7:E7"/>
    <mergeCell ref="D6:E6"/>
    <mergeCell ref="D8:E8"/>
    <mergeCell ref="D19:E19"/>
    <mergeCell ref="G11:I11"/>
    <mergeCell ref="K12:L12"/>
    <mergeCell ref="F25:L25"/>
    <mergeCell ref="I24:L24"/>
    <mergeCell ref="F15:L15"/>
    <mergeCell ref="G5:I5"/>
    <mergeCell ref="G6:I6"/>
    <mergeCell ref="K11:L11"/>
    <mergeCell ref="K5:L5"/>
    <mergeCell ref="K6:L6"/>
    <mergeCell ref="K8:L8"/>
    <mergeCell ref="G8:I8"/>
    <mergeCell ref="F9:L9"/>
    <mergeCell ref="G12:I12"/>
    <mergeCell ref="K14:L14"/>
    <mergeCell ref="K17:L17"/>
    <mergeCell ref="S16:Y16"/>
    <mergeCell ref="G17:I17"/>
    <mergeCell ref="G18:I18"/>
    <mergeCell ref="G20:I20"/>
    <mergeCell ref="F16:L16"/>
    <mergeCell ref="F27:K27"/>
    <mergeCell ref="F22:L22"/>
    <mergeCell ref="K18:L18"/>
    <mergeCell ref="F26:L26"/>
    <mergeCell ref="K20:L20"/>
    <mergeCell ref="F21:L21"/>
    <mergeCell ref="F23:L23"/>
    <mergeCell ref="N17:S18"/>
    <mergeCell ref="D49:E49"/>
    <mergeCell ref="F49:L49"/>
    <mergeCell ref="F52:L52"/>
    <mergeCell ref="B36:C37"/>
    <mergeCell ref="D45:E45"/>
    <mergeCell ref="D64:E64"/>
    <mergeCell ref="F31:K31"/>
    <mergeCell ref="F30:K30"/>
    <mergeCell ref="F19:L19"/>
    <mergeCell ref="F28:K28"/>
    <mergeCell ref="B22:E22"/>
    <mergeCell ref="D26:E26"/>
    <mergeCell ref="D27:E27"/>
    <mergeCell ref="B24:C26"/>
    <mergeCell ref="F38:L38"/>
    <mergeCell ref="I48:L48"/>
    <mergeCell ref="F47:L47"/>
    <mergeCell ref="F33:K33"/>
    <mergeCell ref="F36:K36"/>
    <mergeCell ref="F37:K37"/>
    <mergeCell ref="F53:L53"/>
    <mergeCell ref="F59:L59"/>
    <mergeCell ref="F63:L63"/>
    <mergeCell ref="F58:L58"/>
    <mergeCell ref="F50:L50"/>
    <mergeCell ref="D66:E66"/>
    <mergeCell ref="F66:L66"/>
    <mergeCell ref="D69:E69"/>
    <mergeCell ref="F64:L64"/>
    <mergeCell ref="F206:J206"/>
    <mergeCell ref="K206:L206"/>
    <mergeCell ref="F207:J207"/>
    <mergeCell ref="K207:L207"/>
    <mergeCell ref="D61:E61"/>
    <mergeCell ref="D60:E60"/>
    <mergeCell ref="K62:L62"/>
    <mergeCell ref="F68:L68"/>
    <mergeCell ref="K85:L85"/>
    <mergeCell ref="F71:L71"/>
    <mergeCell ref="H72:I72"/>
    <mergeCell ref="F81:J81"/>
    <mergeCell ref="F65:L65"/>
    <mergeCell ref="G69:I69"/>
    <mergeCell ref="F88:G88"/>
    <mergeCell ref="K87:L87"/>
    <mergeCell ref="F83:G83"/>
    <mergeCell ref="F84:G84"/>
    <mergeCell ref="K69:L69"/>
    <mergeCell ref="F208:G208"/>
    <mergeCell ref="I208:J208"/>
    <mergeCell ref="K208:L208"/>
    <mergeCell ref="A187:A194"/>
    <mergeCell ref="B187:C194"/>
    <mergeCell ref="D187:E187"/>
    <mergeCell ref="D188:E189"/>
    <mergeCell ref="D190:E190"/>
    <mergeCell ref="D191:E191"/>
    <mergeCell ref="D192:E192"/>
    <mergeCell ref="D194:E194"/>
    <mergeCell ref="D193:E193"/>
    <mergeCell ref="K191:L191"/>
    <mergeCell ref="F192:G192"/>
    <mergeCell ref="I192:J192"/>
    <mergeCell ref="K192:L192"/>
    <mergeCell ref="F188:G188"/>
    <mergeCell ref="K188:L188"/>
    <mergeCell ref="F190:J190"/>
    <mergeCell ref="K190:L190"/>
    <mergeCell ref="F191:J191"/>
    <mergeCell ref="K189:L189"/>
    <mergeCell ref="F187:L187"/>
    <mergeCell ref="K205:L205"/>
    <mergeCell ref="A211:A214"/>
    <mergeCell ref="D209:E209"/>
    <mergeCell ref="F209:J209"/>
    <mergeCell ref="K209:L209"/>
    <mergeCell ref="B211:C214"/>
    <mergeCell ref="D211:E211"/>
    <mergeCell ref="F211:H211"/>
    <mergeCell ref="J211:K211"/>
    <mergeCell ref="F212:H212"/>
    <mergeCell ref="J212:K212"/>
    <mergeCell ref="D210:E210"/>
    <mergeCell ref="F210:J210"/>
    <mergeCell ref="K210:L210"/>
    <mergeCell ref="F213:H213"/>
    <mergeCell ref="F214:H214"/>
    <mergeCell ref="J213:K213"/>
    <mergeCell ref="J214:K214"/>
    <mergeCell ref="A203:A210"/>
    <mergeCell ref="B203:C210"/>
    <mergeCell ref="D203:E203"/>
    <mergeCell ref="F203:L203"/>
    <mergeCell ref="D204:E205"/>
    <mergeCell ref="F204:G204"/>
    <mergeCell ref="F205:G205"/>
    <mergeCell ref="N133:S135"/>
    <mergeCell ref="C135:D135"/>
    <mergeCell ref="A93:A104"/>
    <mergeCell ref="A110:A118"/>
    <mergeCell ref="C126:E126"/>
    <mergeCell ref="B127:B130"/>
    <mergeCell ref="C127:D127"/>
    <mergeCell ref="C128:D128"/>
    <mergeCell ref="C129:D129"/>
    <mergeCell ref="C130:D130"/>
    <mergeCell ref="C132:D132"/>
    <mergeCell ref="B133:B135"/>
    <mergeCell ref="C133:D134"/>
    <mergeCell ref="F118:K118"/>
    <mergeCell ref="F101:G101"/>
    <mergeCell ref="H101:I101"/>
    <mergeCell ref="F102:G102"/>
    <mergeCell ref="J101:K101"/>
    <mergeCell ref="F119:G119"/>
    <mergeCell ref="F113:K113"/>
    <mergeCell ref="J122:K122"/>
    <mergeCell ref="F99:G99"/>
    <mergeCell ref="F111:K111"/>
    <mergeCell ref="B118:E118"/>
    <mergeCell ref="A160:A165"/>
    <mergeCell ref="C160:E160"/>
    <mergeCell ref="B161:B165"/>
    <mergeCell ref="C161:D161"/>
    <mergeCell ref="C162:D162"/>
    <mergeCell ref="C163:D163"/>
    <mergeCell ref="C164:D164"/>
    <mergeCell ref="C165:D165"/>
    <mergeCell ref="B140:C142"/>
    <mergeCell ref="D140:E140"/>
    <mergeCell ref="D141:E141"/>
    <mergeCell ref="D142:E142"/>
    <mergeCell ref="B154:C156"/>
    <mergeCell ref="B143:C146"/>
    <mergeCell ref="B147:C153"/>
    <mergeCell ref="A119:A156"/>
    <mergeCell ref="D137:E137"/>
    <mergeCell ref="D138:E138"/>
    <mergeCell ref="D139:E139"/>
    <mergeCell ref="D147:E147"/>
    <mergeCell ref="D143:E143"/>
    <mergeCell ref="D144:E144"/>
    <mergeCell ref="D146:E146"/>
    <mergeCell ref="B136:E136"/>
  </mergeCells>
  <phoneticPr fontId="2"/>
  <dataValidations count="1">
    <dataValidation type="list" showInputMessage="1" showErrorMessage="1" sqref="B10:C21">
      <formula1>$O$2:$O$6</formula1>
    </dataValidation>
  </dataValidations>
  <pageMargins left="0.98425196850393704" right="0.11811023622047245" top="0.74803149606299213" bottom="0.35433070866141736" header="0.31496062992125984" footer="0.31496062992125984"/>
  <pageSetup paperSize="9" scale="90" orientation="portrait" r:id="rId1"/>
  <rowBreaks count="1" manualBreakCount="1">
    <brk id="200"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Group Box 3">
              <controlPr defaultSize="0" autoFill="0" autoPict="0">
                <anchor moveWithCells="1">
                  <from>
                    <xdr:col>5</xdr:col>
                    <xdr:colOff>247650</xdr:colOff>
                    <xdr:row>42</xdr:row>
                    <xdr:rowOff>0</xdr:rowOff>
                  </from>
                  <to>
                    <xdr:col>13</xdr:col>
                    <xdr:colOff>57150</xdr:colOff>
                    <xdr:row>42</xdr:row>
                    <xdr:rowOff>209550</xdr:rowOff>
                  </to>
                </anchor>
              </controlPr>
            </control>
          </mc:Choice>
        </mc:AlternateContent>
        <mc:AlternateContent xmlns:mc="http://schemas.openxmlformats.org/markup-compatibility/2006">
          <mc:Choice Requires="x14">
            <control shapeId="1030" r:id="rId5" name="Group Box 6">
              <controlPr defaultSize="0" autoFill="0" autoPict="0">
                <anchor moveWithCells="1">
                  <from>
                    <xdr:col>5</xdr:col>
                    <xdr:colOff>247650</xdr:colOff>
                    <xdr:row>71</xdr:row>
                    <xdr:rowOff>19050</xdr:rowOff>
                  </from>
                  <to>
                    <xdr:col>13</xdr:col>
                    <xdr:colOff>57150</xdr:colOff>
                    <xdr:row>72</xdr:row>
                    <xdr:rowOff>9525</xdr:rowOff>
                  </to>
                </anchor>
              </controlPr>
            </control>
          </mc:Choice>
        </mc:AlternateContent>
        <mc:AlternateContent xmlns:mc="http://schemas.openxmlformats.org/markup-compatibility/2006">
          <mc:Choice Requires="x14">
            <control shapeId="1034" r:id="rId6" name="Group Box 10">
              <controlPr defaultSize="0" autoFill="0" autoPict="0">
                <anchor moveWithCells="1">
                  <from>
                    <xdr:col>5</xdr:col>
                    <xdr:colOff>247650</xdr:colOff>
                    <xdr:row>71</xdr:row>
                    <xdr:rowOff>19050</xdr:rowOff>
                  </from>
                  <to>
                    <xdr:col>9</xdr:col>
                    <xdr:colOff>323850</xdr:colOff>
                    <xdr:row>72</xdr:row>
                    <xdr:rowOff>9525</xdr:rowOff>
                  </to>
                </anchor>
              </controlPr>
            </control>
          </mc:Choice>
        </mc:AlternateContent>
        <mc:AlternateContent xmlns:mc="http://schemas.openxmlformats.org/markup-compatibility/2006">
          <mc:Choice Requires="x14">
            <control shapeId="1040" r:id="rId7" name="Group Box 16">
              <controlPr defaultSize="0" autoFill="0" autoPict="0">
                <anchor moveWithCells="1">
                  <from>
                    <xdr:col>5</xdr:col>
                    <xdr:colOff>247650</xdr:colOff>
                    <xdr:row>71</xdr:row>
                    <xdr:rowOff>19050</xdr:rowOff>
                  </from>
                  <to>
                    <xdr:col>9</xdr:col>
                    <xdr:colOff>323850</xdr:colOff>
                    <xdr:row>72</xdr:row>
                    <xdr:rowOff>9525</xdr:rowOff>
                  </to>
                </anchor>
              </controlPr>
            </control>
          </mc:Choice>
        </mc:AlternateContent>
        <mc:AlternateContent xmlns:mc="http://schemas.openxmlformats.org/markup-compatibility/2006">
          <mc:Choice Requires="x14">
            <control shapeId="1043" r:id="rId8" name="Group Box 19">
              <controlPr defaultSize="0" autoFill="0" autoPict="0">
                <anchor moveWithCells="1">
                  <from>
                    <xdr:col>5</xdr:col>
                    <xdr:colOff>371475</xdr:colOff>
                    <xdr:row>71</xdr:row>
                    <xdr:rowOff>38100</xdr:rowOff>
                  </from>
                  <to>
                    <xdr:col>10</xdr:col>
                    <xdr:colOff>9525</xdr:colOff>
                    <xdr:row>72</xdr:row>
                    <xdr:rowOff>9525</xdr:rowOff>
                  </to>
                </anchor>
              </controlPr>
            </control>
          </mc:Choice>
        </mc:AlternateContent>
        <mc:AlternateContent xmlns:mc="http://schemas.openxmlformats.org/markup-compatibility/2006">
          <mc:Choice Requires="x14">
            <control shapeId="1046" r:id="rId9" name="Group Box 22">
              <controlPr defaultSize="0" autoFill="0" autoPict="0">
                <anchor moveWithCells="1">
                  <from>
                    <xdr:col>5</xdr:col>
                    <xdr:colOff>323850</xdr:colOff>
                    <xdr:row>139</xdr:row>
                    <xdr:rowOff>19050</xdr:rowOff>
                  </from>
                  <to>
                    <xdr:col>9</xdr:col>
                    <xdr:colOff>523875</xdr:colOff>
                    <xdr:row>139</xdr:row>
                    <xdr:rowOff>180975</xdr:rowOff>
                  </to>
                </anchor>
              </controlPr>
            </control>
          </mc:Choice>
        </mc:AlternateContent>
        <mc:AlternateContent xmlns:mc="http://schemas.openxmlformats.org/markup-compatibility/2006">
          <mc:Choice Requires="x14">
            <control shapeId="1047" r:id="rId10" name="Group Box 23">
              <controlPr defaultSize="0" autoFill="0" autoPict="0">
                <anchor moveWithCells="1">
                  <from>
                    <xdr:col>5</xdr:col>
                    <xdr:colOff>323850</xdr:colOff>
                    <xdr:row>140</xdr:row>
                    <xdr:rowOff>19050</xdr:rowOff>
                  </from>
                  <to>
                    <xdr:col>9</xdr:col>
                    <xdr:colOff>523875</xdr:colOff>
                    <xdr:row>140</xdr:row>
                    <xdr:rowOff>180975</xdr:rowOff>
                  </to>
                </anchor>
              </controlPr>
            </control>
          </mc:Choice>
        </mc:AlternateContent>
        <mc:AlternateContent xmlns:mc="http://schemas.openxmlformats.org/markup-compatibility/2006">
          <mc:Choice Requires="x14">
            <control shapeId="1048" r:id="rId11" name="Group Box 24">
              <controlPr defaultSize="0" autoFill="0" autoPict="0">
                <anchor moveWithCells="1">
                  <from>
                    <xdr:col>5</xdr:col>
                    <xdr:colOff>323850</xdr:colOff>
                    <xdr:row>141</xdr:row>
                    <xdr:rowOff>19050</xdr:rowOff>
                  </from>
                  <to>
                    <xdr:col>9</xdr:col>
                    <xdr:colOff>523875</xdr:colOff>
                    <xdr:row>141</xdr:row>
                    <xdr:rowOff>180975</xdr:rowOff>
                  </to>
                </anchor>
              </controlPr>
            </control>
          </mc:Choice>
        </mc:AlternateContent>
        <mc:AlternateContent xmlns:mc="http://schemas.openxmlformats.org/markup-compatibility/2006">
          <mc:Choice Requires="x14">
            <control shapeId="1745" r:id="rId12" name="Group Box 721">
              <controlPr defaultSize="0" autoFill="0" autoPict="0">
                <anchor moveWithCells="1">
                  <from>
                    <xdr:col>5</xdr:col>
                    <xdr:colOff>247650</xdr:colOff>
                    <xdr:row>71</xdr:row>
                    <xdr:rowOff>19050</xdr:rowOff>
                  </from>
                  <to>
                    <xdr:col>9</xdr:col>
                    <xdr:colOff>323850</xdr:colOff>
                    <xdr:row>72</xdr:row>
                    <xdr:rowOff>9525</xdr:rowOff>
                  </to>
                </anchor>
              </controlPr>
            </control>
          </mc:Choice>
        </mc:AlternateContent>
        <mc:AlternateContent xmlns:mc="http://schemas.openxmlformats.org/markup-compatibility/2006">
          <mc:Choice Requires="x14">
            <control shapeId="1746" r:id="rId13" name="Group Box 722">
              <controlPr defaultSize="0" autoFill="0" autoPict="0">
                <anchor moveWithCells="1">
                  <from>
                    <xdr:col>5</xdr:col>
                    <xdr:colOff>247650</xdr:colOff>
                    <xdr:row>71</xdr:row>
                    <xdr:rowOff>19050</xdr:rowOff>
                  </from>
                  <to>
                    <xdr:col>9</xdr:col>
                    <xdr:colOff>323850</xdr:colOff>
                    <xdr:row>72</xdr:row>
                    <xdr:rowOff>9525</xdr:rowOff>
                  </to>
                </anchor>
              </controlPr>
            </control>
          </mc:Choice>
        </mc:AlternateContent>
        <mc:AlternateContent xmlns:mc="http://schemas.openxmlformats.org/markup-compatibility/2006">
          <mc:Choice Requires="x14">
            <control shapeId="1747" r:id="rId14" name="Group Box 723">
              <controlPr defaultSize="0" autoFill="0" autoPict="0">
                <anchor moveWithCells="1">
                  <from>
                    <xdr:col>5</xdr:col>
                    <xdr:colOff>371475</xdr:colOff>
                    <xdr:row>71</xdr:row>
                    <xdr:rowOff>38100</xdr:rowOff>
                  </from>
                  <to>
                    <xdr:col>10</xdr:col>
                    <xdr:colOff>9525</xdr:colOff>
                    <xdr:row>72</xdr:row>
                    <xdr:rowOff>9525</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0"/>
  <sheetViews>
    <sheetView showGridLines="0" view="pageBreakPreview" zoomScale="90" zoomScaleNormal="100" zoomScaleSheetLayoutView="90" workbookViewId="0">
      <selection activeCell="Z27" sqref="Z27"/>
    </sheetView>
  </sheetViews>
  <sheetFormatPr defaultRowHeight="13.5" x14ac:dyDescent="0.15"/>
  <cols>
    <col min="1" max="2" width="1.5" style="7" customWidth="1"/>
    <col min="3" max="4" width="9" style="7"/>
    <col min="5" max="42" width="3.125" style="7" customWidth="1"/>
    <col min="43" max="16384" width="9" style="7"/>
  </cols>
  <sheetData>
    <row r="1" spans="1:43" ht="16.5" customHeight="1" x14ac:dyDescent="0.15"/>
    <row r="2" spans="1:43" ht="16.5" customHeight="1" x14ac:dyDescent="0.15">
      <c r="A2" s="313" t="s">
        <v>964</v>
      </c>
    </row>
    <row r="3" spans="1:43" ht="16.5" customHeight="1" x14ac:dyDescent="0.15">
      <c r="B3" s="7" t="s">
        <v>226</v>
      </c>
      <c r="D3" s="97"/>
      <c r="E3" s="97"/>
      <c r="F3" s="97"/>
      <c r="G3" s="97"/>
      <c r="H3" s="97"/>
      <c r="I3" s="97"/>
      <c r="J3" s="97"/>
      <c r="K3" s="97"/>
      <c r="L3" s="97"/>
      <c r="M3" s="97"/>
      <c r="N3" s="97"/>
    </row>
    <row r="4" spans="1:43" ht="16.5" customHeight="1" x14ac:dyDescent="0.15">
      <c r="C4" s="7" t="s">
        <v>227</v>
      </c>
      <c r="E4" s="1149" t="str">
        <f>IF(基本!F23="","",基本!F23)</f>
        <v/>
      </c>
      <c r="F4" s="1149"/>
      <c r="G4" s="1149"/>
      <c r="H4" s="1149"/>
      <c r="I4" s="1149"/>
      <c r="J4" s="1149"/>
      <c r="K4" s="1149"/>
      <c r="L4" s="1149"/>
      <c r="M4" s="1149"/>
      <c r="N4" s="1149"/>
      <c r="O4" s="1149"/>
      <c r="P4" s="1149"/>
      <c r="Q4" s="1149"/>
      <c r="R4" s="1149"/>
      <c r="S4" s="1149"/>
      <c r="T4" s="1149"/>
      <c r="U4" s="1149"/>
      <c r="V4" s="1149"/>
      <c r="W4" s="1149"/>
      <c r="X4" s="1149"/>
      <c r="Y4" s="1149"/>
      <c r="Z4" s="1149"/>
      <c r="AA4" s="15" t="s">
        <v>465</v>
      </c>
    </row>
    <row r="5" spans="1:43" ht="16.5" customHeight="1" x14ac:dyDescent="0.15"/>
    <row r="6" spans="1:43" ht="20.25" customHeight="1" x14ac:dyDescent="0.15">
      <c r="B6" s="844" t="s">
        <v>228</v>
      </c>
      <c r="C6" s="844"/>
      <c r="D6" s="844"/>
      <c r="E6" s="1147"/>
      <c r="F6" s="1147"/>
      <c r="G6" s="1147"/>
      <c r="H6" s="1147"/>
      <c r="I6" s="1147"/>
      <c r="J6" s="1147"/>
      <c r="K6" s="1147"/>
      <c r="L6" s="1147"/>
      <c r="M6" s="1147"/>
      <c r="N6" s="1147"/>
      <c r="O6" s="1147"/>
      <c r="P6" s="1147"/>
      <c r="Q6" s="1153"/>
      <c r="R6" s="1154"/>
      <c r="S6" s="1154"/>
      <c r="T6" s="1154"/>
      <c r="U6" s="1154"/>
      <c r="V6" s="1155"/>
      <c r="W6" s="1147"/>
      <c r="X6" s="1147"/>
      <c r="Y6" s="1147"/>
      <c r="Z6" s="1147"/>
      <c r="AA6" s="1147"/>
      <c r="AB6" s="1147"/>
      <c r="AC6" s="1147"/>
      <c r="AD6" s="1147"/>
      <c r="AE6" s="1147"/>
      <c r="AF6" s="1147"/>
      <c r="AG6" s="1147"/>
      <c r="AH6" s="1147"/>
      <c r="AI6" s="1147"/>
      <c r="AJ6" s="1147"/>
      <c r="AK6" s="1147"/>
      <c r="AL6" s="1147"/>
      <c r="AM6" s="1147"/>
      <c r="AN6" s="1147"/>
      <c r="AQ6" s="41" t="s">
        <v>263</v>
      </c>
    </row>
    <row r="7" spans="1:43" ht="20.25" customHeight="1" x14ac:dyDescent="0.15">
      <c r="B7" s="844"/>
      <c r="C7" s="844"/>
      <c r="D7" s="844"/>
      <c r="E7" s="1148"/>
      <c r="F7" s="1148"/>
      <c r="G7" s="1148"/>
      <c r="H7" s="1148"/>
      <c r="I7" s="1148"/>
      <c r="J7" s="1148"/>
      <c r="K7" s="986"/>
      <c r="L7" s="987"/>
      <c r="M7" s="987"/>
      <c r="N7" s="987"/>
      <c r="O7" s="987"/>
      <c r="P7" s="988"/>
      <c r="Q7" s="986"/>
      <c r="R7" s="987"/>
      <c r="S7" s="987"/>
      <c r="T7" s="987"/>
      <c r="U7" s="987"/>
      <c r="V7" s="988"/>
      <c r="W7" s="1148"/>
      <c r="X7" s="1148"/>
      <c r="Y7" s="1148"/>
      <c r="Z7" s="1148"/>
      <c r="AA7" s="1148"/>
      <c r="AB7" s="1148"/>
      <c r="AC7" s="1148"/>
      <c r="AD7" s="1148"/>
      <c r="AE7" s="1148"/>
      <c r="AF7" s="1148"/>
      <c r="AG7" s="1148"/>
      <c r="AH7" s="1148"/>
      <c r="AI7" s="1148"/>
      <c r="AJ7" s="1148"/>
      <c r="AK7" s="1148"/>
      <c r="AL7" s="1148"/>
      <c r="AM7" s="1148"/>
      <c r="AN7" s="1148"/>
      <c r="AQ7" s="41" t="s">
        <v>263</v>
      </c>
    </row>
    <row r="8" spans="1:43" ht="18.75" customHeight="1" x14ac:dyDescent="0.15">
      <c r="B8" s="1150" t="s">
        <v>231</v>
      </c>
      <c r="C8" s="1151"/>
      <c r="D8" s="1152"/>
      <c r="E8" s="16"/>
      <c r="F8" s="17"/>
      <c r="G8" s="18"/>
      <c r="H8" s="16"/>
      <c r="I8" s="17"/>
      <c r="J8" s="18"/>
      <c r="K8" s="16"/>
      <c r="L8" s="17"/>
      <c r="M8" s="18"/>
      <c r="N8" s="16"/>
      <c r="O8" s="17"/>
      <c r="P8" s="18"/>
      <c r="Q8" s="16"/>
      <c r="R8" s="17"/>
      <c r="S8" s="18"/>
      <c r="T8" s="16"/>
      <c r="U8" s="17"/>
      <c r="V8" s="18"/>
      <c r="W8" s="16"/>
      <c r="X8" s="17"/>
      <c r="Y8" s="18"/>
      <c r="Z8" s="16"/>
      <c r="AA8" s="17"/>
      <c r="AB8" s="18"/>
      <c r="AC8" s="16"/>
      <c r="AD8" s="17"/>
      <c r="AE8" s="18"/>
      <c r="AF8" s="16"/>
      <c r="AG8" s="17"/>
      <c r="AH8" s="18"/>
      <c r="AI8" s="16"/>
      <c r="AJ8" s="17"/>
      <c r="AK8" s="18"/>
      <c r="AL8" s="16"/>
      <c r="AM8" s="17"/>
      <c r="AN8" s="18"/>
      <c r="AQ8" s="41" t="s">
        <v>263</v>
      </c>
    </row>
    <row r="9" spans="1:43" ht="18.75" customHeight="1" x14ac:dyDescent="0.15">
      <c r="B9" s="1150"/>
      <c r="C9" s="1151"/>
      <c r="D9" s="1152"/>
      <c r="E9" s="16"/>
      <c r="F9" s="17"/>
      <c r="G9" s="18"/>
      <c r="H9" s="16"/>
      <c r="I9" s="17"/>
      <c r="J9" s="18"/>
      <c r="K9" s="16"/>
      <c r="L9" s="17"/>
      <c r="M9" s="18"/>
      <c r="N9" s="16"/>
      <c r="O9" s="17"/>
      <c r="P9" s="18"/>
      <c r="Q9" s="16"/>
      <c r="R9" s="17"/>
      <c r="S9" s="18"/>
      <c r="T9" s="16"/>
      <c r="U9" s="17"/>
      <c r="V9" s="18"/>
      <c r="W9" s="16"/>
      <c r="X9" s="17"/>
      <c r="Y9" s="18"/>
      <c r="Z9" s="16"/>
      <c r="AA9" s="17"/>
      <c r="AB9" s="18"/>
      <c r="AC9" s="16"/>
      <c r="AD9" s="17"/>
      <c r="AE9" s="18"/>
      <c r="AF9" s="16"/>
      <c r="AG9" s="17"/>
      <c r="AH9" s="18"/>
      <c r="AI9" s="16"/>
      <c r="AJ9" s="17"/>
      <c r="AK9" s="18"/>
      <c r="AL9" s="16"/>
      <c r="AM9" s="17"/>
      <c r="AN9" s="18"/>
      <c r="AQ9" s="41" t="s">
        <v>263</v>
      </c>
    </row>
    <row r="10" spans="1:43" ht="18.75" customHeight="1" x14ac:dyDescent="0.15">
      <c r="B10" s="1150" t="s">
        <v>463</v>
      </c>
      <c r="C10" s="1151"/>
      <c r="D10" s="1152"/>
      <c r="E10" s="16"/>
      <c r="F10" s="17"/>
      <c r="G10" s="18"/>
      <c r="H10" s="16"/>
      <c r="I10" s="17"/>
      <c r="J10" s="18"/>
      <c r="K10" s="16"/>
      <c r="L10" s="17"/>
      <c r="M10" s="18"/>
      <c r="N10" s="16"/>
      <c r="O10" s="17"/>
      <c r="P10" s="18"/>
      <c r="Q10" s="16"/>
      <c r="R10" s="17"/>
      <c r="S10" s="18"/>
      <c r="T10" s="16"/>
      <c r="U10" s="17"/>
      <c r="V10" s="18"/>
      <c r="W10" s="16"/>
      <c r="X10" s="17"/>
      <c r="Y10" s="18"/>
      <c r="Z10" s="16"/>
      <c r="AA10" s="17"/>
      <c r="AB10" s="18"/>
      <c r="AC10" s="16"/>
      <c r="AD10" s="17"/>
      <c r="AE10" s="18"/>
      <c r="AF10" s="16"/>
      <c r="AG10" s="17"/>
      <c r="AH10" s="18"/>
      <c r="AI10" s="16"/>
      <c r="AJ10" s="17"/>
      <c r="AK10" s="18"/>
      <c r="AL10" s="16"/>
      <c r="AM10" s="17"/>
      <c r="AN10" s="18"/>
      <c r="AQ10" s="41" t="s">
        <v>263</v>
      </c>
    </row>
    <row r="11" spans="1:43" ht="18.75" customHeight="1" x14ac:dyDescent="0.15">
      <c r="B11" s="1150"/>
      <c r="C11" s="1151"/>
      <c r="D11" s="1152"/>
      <c r="E11" s="16"/>
      <c r="F11" s="17"/>
      <c r="G11" s="18"/>
      <c r="H11" s="16"/>
      <c r="I11" s="17"/>
      <c r="J11" s="18"/>
      <c r="K11" s="16"/>
      <c r="L11" s="17"/>
      <c r="M11" s="18"/>
      <c r="N11" s="16"/>
      <c r="O11" s="17"/>
      <c r="P11" s="18"/>
      <c r="Q11" s="16"/>
      <c r="R11" s="17"/>
      <c r="S11" s="18"/>
      <c r="T11" s="16"/>
      <c r="U11" s="17"/>
      <c r="V11" s="18"/>
      <c r="W11" s="16"/>
      <c r="X11" s="17"/>
      <c r="Y11" s="18"/>
      <c r="Z11" s="16"/>
      <c r="AA11" s="17"/>
      <c r="AB11" s="18"/>
      <c r="AC11" s="16"/>
      <c r="AD11" s="17"/>
      <c r="AE11" s="18"/>
      <c r="AF11" s="16"/>
      <c r="AG11" s="17"/>
      <c r="AH11" s="18"/>
      <c r="AI11" s="16"/>
      <c r="AJ11" s="17"/>
      <c r="AK11" s="18"/>
      <c r="AL11" s="16"/>
      <c r="AM11" s="17"/>
      <c r="AN11" s="18"/>
      <c r="AQ11" s="41" t="s">
        <v>263</v>
      </c>
    </row>
    <row r="12" spans="1:43" ht="18.75" customHeight="1" x14ac:dyDescent="0.15">
      <c r="B12" s="1150" t="s">
        <v>464</v>
      </c>
      <c r="C12" s="1151"/>
      <c r="D12" s="1152"/>
      <c r="E12" s="16"/>
      <c r="F12" s="17"/>
      <c r="G12" s="18"/>
      <c r="H12" s="16"/>
      <c r="I12" s="17"/>
      <c r="J12" s="18"/>
      <c r="K12" s="16"/>
      <c r="L12" s="17"/>
      <c r="M12" s="18"/>
      <c r="N12" s="16"/>
      <c r="O12" s="17"/>
      <c r="P12" s="18"/>
      <c r="Q12" s="16"/>
      <c r="R12" s="17"/>
      <c r="S12" s="18"/>
      <c r="T12" s="16"/>
      <c r="U12" s="17"/>
      <c r="V12" s="18"/>
      <c r="W12" s="16"/>
      <c r="X12" s="17"/>
      <c r="Y12" s="18"/>
      <c r="Z12" s="16"/>
      <c r="AA12" s="17"/>
      <c r="AB12" s="18"/>
      <c r="AC12" s="16"/>
      <c r="AD12" s="17"/>
      <c r="AE12" s="18"/>
      <c r="AF12" s="16"/>
      <c r="AG12" s="17"/>
      <c r="AH12" s="18"/>
      <c r="AI12" s="16"/>
      <c r="AJ12" s="17"/>
      <c r="AK12" s="18"/>
      <c r="AL12" s="16"/>
      <c r="AM12" s="17"/>
      <c r="AN12" s="18"/>
      <c r="AQ12" s="41" t="s">
        <v>263</v>
      </c>
    </row>
    <row r="13" spans="1:43" ht="18.75" customHeight="1" x14ac:dyDescent="0.15">
      <c r="B13" s="1150"/>
      <c r="C13" s="1151"/>
      <c r="D13" s="1152"/>
      <c r="E13" s="16"/>
      <c r="F13" s="17"/>
      <c r="G13" s="18"/>
      <c r="H13" s="16"/>
      <c r="I13" s="17"/>
      <c r="J13" s="18"/>
      <c r="K13" s="16"/>
      <c r="L13" s="17"/>
      <c r="M13" s="18"/>
      <c r="N13" s="16"/>
      <c r="O13" s="17"/>
      <c r="P13" s="18"/>
      <c r="Q13" s="16"/>
      <c r="R13" s="17"/>
      <c r="S13" s="18"/>
      <c r="T13" s="16"/>
      <c r="U13" s="17"/>
      <c r="V13" s="18"/>
      <c r="W13" s="16"/>
      <c r="X13" s="17"/>
      <c r="Y13" s="18"/>
      <c r="Z13" s="16"/>
      <c r="AA13" s="17"/>
      <c r="AB13" s="18"/>
      <c r="AC13" s="16"/>
      <c r="AD13" s="17"/>
      <c r="AE13" s="18"/>
      <c r="AF13" s="16"/>
      <c r="AG13" s="17"/>
      <c r="AH13" s="18"/>
      <c r="AI13" s="16"/>
      <c r="AJ13" s="17"/>
      <c r="AK13" s="18"/>
      <c r="AL13" s="16"/>
      <c r="AM13" s="17"/>
      <c r="AN13" s="18"/>
      <c r="AQ13" s="41" t="s">
        <v>263</v>
      </c>
    </row>
    <row r="14" spans="1:43" ht="18.75" customHeight="1" x14ac:dyDescent="0.15">
      <c r="B14" s="1150" t="s">
        <v>232</v>
      </c>
      <c r="C14" s="1151"/>
      <c r="D14" s="1152"/>
      <c r="E14" s="16"/>
      <c r="F14" s="17"/>
      <c r="G14" s="18"/>
      <c r="H14" s="16"/>
      <c r="I14" s="17"/>
      <c r="J14" s="18"/>
      <c r="K14" s="16"/>
      <c r="L14" s="17"/>
      <c r="M14" s="18"/>
      <c r="N14" s="16"/>
      <c r="O14" s="17"/>
      <c r="P14" s="18"/>
      <c r="Q14" s="16"/>
      <c r="R14" s="17"/>
      <c r="S14" s="18"/>
      <c r="T14" s="16"/>
      <c r="U14" s="17"/>
      <c r="V14" s="18"/>
      <c r="W14" s="16"/>
      <c r="X14" s="17"/>
      <c r="Y14" s="18"/>
      <c r="Z14" s="16"/>
      <c r="AA14" s="17"/>
      <c r="AB14" s="18"/>
      <c r="AC14" s="16"/>
      <c r="AD14" s="17"/>
      <c r="AE14" s="18"/>
      <c r="AF14" s="16"/>
      <c r="AG14" s="17"/>
      <c r="AH14" s="18"/>
      <c r="AI14" s="16"/>
      <c r="AJ14" s="17"/>
      <c r="AK14" s="18"/>
      <c r="AL14" s="16"/>
      <c r="AM14" s="17"/>
      <c r="AN14" s="18"/>
      <c r="AQ14" s="41" t="s">
        <v>263</v>
      </c>
    </row>
    <row r="15" spans="1:43" ht="18.75" customHeight="1" x14ac:dyDescent="0.15">
      <c r="B15" s="1150"/>
      <c r="C15" s="1151"/>
      <c r="D15" s="1152"/>
      <c r="E15" s="16"/>
      <c r="F15" s="17"/>
      <c r="G15" s="18"/>
      <c r="H15" s="16"/>
      <c r="I15" s="17"/>
      <c r="J15" s="18"/>
      <c r="K15" s="16"/>
      <c r="L15" s="17"/>
      <c r="M15" s="18"/>
      <c r="N15" s="16"/>
      <c r="O15" s="17"/>
      <c r="P15" s="18"/>
      <c r="Q15" s="16"/>
      <c r="R15" s="17"/>
      <c r="S15" s="18"/>
      <c r="T15" s="16"/>
      <c r="U15" s="17"/>
      <c r="V15" s="18"/>
      <c r="W15" s="16"/>
      <c r="X15" s="17"/>
      <c r="Y15" s="18"/>
      <c r="Z15" s="16"/>
      <c r="AA15" s="17"/>
      <c r="AB15" s="18"/>
      <c r="AC15" s="16"/>
      <c r="AD15" s="17"/>
      <c r="AE15" s="18"/>
      <c r="AF15" s="16"/>
      <c r="AG15" s="17"/>
      <c r="AH15" s="18"/>
      <c r="AI15" s="16"/>
      <c r="AJ15" s="17"/>
      <c r="AK15" s="18"/>
      <c r="AL15" s="16"/>
      <c r="AM15" s="17"/>
      <c r="AN15" s="18"/>
      <c r="AQ15" s="41" t="s">
        <v>263</v>
      </c>
    </row>
    <row r="16" spans="1:43" ht="18.75" customHeight="1" x14ac:dyDescent="0.15">
      <c r="B16" s="1150" t="s">
        <v>233</v>
      </c>
      <c r="C16" s="1151"/>
      <c r="D16" s="1152"/>
      <c r="E16" s="16"/>
      <c r="F16" s="17"/>
      <c r="G16" s="18"/>
      <c r="H16" s="16"/>
      <c r="I16" s="17"/>
      <c r="J16" s="18"/>
      <c r="K16" s="16"/>
      <c r="L16" s="17"/>
      <c r="M16" s="18"/>
      <c r="N16" s="16"/>
      <c r="O16" s="17"/>
      <c r="P16" s="18"/>
      <c r="Q16" s="16"/>
      <c r="R16" s="17"/>
      <c r="S16" s="18"/>
      <c r="T16" s="16"/>
      <c r="U16" s="17"/>
      <c r="V16" s="18"/>
      <c r="W16" s="16"/>
      <c r="X16" s="17"/>
      <c r="Y16" s="18"/>
      <c r="Z16" s="16"/>
      <c r="AA16" s="17"/>
      <c r="AB16" s="18"/>
      <c r="AC16" s="16"/>
      <c r="AD16" s="17"/>
      <c r="AE16" s="18"/>
      <c r="AF16" s="16"/>
      <c r="AG16" s="17"/>
      <c r="AH16" s="18"/>
      <c r="AI16" s="16"/>
      <c r="AJ16" s="17"/>
      <c r="AK16" s="18"/>
      <c r="AL16" s="16"/>
      <c r="AM16" s="17"/>
      <c r="AN16" s="18"/>
      <c r="AQ16" s="41" t="s">
        <v>263</v>
      </c>
    </row>
    <row r="17" spans="2:43" ht="18.75" customHeight="1" x14ac:dyDescent="0.15">
      <c r="B17" s="1150"/>
      <c r="C17" s="1151"/>
      <c r="D17" s="1152"/>
      <c r="E17" s="16"/>
      <c r="F17" s="17"/>
      <c r="G17" s="18"/>
      <c r="H17" s="16"/>
      <c r="I17" s="17"/>
      <c r="J17" s="18"/>
      <c r="K17" s="16"/>
      <c r="L17" s="17"/>
      <c r="M17" s="18"/>
      <c r="N17" s="16"/>
      <c r="O17" s="17"/>
      <c r="P17" s="18"/>
      <c r="Q17" s="16"/>
      <c r="R17" s="17"/>
      <c r="S17" s="18"/>
      <c r="T17" s="16"/>
      <c r="U17" s="17"/>
      <c r="V17" s="18"/>
      <c r="W17" s="16"/>
      <c r="X17" s="17"/>
      <c r="Y17" s="18"/>
      <c r="Z17" s="16"/>
      <c r="AA17" s="17"/>
      <c r="AB17" s="18"/>
      <c r="AC17" s="16"/>
      <c r="AD17" s="17"/>
      <c r="AE17" s="18"/>
      <c r="AF17" s="16"/>
      <c r="AG17" s="17"/>
      <c r="AH17" s="18"/>
      <c r="AI17" s="16"/>
      <c r="AJ17" s="17"/>
      <c r="AK17" s="18"/>
      <c r="AL17" s="16"/>
      <c r="AM17" s="17"/>
      <c r="AN17" s="18"/>
      <c r="AQ17" s="41" t="s">
        <v>263</v>
      </c>
    </row>
    <row r="18" spans="2:43" ht="18.75" customHeight="1" x14ac:dyDescent="0.15">
      <c r="B18" s="1150"/>
      <c r="C18" s="1151"/>
      <c r="D18" s="1152"/>
      <c r="E18" s="16"/>
      <c r="F18" s="17"/>
      <c r="G18" s="18"/>
      <c r="H18" s="16"/>
      <c r="I18" s="17"/>
      <c r="J18" s="18"/>
      <c r="K18" s="16"/>
      <c r="L18" s="17"/>
      <c r="M18" s="18"/>
      <c r="N18" s="16"/>
      <c r="O18" s="17"/>
      <c r="P18" s="18"/>
      <c r="Q18" s="16"/>
      <c r="R18" s="17"/>
      <c r="S18" s="18"/>
      <c r="T18" s="16"/>
      <c r="U18" s="17"/>
      <c r="V18" s="18"/>
      <c r="W18" s="16"/>
      <c r="X18" s="17"/>
      <c r="Y18" s="18"/>
      <c r="Z18" s="16"/>
      <c r="AA18" s="17"/>
      <c r="AB18" s="18"/>
      <c r="AC18" s="16"/>
      <c r="AD18" s="17"/>
      <c r="AE18" s="18"/>
      <c r="AF18" s="16"/>
      <c r="AG18" s="17"/>
      <c r="AH18" s="18"/>
      <c r="AI18" s="16"/>
      <c r="AJ18" s="17"/>
      <c r="AK18" s="18"/>
      <c r="AL18" s="16"/>
      <c r="AM18" s="17"/>
      <c r="AN18" s="18"/>
      <c r="AQ18" s="41" t="s">
        <v>263</v>
      </c>
    </row>
    <row r="19" spans="2:43" ht="18.75" customHeight="1" x14ac:dyDescent="0.15">
      <c r="B19" s="1150" t="s">
        <v>234</v>
      </c>
      <c r="C19" s="1151"/>
      <c r="D19" s="1152"/>
      <c r="E19" s="16"/>
      <c r="F19" s="17"/>
      <c r="G19" s="18"/>
      <c r="H19" s="16"/>
      <c r="I19" s="17"/>
      <c r="J19" s="18"/>
      <c r="K19" s="16"/>
      <c r="L19" s="17"/>
      <c r="M19" s="18"/>
      <c r="N19" s="16"/>
      <c r="O19" s="17"/>
      <c r="P19" s="18"/>
      <c r="Q19" s="16"/>
      <c r="R19" s="17"/>
      <c r="S19" s="18"/>
      <c r="T19" s="16"/>
      <c r="U19" s="17"/>
      <c r="V19" s="18"/>
      <c r="W19" s="16"/>
      <c r="X19" s="17"/>
      <c r="Y19" s="18"/>
      <c r="Z19" s="16"/>
      <c r="AA19" s="17"/>
      <c r="AB19" s="18"/>
      <c r="AC19" s="16"/>
      <c r="AD19" s="17"/>
      <c r="AE19" s="18"/>
      <c r="AF19" s="16"/>
      <c r="AG19" s="17"/>
      <c r="AH19" s="18"/>
      <c r="AI19" s="16"/>
      <c r="AJ19" s="17"/>
      <c r="AK19" s="18"/>
      <c r="AL19" s="16"/>
      <c r="AM19" s="17"/>
      <c r="AN19" s="18"/>
      <c r="AQ19" s="41" t="s">
        <v>263</v>
      </c>
    </row>
    <row r="20" spans="2:43" ht="18.75" customHeight="1" x14ac:dyDescent="0.15">
      <c r="B20" s="1150"/>
      <c r="C20" s="1151"/>
      <c r="D20" s="1152"/>
      <c r="E20" s="16"/>
      <c r="F20" s="17"/>
      <c r="G20" s="18"/>
      <c r="H20" s="16"/>
      <c r="I20" s="17"/>
      <c r="J20" s="18"/>
      <c r="K20" s="16"/>
      <c r="L20" s="17"/>
      <c r="M20" s="18"/>
      <c r="N20" s="16"/>
      <c r="O20" s="17"/>
      <c r="P20" s="18"/>
      <c r="Q20" s="16"/>
      <c r="R20" s="17"/>
      <c r="S20" s="18"/>
      <c r="T20" s="16"/>
      <c r="U20" s="17"/>
      <c r="V20" s="18"/>
      <c r="W20" s="16"/>
      <c r="X20" s="17"/>
      <c r="Y20" s="18"/>
      <c r="Z20" s="16"/>
      <c r="AA20" s="17"/>
      <c r="AB20" s="18"/>
      <c r="AC20" s="16"/>
      <c r="AD20" s="17"/>
      <c r="AE20" s="18"/>
      <c r="AF20" s="16"/>
      <c r="AG20" s="17"/>
      <c r="AH20" s="18"/>
      <c r="AI20" s="16"/>
      <c r="AJ20" s="17"/>
      <c r="AK20" s="18"/>
      <c r="AL20" s="16"/>
      <c r="AM20" s="17"/>
      <c r="AN20" s="18"/>
      <c r="AQ20" s="41" t="s">
        <v>263</v>
      </c>
    </row>
    <row r="21" spans="2:43" ht="18.75" customHeight="1" x14ac:dyDescent="0.15">
      <c r="B21" s="1150"/>
      <c r="C21" s="1151"/>
      <c r="D21" s="1152"/>
      <c r="E21" s="16"/>
      <c r="F21" s="17"/>
      <c r="G21" s="18"/>
      <c r="H21" s="16"/>
      <c r="I21" s="17"/>
      <c r="J21" s="18"/>
      <c r="K21" s="16"/>
      <c r="L21" s="17"/>
      <c r="M21" s="18"/>
      <c r="N21" s="16"/>
      <c r="O21" s="17"/>
      <c r="P21" s="18"/>
      <c r="Q21" s="16"/>
      <c r="R21" s="17"/>
      <c r="S21" s="18"/>
      <c r="T21" s="16"/>
      <c r="U21" s="17"/>
      <c r="V21" s="18"/>
      <c r="W21" s="16"/>
      <c r="X21" s="17"/>
      <c r="Y21" s="18"/>
      <c r="Z21" s="16"/>
      <c r="AA21" s="17"/>
      <c r="AB21" s="18"/>
      <c r="AC21" s="16"/>
      <c r="AD21" s="17"/>
      <c r="AE21" s="18"/>
      <c r="AF21" s="16"/>
      <c r="AG21" s="17"/>
      <c r="AH21" s="18"/>
      <c r="AI21" s="16"/>
      <c r="AJ21" s="17"/>
      <c r="AK21" s="18"/>
      <c r="AL21" s="16"/>
      <c r="AM21" s="17"/>
      <c r="AN21" s="18"/>
      <c r="AQ21" s="41" t="s">
        <v>263</v>
      </c>
    </row>
    <row r="22" spans="2:43" ht="18.75" customHeight="1" x14ac:dyDescent="0.15">
      <c r="B22" s="1150" t="s">
        <v>235</v>
      </c>
      <c r="C22" s="1151"/>
      <c r="D22" s="1152"/>
      <c r="E22" s="16"/>
      <c r="F22" s="17"/>
      <c r="G22" s="18"/>
      <c r="H22" s="16"/>
      <c r="I22" s="17"/>
      <c r="J22" s="18"/>
      <c r="K22" s="16"/>
      <c r="L22" s="17"/>
      <c r="M22" s="18"/>
      <c r="N22" s="16"/>
      <c r="O22" s="17"/>
      <c r="P22" s="18"/>
      <c r="Q22" s="16"/>
      <c r="R22" s="17"/>
      <c r="S22" s="18"/>
      <c r="T22" s="16"/>
      <c r="U22" s="17"/>
      <c r="V22" s="18"/>
      <c r="W22" s="16"/>
      <c r="X22" s="17"/>
      <c r="Y22" s="18"/>
      <c r="Z22" s="16"/>
      <c r="AA22" s="17"/>
      <c r="AB22" s="18"/>
      <c r="AC22" s="16"/>
      <c r="AD22" s="17"/>
      <c r="AE22" s="18"/>
      <c r="AF22" s="16"/>
      <c r="AG22" s="17"/>
      <c r="AH22" s="18"/>
      <c r="AI22" s="16"/>
      <c r="AJ22" s="17"/>
      <c r="AK22" s="18"/>
      <c r="AL22" s="16"/>
      <c r="AM22" s="17"/>
      <c r="AN22" s="18"/>
      <c r="AQ22" s="41" t="s">
        <v>263</v>
      </c>
    </row>
    <row r="23" spans="2:43" ht="18.75" customHeight="1" x14ac:dyDescent="0.15">
      <c r="B23" s="1150"/>
      <c r="C23" s="1151"/>
      <c r="D23" s="1152"/>
      <c r="E23" s="16"/>
      <c r="F23" s="17"/>
      <c r="G23" s="18"/>
      <c r="H23" s="16"/>
      <c r="I23" s="17"/>
      <c r="J23" s="18"/>
      <c r="K23" s="16"/>
      <c r="L23" s="17"/>
      <c r="M23" s="18"/>
      <c r="N23" s="16"/>
      <c r="O23" s="17"/>
      <c r="P23" s="18"/>
      <c r="Q23" s="16"/>
      <c r="R23" s="17"/>
      <c r="S23" s="18"/>
      <c r="T23" s="16"/>
      <c r="U23" s="17"/>
      <c r="V23" s="18"/>
      <c r="W23" s="16"/>
      <c r="X23" s="17"/>
      <c r="Y23" s="18"/>
      <c r="Z23" s="16"/>
      <c r="AA23" s="17"/>
      <c r="AB23" s="18"/>
      <c r="AC23" s="16"/>
      <c r="AD23" s="17"/>
      <c r="AE23" s="18"/>
      <c r="AF23" s="16"/>
      <c r="AG23" s="17"/>
      <c r="AH23" s="18"/>
      <c r="AI23" s="16"/>
      <c r="AJ23" s="17"/>
      <c r="AK23" s="18"/>
      <c r="AL23" s="16"/>
      <c r="AM23" s="17"/>
      <c r="AN23" s="18"/>
      <c r="AQ23" s="41" t="s">
        <v>263</v>
      </c>
    </row>
    <row r="24" spans="2:43" ht="18.75" customHeight="1" x14ac:dyDescent="0.15">
      <c r="B24" s="1150" t="s">
        <v>236</v>
      </c>
      <c r="C24" s="1151"/>
      <c r="D24" s="1152"/>
      <c r="E24" s="16"/>
      <c r="F24" s="17"/>
      <c r="G24" s="18"/>
      <c r="H24" s="16"/>
      <c r="I24" s="17"/>
      <c r="J24" s="18"/>
      <c r="K24" s="16"/>
      <c r="L24" s="17"/>
      <c r="M24" s="18"/>
      <c r="N24" s="16"/>
      <c r="O24" s="17"/>
      <c r="P24" s="18"/>
      <c r="Q24" s="16"/>
      <c r="R24" s="17"/>
      <c r="S24" s="18"/>
      <c r="T24" s="16"/>
      <c r="U24" s="17"/>
      <c r="V24" s="18"/>
      <c r="W24" s="16"/>
      <c r="X24" s="17"/>
      <c r="Y24" s="18"/>
      <c r="Z24" s="16"/>
      <c r="AA24" s="17"/>
      <c r="AB24" s="18"/>
      <c r="AC24" s="16"/>
      <c r="AD24" s="17"/>
      <c r="AE24" s="18"/>
      <c r="AF24" s="16"/>
      <c r="AG24" s="17"/>
      <c r="AH24" s="18"/>
      <c r="AI24" s="16"/>
      <c r="AJ24" s="17"/>
      <c r="AK24" s="18"/>
      <c r="AL24" s="16"/>
      <c r="AM24" s="17"/>
      <c r="AN24" s="18"/>
      <c r="AQ24" s="41" t="s">
        <v>263</v>
      </c>
    </row>
    <row r="25" spans="2:43" ht="18.75" customHeight="1" x14ac:dyDescent="0.15">
      <c r="B25" s="1150"/>
      <c r="C25" s="1151"/>
      <c r="D25" s="1152"/>
      <c r="E25" s="16"/>
      <c r="F25" s="17"/>
      <c r="G25" s="18"/>
      <c r="H25" s="16"/>
      <c r="I25" s="17"/>
      <c r="J25" s="18"/>
      <c r="K25" s="16"/>
      <c r="L25" s="17"/>
      <c r="M25" s="18"/>
      <c r="N25" s="16"/>
      <c r="O25" s="17"/>
      <c r="P25" s="18"/>
      <c r="Q25" s="16"/>
      <c r="R25" s="17"/>
      <c r="S25" s="18"/>
      <c r="T25" s="16"/>
      <c r="U25" s="17"/>
      <c r="V25" s="18"/>
      <c r="W25" s="16"/>
      <c r="X25" s="17"/>
      <c r="Y25" s="18"/>
      <c r="Z25" s="16"/>
      <c r="AA25" s="17"/>
      <c r="AB25" s="18"/>
      <c r="AC25" s="16"/>
      <c r="AD25" s="17"/>
      <c r="AE25" s="18"/>
      <c r="AF25" s="16"/>
      <c r="AG25" s="17"/>
      <c r="AH25" s="18"/>
      <c r="AI25" s="16"/>
      <c r="AJ25" s="17"/>
      <c r="AK25" s="18"/>
      <c r="AL25" s="16"/>
      <c r="AM25" s="17"/>
      <c r="AN25" s="18"/>
      <c r="AQ25" s="41" t="s">
        <v>263</v>
      </c>
    </row>
    <row r="26" spans="2:43" ht="16.5" customHeight="1" x14ac:dyDescent="0.15">
      <c r="C26" s="14" t="s">
        <v>229</v>
      </c>
    </row>
    <row r="27" spans="2:43" ht="16.5" customHeight="1" x14ac:dyDescent="0.15">
      <c r="C27" s="14" t="s">
        <v>230</v>
      </c>
    </row>
    <row r="28" spans="2:43" ht="16.5" customHeight="1" x14ac:dyDescent="0.15">
      <c r="AN28" s="345" t="s">
        <v>979</v>
      </c>
    </row>
    <row r="29" spans="2:43" ht="16.5" customHeight="1" x14ac:dyDescent="0.15"/>
    <row r="30" spans="2:43" ht="16.5" customHeight="1" x14ac:dyDescent="0.15"/>
  </sheetData>
  <sheetProtection password="A4DE" sheet="1" objects="1" scenarios="1"/>
  <mergeCells count="35">
    <mergeCell ref="K6:P6"/>
    <mergeCell ref="Q6:V6"/>
    <mergeCell ref="Q7:V7"/>
    <mergeCell ref="K7:P7"/>
    <mergeCell ref="B24:D24"/>
    <mergeCell ref="B18:D18"/>
    <mergeCell ref="B19:D19"/>
    <mergeCell ref="H7:J7"/>
    <mergeCell ref="B22:D22"/>
    <mergeCell ref="B23:D23"/>
    <mergeCell ref="B20:D20"/>
    <mergeCell ref="E4:Z4"/>
    <mergeCell ref="B25:D25"/>
    <mergeCell ref="B8:D8"/>
    <mergeCell ref="B9:D9"/>
    <mergeCell ref="B10:D10"/>
    <mergeCell ref="B11:D11"/>
    <mergeCell ref="B12:D12"/>
    <mergeCell ref="B13:D13"/>
    <mergeCell ref="B14:D14"/>
    <mergeCell ref="B15:D15"/>
    <mergeCell ref="B21:D21"/>
    <mergeCell ref="B16:D16"/>
    <mergeCell ref="B17:D17"/>
    <mergeCell ref="B6:D7"/>
    <mergeCell ref="E7:G7"/>
    <mergeCell ref="E6:J6"/>
    <mergeCell ref="W6:AE6"/>
    <mergeCell ref="AL7:AN7"/>
    <mergeCell ref="W7:Y7"/>
    <mergeCell ref="Z7:AB7"/>
    <mergeCell ref="AC7:AE7"/>
    <mergeCell ref="AF7:AH7"/>
    <mergeCell ref="AF6:AN6"/>
    <mergeCell ref="AI7:AK7"/>
  </mergeCells>
  <phoneticPr fontId="2"/>
  <pageMargins left="0.59055118110236227" right="0.59055118110236227" top="0.98425196850393704" bottom="0.74803149606299213" header="0.31496062992125984" footer="0.31496062992125984"/>
  <pageSetup paperSize="9" orientation="landscape"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58"/>
  <sheetViews>
    <sheetView showGridLines="0" tabSelected="1" view="pageBreakPreview" zoomScale="85" zoomScaleNormal="100" zoomScaleSheetLayoutView="85" workbookViewId="0">
      <selection activeCell="Y17" sqref="Y17"/>
    </sheetView>
  </sheetViews>
  <sheetFormatPr defaultRowHeight="13.5" x14ac:dyDescent="0.15"/>
  <cols>
    <col min="1" max="1" width="1.625" style="7" customWidth="1"/>
    <col min="2" max="2" width="2.375" style="7" customWidth="1"/>
    <col min="3" max="3" width="0.875" style="7" customWidth="1"/>
    <col min="4" max="4" width="15.5" style="7" customWidth="1"/>
    <col min="5" max="5" width="12.5" style="7" customWidth="1"/>
    <col min="6" max="6" width="0.75" style="7" customWidth="1"/>
    <col min="7" max="7" width="10.75" style="7" customWidth="1"/>
    <col min="8" max="8" width="8.75" style="7" customWidth="1"/>
    <col min="9" max="10" width="4.875" style="7" customWidth="1"/>
    <col min="11" max="11" width="4.625" style="7" customWidth="1"/>
    <col min="12" max="16" width="4.625" style="79" customWidth="1"/>
    <col min="17" max="17" width="1.375" style="79" customWidth="1"/>
    <col min="18" max="18" width="1.125" style="79" customWidth="1"/>
    <col min="19" max="19" width="2.75" style="7" customWidth="1"/>
    <col min="20" max="16384" width="9" style="7"/>
  </cols>
  <sheetData>
    <row r="1" spans="2:23" ht="15" customHeight="1" x14ac:dyDescent="0.15">
      <c r="B1" s="159" t="s">
        <v>659</v>
      </c>
    </row>
    <row r="2" spans="2:23" ht="9.75" customHeight="1" x14ac:dyDescent="0.15">
      <c r="B2" s="160"/>
      <c r="C2" s="161"/>
      <c r="D2" s="161"/>
      <c r="E2" s="161"/>
      <c r="F2" s="161"/>
      <c r="G2" s="161"/>
      <c r="H2" s="161"/>
      <c r="I2" s="161"/>
      <c r="J2" s="162"/>
      <c r="K2" s="162"/>
      <c r="L2" s="163"/>
      <c r="M2" s="163"/>
      <c r="N2" s="163"/>
      <c r="O2" s="163"/>
      <c r="P2" s="163"/>
      <c r="Q2" s="86"/>
      <c r="T2" s="79"/>
    </row>
    <row r="3" spans="2:23" x14ac:dyDescent="0.15">
      <c r="B3" s="160"/>
      <c r="D3" s="164"/>
      <c r="E3" s="22"/>
      <c r="F3" s="22"/>
      <c r="G3" s="22"/>
      <c r="H3" s="22"/>
      <c r="I3" s="622"/>
      <c r="J3" s="622"/>
      <c r="K3" s="55"/>
      <c r="L3" s="22" t="s">
        <v>243</v>
      </c>
      <c r="M3" s="55"/>
      <c r="N3" s="165" t="s">
        <v>660</v>
      </c>
      <c r="O3" s="55"/>
      <c r="P3" s="165" t="s">
        <v>661</v>
      </c>
      <c r="Q3" s="166"/>
      <c r="T3" s="41" t="s">
        <v>265</v>
      </c>
    </row>
    <row r="4" spans="2:23" x14ac:dyDescent="0.15">
      <c r="B4" s="160"/>
      <c r="C4" s="167" t="s">
        <v>601</v>
      </c>
      <c r="D4" s="4"/>
      <c r="E4" s="4"/>
      <c r="F4" s="4"/>
      <c r="G4" s="4"/>
      <c r="H4" s="4"/>
      <c r="I4" s="4"/>
      <c r="J4" s="76"/>
      <c r="K4" s="76"/>
      <c r="L4" s="4"/>
      <c r="M4" s="4"/>
      <c r="N4" s="4"/>
      <c r="O4" s="4"/>
      <c r="P4" s="76"/>
      <c r="Q4" s="166"/>
    </row>
    <row r="5" spans="2:23" x14ac:dyDescent="0.15">
      <c r="B5" s="160"/>
      <c r="C5" s="4" t="s">
        <v>609</v>
      </c>
      <c r="D5" s="4"/>
      <c r="E5" s="4"/>
      <c r="F5" s="4"/>
      <c r="G5" s="4"/>
      <c r="H5" s="4"/>
      <c r="I5" s="4"/>
      <c r="J5" s="4"/>
      <c r="K5" s="4"/>
      <c r="L5" s="80"/>
      <c r="M5" s="80"/>
      <c r="N5" s="80"/>
      <c r="O5" s="80"/>
      <c r="P5" s="80"/>
      <c r="Q5" s="166"/>
    </row>
    <row r="6" spans="2:23" ht="25.5" customHeight="1" x14ac:dyDescent="0.15">
      <c r="B6" s="160"/>
      <c r="C6" s="4"/>
      <c r="D6" s="4"/>
      <c r="E6" s="4"/>
      <c r="F6" s="4"/>
      <c r="G6" s="4"/>
      <c r="H6" s="4"/>
      <c r="I6" s="4"/>
      <c r="J6" s="4"/>
      <c r="K6" s="4"/>
      <c r="L6" s="80"/>
      <c r="M6" s="80"/>
      <c r="N6" s="80"/>
      <c r="O6" s="80"/>
      <c r="P6" s="80"/>
      <c r="Q6" s="166"/>
    </row>
    <row r="7" spans="2:23" ht="20.25" customHeight="1" x14ac:dyDescent="0.15">
      <c r="B7" s="160"/>
      <c r="C7" s="4"/>
      <c r="D7" s="4"/>
      <c r="E7" s="4"/>
      <c r="F7" s="4"/>
      <c r="G7" s="4"/>
      <c r="H7" s="4" t="s">
        <v>662</v>
      </c>
      <c r="L7" s="80"/>
      <c r="M7" s="80"/>
      <c r="N7" s="80"/>
      <c r="O7" s="80"/>
      <c r="P7" s="80"/>
      <c r="Q7" s="166"/>
    </row>
    <row r="8" spans="2:23" ht="20.25" customHeight="1" x14ac:dyDescent="0.15">
      <c r="B8" s="160"/>
      <c r="C8" s="4"/>
      <c r="D8" s="4"/>
      <c r="E8" s="4"/>
      <c r="F8" s="4"/>
      <c r="G8" s="4"/>
      <c r="H8" s="4" t="s">
        <v>631</v>
      </c>
      <c r="I8" s="629" t="str">
        <f>IF(基本!F7="","","東京都"&amp;基本!F7)</f>
        <v/>
      </c>
      <c r="J8" s="629"/>
      <c r="K8" s="629"/>
      <c r="L8" s="629"/>
      <c r="M8" s="629"/>
      <c r="N8" s="629"/>
      <c r="O8" s="629"/>
      <c r="P8" s="629"/>
      <c r="Q8" s="166"/>
      <c r="T8" s="7" t="s">
        <v>266</v>
      </c>
    </row>
    <row r="9" spans="2:23" ht="20.25" customHeight="1" x14ac:dyDescent="0.15">
      <c r="B9" s="160"/>
      <c r="C9" s="4"/>
      <c r="D9" s="4"/>
      <c r="E9" s="4"/>
      <c r="F9" s="4"/>
      <c r="G9" s="4"/>
      <c r="H9" s="4" t="s">
        <v>112</v>
      </c>
      <c r="I9" s="75"/>
      <c r="J9" s="621" t="str">
        <f>IF(基本!F4="","",基本!F4)</f>
        <v/>
      </c>
      <c r="K9" s="621"/>
      <c r="L9" s="621"/>
      <c r="M9" s="621"/>
      <c r="N9" s="630"/>
      <c r="O9" s="630"/>
      <c r="P9" s="630"/>
      <c r="Q9" s="166"/>
      <c r="T9" s="79" t="s">
        <v>293</v>
      </c>
    </row>
    <row r="10" spans="2:23" ht="20.25" customHeight="1" x14ac:dyDescent="0.15">
      <c r="B10" s="160"/>
      <c r="C10" s="4"/>
      <c r="D10" s="4"/>
      <c r="E10" s="4"/>
      <c r="F10" s="4"/>
      <c r="G10" s="4"/>
      <c r="H10" s="4" t="s">
        <v>663</v>
      </c>
      <c r="I10" s="634" t="str">
        <f>IF(基本!G5="","",基本!G5)</f>
        <v/>
      </c>
      <c r="J10" s="634"/>
      <c r="K10" s="634"/>
      <c r="L10" s="633" t="str">
        <f>IF(基本!K5="","",基本!K5)</f>
        <v/>
      </c>
      <c r="M10" s="633"/>
      <c r="N10" s="633"/>
      <c r="O10" s="633"/>
      <c r="P10" s="74" t="s">
        <v>981</v>
      </c>
      <c r="Q10" s="166"/>
      <c r="T10" s="79" t="s">
        <v>293</v>
      </c>
    </row>
    <row r="11" spans="2:23" ht="12.75" customHeight="1" x14ac:dyDescent="0.15">
      <c r="B11" s="160"/>
      <c r="C11" s="4"/>
      <c r="D11" s="4"/>
      <c r="E11" s="4"/>
      <c r="F11" s="4"/>
      <c r="G11" s="4"/>
      <c r="H11" s="4"/>
      <c r="I11" s="628" t="s">
        <v>581</v>
      </c>
      <c r="J11" s="628"/>
      <c r="K11" s="620" t="s">
        <v>581</v>
      </c>
      <c r="L11" s="620"/>
      <c r="M11" s="620"/>
      <c r="N11" s="620"/>
      <c r="O11" s="620"/>
      <c r="Q11" s="166"/>
    </row>
    <row r="12" spans="2:23" ht="12.75" customHeight="1" x14ac:dyDescent="0.15">
      <c r="B12" s="160"/>
      <c r="C12" s="4"/>
      <c r="D12" s="4"/>
      <c r="E12" s="4"/>
      <c r="F12" s="4"/>
      <c r="G12" s="4"/>
      <c r="H12" s="4" t="str">
        <f>IF(基本!B10="","","（"&amp;基本!B10&amp;"）")</f>
        <v/>
      </c>
      <c r="L12" s="80"/>
      <c r="M12" s="80"/>
      <c r="N12" s="80"/>
      <c r="O12" s="80"/>
      <c r="P12" s="80"/>
      <c r="Q12" s="166"/>
    </row>
    <row r="13" spans="2:23" ht="20.25" customHeight="1" x14ac:dyDescent="0.15">
      <c r="B13" s="160"/>
      <c r="C13" s="4"/>
      <c r="D13" s="4"/>
      <c r="E13" s="4"/>
      <c r="F13" s="4"/>
      <c r="G13" s="4"/>
      <c r="H13" s="4" t="str">
        <f>IF(H12="","",V13)</f>
        <v/>
      </c>
      <c r="I13" s="621" t="str">
        <f>IF(基本!O$10=1,基本!F$13,IF(基本!O$16=1,基本!F$19,""))</f>
        <v/>
      </c>
      <c r="J13" s="621"/>
      <c r="K13" s="621"/>
      <c r="L13" s="621"/>
      <c r="M13" s="621"/>
      <c r="N13" s="621"/>
      <c r="O13" s="621"/>
      <c r="P13" s="621"/>
      <c r="Q13" s="166"/>
      <c r="T13" s="7" t="s">
        <v>266</v>
      </c>
      <c r="V13" s="190" t="s">
        <v>680</v>
      </c>
      <c r="W13" s="191"/>
    </row>
    <row r="14" spans="2:23" ht="20.25" customHeight="1" x14ac:dyDescent="0.15">
      <c r="B14" s="160"/>
      <c r="C14" s="4"/>
      <c r="D14" s="4"/>
      <c r="E14" s="4"/>
      <c r="F14" s="4"/>
      <c r="G14" s="4"/>
      <c r="H14" s="4" t="str">
        <f t="shared" ref="H14:H15" si="0">IF(H13="","",V14)</f>
        <v/>
      </c>
      <c r="I14" s="22"/>
      <c r="J14" s="621" t="str">
        <f>IF(基本!O$10=1,基本!F$10,IF(基本!O$16=1,基本!F$16,""))</f>
        <v/>
      </c>
      <c r="K14" s="621"/>
      <c r="L14" s="621"/>
      <c r="M14" s="621"/>
      <c r="N14" s="621"/>
      <c r="O14" s="621"/>
      <c r="P14" s="621"/>
      <c r="Q14" s="166"/>
      <c r="T14" s="79" t="s">
        <v>293</v>
      </c>
      <c r="V14" s="190" t="s">
        <v>112</v>
      </c>
      <c r="W14" s="191"/>
    </row>
    <row r="15" spans="2:23" ht="20.25" customHeight="1" x14ac:dyDescent="0.15">
      <c r="B15" s="160"/>
      <c r="C15" s="4"/>
      <c r="D15" s="4"/>
      <c r="E15" s="4"/>
      <c r="F15" s="4"/>
      <c r="G15" s="4"/>
      <c r="H15" s="4" t="str">
        <f t="shared" si="0"/>
        <v/>
      </c>
      <c r="I15" s="634" t="str">
        <f>IF(基本!O$10=1,基本!G$11,IF(基本!O$16=1,基本!G$17,""))</f>
        <v/>
      </c>
      <c r="J15" s="634"/>
      <c r="K15" s="634"/>
      <c r="L15" s="633" t="str">
        <f>IF(基本!O$10=1,基本!K$11,IF(基本!O$16=1,基本!K$17,""))</f>
        <v/>
      </c>
      <c r="M15" s="633"/>
      <c r="N15" s="633"/>
      <c r="O15" s="633"/>
      <c r="P15" s="4" t="str">
        <f>IF(H12="","",W15)</f>
        <v/>
      </c>
      <c r="Q15" s="166"/>
      <c r="T15" s="79" t="s">
        <v>293</v>
      </c>
      <c r="V15" s="190" t="s">
        <v>681</v>
      </c>
      <c r="W15" s="192"/>
    </row>
    <row r="16" spans="2:23" ht="12.75" customHeight="1" x14ac:dyDescent="0.15">
      <c r="B16" s="160"/>
      <c r="C16" s="4"/>
      <c r="D16" s="4"/>
      <c r="E16" s="4"/>
      <c r="F16" s="4"/>
      <c r="G16" s="4"/>
      <c r="H16" s="4"/>
      <c r="I16" s="628" t="s">
        <v>581</v>
      </c>
      <c r="J16" s="628"/>
      <c r="K16" s="620" t="s">
        <v>581</v>
      </c>
      <c r="L16" s="620"/>
      <c r="M16" s="620"/>
      <c r="N16" s="620"/>
      <c r="O16" s="620"/>
      <c r="P16" s="80"/>
      <c r="Q16" s="166"/>
      <c r="V16" s="191"/>
      <c r="W16" s="191"/>
    </row>
    <row r="17" spans="2:23" ht="12.75" customHeight="1" x14ac:dyDescent="0.15">
      <c r="B17" s="160"/>
      <c r="C17" s="4"/>
      <c r="D17" s="4"/>
      <c r="E17" s="4"/>
      <c r="F17" s="4"/>
      <c r="G17" s="4"/>
      <c r="H17" s="4" t="str">
        <f>IF(基本!B16="","","（"&amp;基本!B16&amp;"）")</f>
        <v/>
      </c>
      <c r="L17" s="80"/>
      <c r="M17" s="80"/>
      <c r="N17" s="80"/>
      <c r="O17" s="80"/>
      <c r="P17" s="80"/>
      <c r="Q17" s="166"/>
      <c r="V17" s="191"/>
      <c r="W17" s="191"/>
    </row>
    <row r="18" spans="2:23" ht="19.5" customHeight="1" x14ac:dyDescent="0.15">
      <c r="B18" s="160"/>
      <c r="C18" s="4"/>
      <c r="D18" s="4"/>
      <c r="E18" s="4"/>
      <c r="F18" s="4"/>
      <c r="G18" s="4"/>
      <c r="H18" s="4" t="str">
        <f>IF(H17="","",V18)</f>
        <v/>
      </c>
      <c r="I18" s="621" t="str">
        <f>IF(基本!O$10=2,基本!F$13,IF(基本!O$16=2,基本!F$19,""))</f>
        <v/>
      </c>
      <c r="J18" s="621"/>
      <c r="K18" s="621"/>
      <c r="L18" s="621"/>
      <c r="M18" s="621"/>
      <c r="N18" s="621"/>
      <c r="O18" s="621"/>
      <c r="P18" s="621"/>
      <c r="Q18" s="166"/>
      <c r="T18" s="7" t="s">
        <v>266</v>
      </c>
      <c r="V18" s="190" t="s">
        <v>680</v>
      </c>
      <c r="W18" s="191"/>
    </row>
    <row r="19" spans="2:23" ht="19.5" customHeight="1" x14ac:dyDescent="0.15">
      <c r="B19" s="160"/>
      <c r="C19" s="4"/>
      <c r="D19" s="4"/>
      <c r="E19" s="4"/>
      <c r="F19" s="4"/>
      <c r="G19" s="4"/>
      <c r="H19" s="4" t="str">
        <f t="shared" ref="H19:H20" si="1">IF(H18="","",V19)</f>
        <v/>
      </c>
      <c r="I19" s="22"/>
      <c r="J19" s="621" t="str">
        <f>IF(基本!O$10=2,基本!F$10,IF(基本!O$16=2,基本!F$16,""))</f>
        <v/>
      </c>
      <c r="K19" s="621"/>
      <c r="L19" s="621"/>
      <c r="M19" s="621"/>
      <c r="N19" s="621"/>
      <c r="O19" s="621"/>
      <c r="P19" s="621"/>
      <c r="Q19" s="166"/>
      <c r="T19" s="79" t="s">
        <v>293</v>
      </c>
      <c r="V19" s="190" t="s">
        <v>112</v>
      </c>
      <c r="W19" s="191"/>
    </row>
    <row r="20" spans="2:23" ht="19.5" customHeight="1" x14ac:dyDescent="0.15">
      <c r="B20" s="160"/>
      <c r="C20" s="4"/>
      <c r="D20" s="4"/>
      <c r="E20" s="4"/>
      <c r="F20" s="4"/>
      <c r="G20" s="4"/>
      <c r="H20" s="4" t="str">
        <f t="shared" si="1"/>
        <v/>
      </c>
      <c r="I20" s="634" t="str">
        <f>IF(基本!O$10=2,基本!G$11,IF(基本!O$16=2,基本!G$17,""))</f>
        <v/>
      </c>
      <c r="J20" s="634"/>
      <c r="K20" s="634"/>
      <c r="L20" s="633" t="str">
        <f>IF(基本!O$10=2,基本!K$11,IF(基本!O$16=2,基本!K$17,""))</f>
        <v/>
      </c>
      <c r="M20" s="633"/>
      <c r="N20" s="633"/>
      <c r="O20" s="633"/>
      <c r="P20" s="4" t="str">
        <f>IF(H17="","",W20)</f>
        <v/>
      </c>
      <c r="Q20" s="166"/>
      <c r="T20" s="79" t="s">
        <v>293</v>
      </c>
      <c r="V20" s="190" t="s">
        <v>681</v>
      </c>
      <c r="W20" s="192"/>
    </row>
    <row r="21" spans="2:23" ht="7.5" customHeight="1" x14ac:dyDescent="0.15">
      <c r="B21" s="160"/>
      <c r="C21" s="4"/>
      <c r="D21" s="4"/>
      <c r="E21" s="4"/>
      <c r="F21" s="4"/>
      <c r="G21" s="4"/>
      <c r="H21" s="4"/>
      <c r="I21" s="628" t="s">
        <v>581</v>
      </c>
      <c r="J21" s="628"/>
      <c r="K21" s="620" t="s">
        <v>581</v>
      </c>
      <c r="L21" s="620"/>
      <c r="M21" s="620"/>
      <c r="N21" s="620"/>
      <c r="O21" s="620"/>
      <c r="Q21" s="166"/>
      <c r="V21" s="119"/>
      <c r="W21" s="119"/>
    </row>
    <row r="22" spans="2:23" ht="7.5" customHeight="1" x14ac:dyDescent="0.15">
      <c r="B22" s="160"/>
      <c r="C22" s="4"/>
      <c r="D22" s="4"/>
      <c r="E22" s="4"/>
      <c r="F22" s="4"/>
      <c r="G22" s="4"/>
      <c r="H22" s="4"/>
      <c r="Q22" s="166"/>
    </row>
    <row r="23" spans="2:23" ht="7.5" customHeight="1" x14ac:dyDescent="0.15">
      <c r="B23" s="160"/>
      <c r="C23" s="4"/>
      <c r="D23" s="4"/>
      <c r="E23" s="4"/>
      <c r="F23" s="4"/>
      <c r="G23" s="4"/>
      <c r="H23" s="4"/>
      <c r="P23" s="82"/>
      <c r="Q23" s="166"/>
    </row>
    <row r="24" spans="2:23" ht="25.5" x14ac:dyDescent="0.15">
      <c r="B24" s="160"/>
      <c r="C24" s="635" t="s">
        <v>664</v>
      </c>
      <c r="D24" s="635"/>
      <c r="E24" s="635"/>
      <c r="F24" s="635"/>
      <c r="G24" s="635"/>
      <c r="H24" s="635"/>
      <c r="I24" s="635"/>
      <c r="J24" s="635"/>
      <c r="K24" s="635"/>
      <c r="L24" s="635"/>
      <c r="M24" s="635"/>
      <c r="N24" s="635"/>
      <c r="O24" s="635"/>
      <c r="P24" s="635"/>
      <c r="Q24" s="166"/>
    </row>
    <row r="25" spans="2:23" ht="9.75" customHeight="1" x14ac:dyDescent="0.15">
      <c r="B25" s="160"/>
      <c r="C25" s="4"/>
      <c r="D25" s="4"/>
      <c r="E25" s="4"/>
      <c r="F25" s="4"/>
      <c r="G25" s="4"/>
      <c r="H25" s="4"/>
      <c r="I25" s="4"/>
      <c r="J25" s="4"/>
      <c r="K25" s="4"/>
      <c r="L25" s="80"/>
      <c r="M25" s="80"/>
      <c r="N25" s="80"/>
      <c r="O25" s="80"/>
      <c r="P25" s="80"/>
      <c r="Q25" s="166"/>
    </row>
    <row r="26" spans="2:23" ht="57.75" customHeight="1" x14ac:dyDescent="0.15">
      <c r="B26" s="160"/>
      <c r="D26" s="645" t="s">
        <v>687</v>
      </c>
      <c r="E26" s="645"/>
      <c r="F26" s="645"/>
      <c r="G26" s="645"/>
      <c r="H26" s="645"/>
      <c r="I26" s="645"/>
      <c r="J26" s="645"/>
      <c r="K26" s="645"/>
      <c r="L26" s="645"/>
      <c r="M26" s="645"/>
      <c r="N26" s="645"/>
      <c r="O26" s="645"/>
      <c r="P26" s="645"/>
      <c r="Q26" s="166"/>
    </row>
    <row r="27" spans="2:23" ht="18" customHeight="1" x14ac:dyDescent="0.15">
      <c r="B27" s="160"/>
      <c r="C27" s="4"/>
      <c r="D27" s="4"/>
      <c r="E27" s="4"/>
      <c r="F27" s="4"/>
      <c r="G27" s="4"/>
      <c r="H27" s="4"/>
      <c r="I27" s="4"/>
      <c r="J27" s="4"/>
      <c r="K27" s="4"/>
      <c r="L27" s="80"/>
      <c r="M27" s="80"/>
      <c r="N27" s="80"/>
      <c r="O27" s="80"/>
      <c r="P27" s="80"/>
      <c r="Q27" s="166"/>
    </row>
    <row r="28" spans="2:23" ht="16.5" customHeight="1" x14ac:dyDescent="0.15">
      <c r="B28" s="160"/>
      <c r="C28" s="169"/>
      <c r="D28" s="170" t="s">
        <v>665</v>
      </c>
      <c r="E28" s="171"/>
      <c r="F28" s="170"/>
      <c r="G28" s="636" t="str">
        <f>IF(基本!F22="","",基本!F22)</f>
        <v/>
      </c>
      <c r="H28" s="636"/>
      <c r="I28" s="636"/>
      <c r="J28" s="636"/>
      <c r="K28" s="636"/>
      <c r="L28" s="636"/>
      <c r="M28" s="636"/>
      <c r="N28" s="636"/>
      <c r="O28" s="636"/>
      <c r="P28" s="637"/>
      <c r="Q28" s="166"/>
      <c r="T28" s="7" t="s">
        <v>266</v>
      </c>
    </row>
    <row r="29" spans="2:23" ht="16.5" customHeight="1" x14ac:dyDescent="0.15">
      <c r="B29" s="160"/>
      <c r="C29" s="172"/>
      <c r="D29" s="170" t="s">
        <v>666</v>
      </c>
      <c r="E29" s="171"/>
      <c r="F29" s="170"/>
      <c r="G29" s="636" t="str">
        <f>IF(基本!F23="","",基本!F23)</f>
        <v/>
      </c>
      <c r="H29" s="636"/>
      <c r="I29" s="636"/>
      <c r="J29" s="636"/>
      <c r="K29" s="636"/>
      <c r="L29" s="636"/>
      <c r="M29" s="636"/>
      <c r="N29" s="636"/>
      <c r="O29" s="636"/>
      <c r="P29" s="637"/>
      <c r="Q29" s="166"/>
      <c r="T29" s="79" t="s">
        <v>296</v>
      </c>
    </row>
    <row r="30" spans="2:23" ht="16.5" customHeight="1" x14ac:dyDescent="0.15">
      <c r="B30" s="160"/>
      <c r="C30" s="173"/>
      <c r="D30" s="170" t="s">
        <v>667</v>
      </c>
      <c r="E30" s="171"/>
      <c r="F30" s="170"/>
      <c r="G30" s="174" t="str">
        <f>IF(基本!F24="","","〒"&amp;基本!F24&amp;基本!G24&amp;基本!H24)</f>
        <v/>
      </c>
      <c r="H30" s="631" t="str">
        <f>IF(基本!F25="","","東京都"&amp;"  "&amp;基本!F25&amp;"  "&amp;基本!F26)</f>
        <v/>
      </c>
      <c r="I30" s="631"/>
      <c r="J30" s="631"/>
      <c r="K30" s="631"/>
      <c r="L30" s="631"/>
      <c r="M30" s="631"/>
      <c r="N30" s="631"/>
      <c r="O30" s="631"/>
      <c r="P30" s="632"/>
      <c r="Q30" s="166"/>
      <c r="T30" s="79" t="s">
        <v>296</v>
      </c>
    </row>
    <row r="31" spans="2:23" ht="16.5" customHeight="1" x14ac:dyDescent="0.15">
      <c r="B31" s="160"/>
      <c r="C31" s="169"/>
      <c r="D31" s="161"/>
      <c r="E31" s="175"/>
      <c r="G31" s="161" t="s">
        <v>668</v>
      </c>
      <c r="H31" s="161"/>
      <c r="I31" s="161"/>
      <c r="K31" s="625" t="str">
        <f>IF(基本!F27="","",基本!F27)</f>
        <v/>
      </c>
      <c r="L31" s="625"/>
      <c r="M31" s="625"/>
      <c r="N31" s="625"/>
      <c r="O31" s="176" t="s">
        <v>669</v>
      </c>
      <c r="P31" s="177" t="s">
        <v>618</v>
      </c>
      <c r="Q31" s="166"/>
      <c r="T31" s="79" t="s">
        <v>296</v>
      </c>
    </row>
    <row r="32" spans="2:23" ht="16.5" customHeight="1" x14ac:dyDescent="0.15">
      <c r="B32" s="160"/>
      <c r="C32" s="160"/>
      <c r="D32" s="4" t="s">
        <v>670</v>
      </c>
      <c r="E32" s="175"/>
      <c r="G32" s="4" t="s">
        <v>671</v>
      </c>
      <c r="H32" s="4"/>
      <c r="I32" s="4"/>
      <c r="K32" s="626" t="str">
        <f>IF(基本!F30="","",基本!F30)</f>
        <v/>
      </c>
      <c r="L32" s="626"/>
      <c r="M32" s="626"/>
      <c r="N32" s="626"/>
      <c r="O32" s="178" t="s">
        <v>669</v>
      </c>
      <c r="P32" s="179" t="s">
        <v>682</v>
      </c>
      <c r="Q32" s="166"/>
      <c r="T32" s="79" t="s">
        <v>296</v>
      </c>
    </row>
    <row r="33" spans="2:20" ht="16.5" customHeight="1" x14ac:dyDescent="0.15">
      <c r="B33" s="160"/>
      <c r="C33" s="173"/>
      <c r="D33" s="180"/>
      <c r="E33" s="181"/>
      <c r="F33" s="173"/>
      <c r="G33" s="180" t="s">
        <v>672</v>
      </c>
      <c r="H33" s="180"/>
      <c r="I33" s="180"/>
      <c r="J33" s="180"/>
      <c r="K33" s="627" t="str">
        <f>IF(基本!F33="","",基本!F33)</f>
        <v/>
      </c>
      <c r="L33" s="627"/>
      <c r="M33" s="627"/>
      <c r="N33" s="627"/>
      <c r="O33" s="182" t="s">
        <v>669</v>
      </c>
      <c r="P33" s="183"/>
      <c r="Q33" s="166"/>
      <c r="T33" s="79" t="s">
        <v>296</v>
      </c>
    </row>
    <row r="34" spans="2:20" ht="30.75" customHeight="1" x14ac:dyDescent="0.15">
      <c r="B34" s="160"/>
      <c r="C34" s="184"/>
      <c r="D34" s="640" t="s">
        <v>610</v>
      </c>
      <c r="E34" s="642"/>
      <c r="F34" s="170"/>
      <c r="G34" s="170"/>
      <c r="H34" s="170"/>
      <c r="I34" s="170"/>
      <c r="J34" s="170"/>
      <c r="K34" s="643" t="str">
        <f>IF(基本!F34="","",基本!F34)</f>
        <v/>
      </c>
      <c r="L34" s="643"/>
      <c r="M34" s="643"/>
      <c r="N34" s="643"/>
      <c r="O34" s="623" t="s">
        <v>108</v>
      </c>
      <c r="P34" s="624"/>
      <c r="Q34" s="166"/>
      <c r="T34" s="79" t="s">
        <v>296</v>
      </c>
    </row>
    <row r="35" spans="2:20" ht="30.75" customHeight="1" x14ac:dyDescent="0.15">
      <c r="B35" s="160"/>
      <c r="C35" s="184"/>
      <c r="D35" s="640" t="s">
        <v>611</v>
      </c>
      <c r="E35" s="641"/>
      <c r="F35" s="180"/>
      <c r="G35" s="180"/>
      <c r="H35" s="180"/>
      <c r="I35" s="180"/>
      <c r="J35" s="180"/>
      <c r="K35" s="643" t="str">
        <f>IF(基本!F35="","",基本!F35)</f>
        <v/>
      </c>
      <c r="L35" s="643"/>
      <c r="M35" s="643"/>
      <c r="N35" s="643"/>
      <c r="O35" s="623" t="s">
        <v>34</v>
      </c>
      <c r="P35" s="624"/>
      <c r="Q35" s="166"/>
    </row>
    <row r="36" spans="2:20" ht="16.5" customHeight="1" x14ac:dyDescent="0.15">
      <c r="B36" s="160"/>
      <c r="C36" s="70"/>
      <c r="D36" s="638" t="s">
        <v>446</v>
      </c>
      <c r="E36" s="71" t="s">
        <v>451</v>
      </c>
      <c r="F36" s="180"/>
      <c r="G36" s="180"/>
      <c r="H36" s="180"/>
      <c r="I36" s="180"/>
      <c r="J36" s="180"/>
      <c r="K36" s="627" t="str">
        <f>IF(基本!F36="","",基本!F36)</f>
        <v/>
      </c>
      <c r="L36" s="627"/>
      <c r="M36" s="627"/>
      <c r="N36" s="627"/>
      <c r="O36" s="646" t="s">
        <v>325</v>
      </c>
      <c r="P36" s="647"/>
      <c r="Q36" s="166"/>
      <c r="T36" s="79"/>
    </row>
    <row r="37" spans="2:20" ht="16.5" customHeight="1" x14ac:dyDescent="0.15">
      <c r="B37" s="160"/>
      <c r="C37" s="85"/>
      <c r="D37" s="639"/>
      <c r="E37" s="56" t="s">
        <v>452</v>
      </c>
      <c r="F37" s="180"/>
      <c r="G37" s="180"/>
      <c r="H37" s="180"/>
      <c r="I37" s="180"/>
      <c r="K37" s="644" t="str">
        <f>IF(基本!F37="","",基本!F37)</f>
        <v/>
      </c>
      <c r="L37" s="644"/>
      <c r="M37" s="644"/>
      <c r="N37" s="644"/>
      <c r="O37" s="623" t="s">
        <v>447</v>
      </c>
      <c r="P37" s="624"/>
      <c r="Q37" s="166"/>
      <c r="T37" s="79"/>
    </row>
    <row r="38" spans="2:20" ht="16.5" customHeight="1" x14ac:dyDescent="0.15">
      <c r="B38" s="160"/>
      <c r="C38" s="169"/>
      <c r="D38" s="4"/>
      <c r="E38" s="175"/>
      <c r="F38" s="161"/>
      <c r="G38" s="83" t="s">
        <v>673</v>
      </c>
      <c r="H38" s="651" t="str">
        <f>IF(基本!F43="","",基本!F43)</f>
        <v/>
      </c>
      <c r="I38" s="651"/>
      <c r="J38" s="651"/>
      <c r="K38" s="651"/>
      <c r="L38" s="651"/>
      <c r="M38" s="651"/>
      <c r="N38" s="651"/>
      <c r="O38" s="651"/>
      <c r="P38" s="86"/>
      <c r="Q38" s="166"/>
      <c r="T38" s="7" t="s">
        <v>266</v>
      </c>
    </row>
    <row r="39" spans="2:20" ht="16.5" customHeight="1" x14ac:dyDescent="0.15">
      <c r="B39" s="160"/>
      <c r="C39" s="160"/>
      <c r="D39" s="167" t="s">
        <v>110</v>
      </c>
      <c r="E39" s="175"/>
      <c r="F39" s="4"/>
      <c r="G39" s="185" t="s">
        <v>674</v>
      </c>
      <c r="H39" s="652">
        <f>IF(基本!F46="","",基本!F46)</f>
        <v>0</v>
      </c>
      <c r="I39" s="652"/>
      <c r="J39" s="652"/>
      <c r="K39" s="652"/>
      <c r="L39" s="652"/>
      <c r="M39" s="652"/>
      <c r="N39" s="652"/>
      <c r="O39" s="652"/>
      <c r="P39" s="166"/>
      <c r="Q39" s="166"/>
      <c r="T39" s="79" t="s">
        <v>296</v>
      </c>
    </row>
    <row r="40" spans="2:20" ht="16.5" customHeight="1" x14ac:dyDescent="0.15">
      <c r="B40" s="160"/>
      <c r="C40" s="160"/>
      <c r="D40" s="4"/>
      <c r="E40" s="175"/>
      <c r="F40" s="4"/>
      <c r="G40" s="57" t="s">
        <v>675</v>
      </c>
      <c r="H40" s="650">
        <f>IF(基本!F47="","",基本!F47)</f>
        <v>0</v>
      </c>
      <c r="I40" s="650"/>
      <c r="J40" s="650"/>
      <c r="K40" s="650"/>
      <c r="L40" s="650"/>
      <c r="M40" s="650"/>
      <c r="N40" s="650"/>
      <c r="O40" s="650"/>
      <c r="P40" s="166"/>
      <c r="Q40" s="166"/>
      <c r="T40" s="79" t="s">
        <v>296</v>
      </c>
    </row>
    <row r="41" spans="2:20" ht="16.5" customHeight="1" x14ac:dyDescent="0.15">
      <c r="B41" s="160"/>
      <c r="C41" s="160"/>
      <c r="D41" s="4"/>
      <c r="E41" s="175"/>
      <c r="G41" s="186" t="s">
        <v>676</v>
      </c>
      <c r="H41" s="648">
        <f>IF(基本!F50="","",基本!F50)</f>
        <v>0</v>
      </c>
      <c r="I41" s="648"/>
      <c r="J41" s="648"/>
      <c r="K41" s="648"/>
      <c r="L41" s="648"/>
      <c r="M41" s="84" t="s">
        <v>677</v>
      </c>
      <c r="N41" s="84"/>
      <c r="O41" s="84"/>
      <c r="P41" s="166"/>
      <c r="Q41" s="166"/>
      <c r="T41" s="79" t="s">
        <v>296</v>
      </c>
    </row>
    <row r="42" spans="2:20" ht="16.5" customHeight="1" x14ac:dyDescent="0.15">
      <c r="B42" s="160"/>
      <c r="C42" s="160"/>
      <c r="D42" s="4"/>
      <c r="E42" s="175"/>
      <c r="G42" s="186" t="s">
        <v>678</v>
      </c>
      <c r="H42" s="648" t="str">
        <f>IF(基本!F51="","",基本!F51)</f>
        <v/>
      </c>
      <c r="I42" s="648"/>
      <c r="J42" s="648"/>
      <c r="K42" s="648"/>
      <c r="L42" s="648"/>
      <c r="M42" s="84" t="s">
        <v>677</v>
      </c>
      <c r="N42" s="84"/>
      <c r="O42" s="84"/>
      <c r="P42" s="166"/>
      <c r="Q42" s="166"/>
      <c r="T42" s="79" t="s">
        <v>296</v>
      </c>
    </row>
    <row r="43" spans="2:20" ht="16.5" customHeight="1" x14ac:dyDescent="0.15">
      <c r="B43" s="160"/>
      <c r="C43" s="173"/>
      <c r="D43" s="180"/>
      <c r="E43" s="181"/>
      <c r="G43" s="187" t="s">
        <v>109</v>
      </c>
      <c r="H43" s="649">
        <f>IF(基本!F53="","",基本!F53)</f>
        <v>0</v>
      </c>
      <c r="I43" s="649"/>
      <c r="J43" s="649"/>
      <c r="K43" s="649"/>
      <c r="L43" s="649"/>
      <c r="M43" s="649"/>
      <c r="N43" s="649"/>
      <c r="O43" s="80" t="s">
        <v>677</v>
      </c>
      <c r="P43" s="166"/>
      <c r="Q43" s="166"/>
      <c r="T43" s="79" t="s">
        <v>296</v>
      </c>
    </row>
    <row r="44" spans="2:20" ht="13.5" customHeight="1" x14ac:dyDescent="0.15">
      <c r="B44" s="160"/>
      <c r="C44" s="169"/>
      <c r="D44" s="161" t="s">
        <v>679</v>
      </c>
      <c r="F44" s="161"/>
      <c r="G44" s="161"/>
      <c r="H44" s="161"/>
      <c r="I44" s="161"/>
      <c r="J44" s="161"/>
      <c r="K44" s="161"/>
      <c r="L44" s="188"/>
      <c r="M44" s="188"/>
      <c r="N44" s="188"/>
      <c r="O44" s="188"/>
      <c r="P44" s="86"/>
      <c r="Q44" s="166"/>
    </row>
    <row r="45" spans="2:20" ht="13.5" customHeight="1" x14ac:dyDescent="0.15">
      <c r="B45" s="160"/>
      <c r="C45" s="160"/>
      <c r="D45" s="4"/>
      <c r="E45" s="4"/>
      <c r="F45" s="4"/>
      <c r="G45" s="4"/>
      <c r="H45" s="4"/>
      <c r="I45" s="4"/>
      <c r="J45" s="4"/>
      <c r="K45" s="4"/>
      <c r="L45" s="80"/>
      <c r="M45" s="80"/>
      <c r="N45" s="80"/>
      <c r="O45" s="80"/>
      <c r="P45" s="166"/>
      <c r="Q45" s="166"/>
    </row>
    <row r="46" spans="2:20" ht="13.5" customHeight="1" x14ac:dyDescent="0.15">
      <c r="B46" s="160"/>
      <c r="C46" s="160"/>
      <c r="D46" s="4"/>
      <c r="E46" s="4"/>
      <c r="F46" s="4"/>
      <c r="G46" s="4"/>
      <c r="H46" s="4"/>
      <c r="I46" s="4"/>
      <c r="J46" s="4"/>
      <c r="K46" s="4"/>
      <c r="L46" s="80"/>
      <c r="M46" s="80"/>
      <c r="N46" s="80"/>
      <c r="O46" s="80"/>
      <c r="P46" s="166"/>
      <c r="Q46" s="166"/>
    </row>
    <row r="47" spans="2:20" ht="13.5" customHeight="1" x14ac:dyDescent="0.15">
      <c r="B47" s="160"/>
      <c r="C47" s="160"/>
      <c r="D47" s="4"/>
      <c r="E47" s="4"/>
      <c r="F47" s="4"/>
      <c r="G47" s="4"/>
      <c r="H47" s="4"/>
      <c r="I47" s="4"/>
      <c r="J47" s="4"/>
      <c r="K47" s="4"/>
      <c r="L47" s="80"/>
      <c r="M47" s="80"/>
      <c r="N47" s="80"/>
      <c r="O47" s="80"/>
      <c r="P47" s="166"/>
      <c r="Q47" s="166"/>
    </row>
    <row r="48" spans="2:20" ht="13.5" customHeight="1" x14ac:dyDescent="0.15">
      <c r="B48" s="160"/>
      <c r="C48" s="173"/>
      <c r="D48" s="180"/>
      <c r="E48" s="180"/>
      <c r="F48" s="180"/>
      <c r="G48" s="180"/>
      <c r="H48" s="180"/>
      <c r="I48" s="180"/>
      <c r="J48" s="180"/>
      <c r="K48" s="180"/>
      <c r="L48" s="88"/>
      <c r="M48" s="88"/>
      <c r="N48" s="88"/>
      <c r="O48" s="88"/>
      <c r="P48" s="87"/>
      <c r="Q48" s="166"/>
    </row>
    <row r="49" spans="2:18" ht="6.75" customHeight="1" x14ac:dyDescent="0.15">
      <c r="B49" s="173"/>
      <c r="C49" s="180"/>
      <c r="D49" s="180"/>
      <c r="E49" s="180"/>
      <c r="F49" s="180"/>
      <c r="G49" s="180"/>
      <c r="H49" s="180"/>
      <c r="I49" s="180"/>
      <c r="J49" s="180"/>
      <c r="K49" s="180"/>
      <c r="L49" s="88"/>
      <c r="M49" s="88"/>
      <c r="N49" s="88"/>
      <c r="O49" s="88"/>
      <c r="P49" s="88"/>
      <c r="Q49" s="87"/>
    </row>
    <row r="50" spans="2:18" ht="18" customHeight="1" x14ac:dyDescent="0.15">
      <c r="B50" s="73" t="s">
        <v>614</v>
      </c>
      <c r="C50" s="4"/>
      <c r="D50" s="4"/>
      <c r="E50" s="4"/>
      <c r="F50" s="4"/>
      <c r="G50" s="4"/>
      <c r="H50" s="4"/>
      <c r="I50" s="4"/>
      <c r="J50" s="4"/>
      <c r="K50" s="4"/>
      <c r="L50" s="80"/>
      <c r="M50" s="80"/>
      <c r="N50" s="80"/>
      <c r="O50" s="80"/>
      <c r="P50" s="80"/>
      <c r="Q50" s="80"/>
    </row>
    <row r="51" spans="2:18" ht="9" customHeight="1" x14ac:dyDescent="0.15">
      <c r="B51" s="73"/>
      <c r="C51" s="4"/>
      <c r="D51" s="4"/>
      <c r="E51" s="4"/>
      <c r="F51" s="4"/>
      <c r="G51" s="4"/>
      <c r="H51" s="4"/>
      <c r="I51" s="4"/>
      <c r="J51" s="4"/>
      <c r="K51" s="4"/>
      <c r="L51" s="80"/>
      <c r="M51" s="80"/>
      <c r="N51" s="80"/>
      <c r="O51" s="80"/>
      <c r="P51" s="80"/>
      <c r="Q51" s="80"/>
    </row>
    <row r="52" spans="2:18" ht="13.5" customHeight="1" x14ac:dyDescent="0.15">
      <c r="P52" s="345" t="s">
        <v>975</v>
      </c>
    </row>
    <row r="54" spans="2:18" x14ac:dyDescent="0.15">
      <c r="E54" s="79"/>
      <c r="F54" s="79"/>
      <c r="G54" s="79"/>
      <c r="H54" s="79"/>
      <c r="I54" s="79"/>
      <c r="J54" s="79"/>
      <c r="K54" s="79"/>
      <c r="L54" s="7"/>
      <c r="M54" s="7"/>
      <c r="N54" s="7"/>
      <c r="O54" s="7"/>
      <c r="P54" s="7"/>
      <c r="Q54" s="7"/>
      <c r="R54" s="7"/>
    </row>
    <row r="55" spans="2:18" x14ac:dyDescent="0.15">
      <c r="E55" s="79"/>
      <c r="F55" s="79"/>
      <c r="G55" s="79"/>
      <c r="H55" s="79"/>
      <c r="I55" s="79"/>
      <c r="J55" s="79"/>
      <c r="K55" s="79"/>
      <c r="L55" s="7"/>
      <c r="M55" s="7"/>
      <c r="N55" s="7"/>
      <c r="O55" s="7"/>
      <c r="P55" s="7"/>
      <c r="Q55" s="7"/>
      <c r="R55" s="7"/>
    </row>
    <row r="56" spans="2:18" x14ac:dyDescent="0.15">
      <c r="E56" s="79"/>
      <c r="F56" s="79"/>
      <c r="G56" s="79"/>
      <c r="H56" s="79"/>
      <c r="I56" s="79"/>
      <c r="J56" s="79"/>
      <c r="K56" s="79"/>
      <c r="L56" s="7"/>
      <c r="M56" s="7"/>
      <c r="N56" s="7"/>
      <c r="O56" s="7"/>
      <c r="P56" s="7"/>
      <c r="Q56" s="7"/>
      <c r="R56" s="7"/>
    </row>
    <row r="57" spans="2:18" x14ac:dyDescent="0.15">
      <c r="E57" s="79"/>
      <c r="F57" s="79"/>
      <c r="G57" s="79"/>
      <c r="H57" s="79"/>
      <c r="I57" s="79"/>
      <c r="J57" s="79"/>
      <c r="K57" s="79"/>
      <c r="L57" s="7"/>
      <c r="M57" s="7"/>
      <c r="N57" s="7"/>
      <c r="O57" s="7"/>
      <c r="P57" s="7"/>
      <c r="Q57" s="7"/>
      <c r="R57" s="7"/>
    </row>
    <row r="58" spans="2:18" x14ac:dyDescent="0.15">
      <c r="E58" s="79"/>
      <c r="F58" s="79"/>
      <c r="G58" s="79"/>
      <c r="H58" s="79"/>
      <c r="I58" s="79"/>
      <c r="J58" s="79"/>
      <c r="K58" s="79"/>
      <c r="L58" s="7"/>
      <c r="M58" s="7"/>
      <c r="N58" s="7"/>
      <c r="O58" s="7"/>
      <c r="P58" s="7"/>
      <c r="Q58" s="7"/>
      <c r="R58" s="7"/>
    </row>
  </sheetData>
  <sheetProtection password="A4DE" sheet="1" objects="1" scenarios="1"/>
  <mergeCells count="44">
    <mergeCell ref="H42:L42"/>
    <mergeCell ref="H43:N43"/>
    <mergeCell ref="H40:O40"/>
    <mergeCell ref="H41:L41"/>
    <mergeCell ref="H38:O38"/>
    <mergeCell ref="H39:O39"/>
    <mergeCell ref="C24:P24"/>
    <mergeCell ref="G28:P28"/>
    <mergeCell ref="G29:P29"/>
    <mergeCell ref="D36:D37"/>
    <mergeCell ref="O37:P37"/>
    <mergeCell ref="D35:E35"/>
    <mergeCell ref="D34:E34"/>
    <mergeCell ref="K34:N34"/>
    <mergeCell ref="K37:N37"/>
    <mergeCell ref="O35:P35"/>
    <mergeCell ref="K35:N35"/>
    <mergeCell ref="K36:N36"/>
    <mergeCell ref="D26:P26"/>
    <mergeCell ref="O36:P36"/>
    <mergeCell ref="L20:O20"/>
    <mergeCell ref="I13:P13"/>
    <mergeCell ref="I15:K15"/>
    <mergeCell ref="L15:O15"/>
    <mergeCell ref="I16:J16"/>
    <mergeCell ref="K16:O16"/>
    <mergeCell ref="I18:P18"/>
    <mergeCell ref="I20:K20"/>
    <mergeCell ref="K21:O21"/>
    <mergeCell ref="J14:P14"/>
    <mergeCell ref="J19:P19"/>
    <mergeCell ref="I3:J3"/>
    <mergeCell ref="O34:P34"/>
    <mergeCell ref="K31:N31"/>
    <mergeCell ref="K32:N32"/>
    <mergeCell ref="K33:N33"/>
    <mergeCell ref="I11:J11"/>
    <mergeCell ref="I8:P8"/>
    <mergeCell ref="J9:P9"/>
    <mergeCell ref="H30:P30"/>
    <mergeCell ref="K11:O11"/>
    <mergeCell ref="L10:O10"/>
    <mergeCell ref="I10:K10"/>
    <mergeCell ref="I21:J21"/>
  </mergeCells>
  <phoneticPr fontId="2"/>
  <pageMargins left="0.98425196850393704" right="0.39370078740157483" top="0.78740157480314965" bottom="0.39370078740157483" header="0.31496062992125984" footer="0.31496062992125984"/>
  <pageSetup paperSize="9" scale="95" orientation="portrait" blackAndWhite="1" copies="2"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2"/>
  <sheetViews>
    <sheetView view="pageBreakPreview" zoomScale="85" zoomScaleNormal="100" zoomScaleSheetLayoutView="85" workbookViewId="0">
      <selection activeCell="C19" sqref="C19:N19"/>
    </sheetView>
  </sheetViews>
  <sheetFormatPr defaultRowHeight="13.5" x14ac:dyDescent="0.15"/>
  <cols>
    <col min="1" max="1" width="1.625" style="7" customWidth="1"/>
    <col min="2" max="2" width="2.375" style="7" customWidth="1"/>
    <col min="3" max="3" width="1.125" style="7" customWidth="1"/>
    <col min="4" max="4" width="8.75" style="7" customWidth="1"/>
    <col min="5" max="5" width="4.5" style="7" customWidth="1"/>
    <col min="6" max="10" width="7" style="7" customWidth="1"/>
    <col min="11" max="11" width="7" style="79" customWidth="1"/>
    <col min="12" max="14" width="3.625" style="89" customWidth="1"/>
    <col min="15" max="18" width="3.625" style="79" customWidth="1"/>
    <col min="19" max="19" width="1.375" style="79" customWidth="1"/>
    <col min="20" max="20" width="2.25" style="79" customWidth="1"/>
    <col min="21" max="21" width="2.75" style="7" customWidth="1"/>
    <col min="22" max="16384" width="9" style="7"/>
  </cols>
  <sheetData>
    <row r="1" spans="2:22" ht="15" customHeight="1" x14ac:dyDescent="0.15">
      <c r="B1" s="159" t="s">
        <v>617</v>
      </c>
    </row>
    <row r="2" spans="2:22" ht="9.75" customHeight="1" x14ac:dyDescent="0.15">
      <c r="B2" s="160"/>
      <c r="C2" s="161"/>
      <c r="D2" s="161"/>
      <c r="E2" s="161"/>
      <c r="F2" s="161"/>
      <c r="G2" s="161"/>
      <c r="H2" s="161"/>
      <c r="I2" s="162"/>
      <c r="J2" s="162"/>
      <c r="K2" s="163"/>
      <c r="L2" s="163"/>
      <c r="M2" s="163"/>
      <c r="N2" s="163"/>
      <c r="O2" s="163"/>
      <c r="P2" s="163"/>
      <c r="Q2" s="163"/>
      <c r="R2" s="163"/>
      <c r="S2" s="86"/>
      <c r="U2" s="79"/>
    </row>
    <row r="3" spans="2:22" x14ac:dyDescent="0.15">
      <c r="B3" s="160"/>
      <c r="D3" s="164"/>
      <c r="E3" s="22"/>
      <c r="F3" s="22"/>
      <c r="G3" s="22"/>
      <c r="K3" s="622"/>
      <c r="L3" s="622"/>
      <c r="M3" s="55"/>
      <c r="N3" s="22" t="s">
        <v>243</v>
      </c>
      <c r="O3" s="55"/>
      <c r="P3" s="165" t="s">
        <v>684</v>
      </c>
      <c r="Q3" s="55"/>
      <c r="R3" s="165" t="s">
        <v>685</v>
      </c>
      <c r="S3" s="166"/>
      <c r="V3" s="41" t="s">
        <v>265</v>
      </c>
    </row>
    <row r="4" spans="2:22" ht="21.75" customHeight="1" x14ac:dyDescent="0.15">
      <c r="B4" s="160"/>
      <c r="D4" s="167" t="s">
        <v>364</v>
      </c>
      <c r="E4" s="4"/>
      <c r="F4" s="4"/>
      <c r="G4" s="4"/>
      <c r="H4" s="4"/>
      <c r="I4" s="76"/>
      <c r="J4" s="76"/>
      <c r="K4" s="4"/>
      <c r="L4" s="4"/>
      <c r="M4" s="4"/>
      <c r="N4" s="4"/>
      <c r="O4" s="4"/>
      <c r="P4" s="4"/>
      <c r="Q4" s="4"/>
      <c r="R4" s="76"/>
      <c r="S4" s="166"/>
    </row>
    <row r="5" spans="2:22" ht="21.75" customHeight="1" x14ac:dyDescent="0.15">
      <c r="B5" s="160"/>
      <c r="C5" s="167"/>
      <c r="D5" s="4" t="s">
        <v>602</v>
      </c>
      <c r="E5" s="4"/>
      <c r="F5" s="4"/>
      <c r="G5" s="4"/>
      <c r="H5" s="4"/>
      <c r="I5" s="76"/>
      <c r="J5" s="76"/>
      <c r="K5" s="4"/>
      <c r="L5" s="4"/>
      <c r="M5" s="4"/>
      <c r="N5" s="4"/>
      <c r="O5" s="4"/>
      <c r="P5" s="4"/>
      <c r="Q5" s="4"/>
      <c r="R5" s="76"/>
      <c r="S5" s="166"/>
    </row>
    <row r="6" spans="2:22" ht="12" customHeight="1" x14ac:dyDescent="0.15">
      <c r="B6" s="160"/>
      <c r="C6" s="167"/>
      <c r="D6" s="4"/>
      <c r="E6" s="4"/>
      <c r="F6" s="653"/>
      <c r="G6" s="653"/>
      <c r="H6" s="653"/>
      <c r="I6" s="653"/>
      <c r="J6" s="653"/>
      <c r="K6" s="653"/>
      <c r="L6" s="653"/>
      <c r="M6" s="653"/>
      <c r="N6" s="653"/>
      <c r="O6" s="653"/>
      <c r="P6" s="653"/>
      <c r="Q6" s="653"/>
      <c r="R6" s="76"/>
      <c r="S6" s="166"/>
    </row>
    <row r="7" spans="2:22" ht="21.75" customHeight="1" x14ac:dyDescent="0.15">
      <c r="B7" s="160"/>
      <c r="D7" s="167" t="s">
        <v>466</v>
      </c>
      <c r="E7" s="4"/>
      <c r="F7" s="78"/>
      <c r="G7" s="78"/>
      <c r="H7" s="78"/>
      <c r="I7" s="78"/>
      <c r="J7" s="78"/>
      <c r="K7" s="78"/>
      <c r="L7" s="92"/>
      <c r="M7" s="92"/>
      <c r="N7" s="92"/>
      <c r="O7" s="78"/>
      <c r="P7" s="78"/>
      <c r="Q7" s="78"/>
      <c r="R7" s="76"/>
      <c r="S7" s="166"/>
    </row>
    <row r="8" spans="2:22" ht="21.75" customHeight="1" x14ac:dyDescent="0.15">
      <c r="B8" s="160"/>
      <c r="C8" s="167"/>
      <c r="D8" s="654" t="str">
        <f>IF(基本!F4="","",基本!F4)</f>
        <v/>
      </c>
      <c r="E8" s="654"/>
      <c r="F8" s="654"/>
      <c r="G8" s="654"/>
      <c r="H8" s="654"/>
      <c r="I8" s="654"/>
      <c r="J8" s="654"/>
      <c r="K8" s="78"/>
      <c r="L8" s="92"/>
      <c r="M8" s="92"/>
      <c r="N8" s="92"/>
      <c r="O8" s="78"/>
      <c r="P8" s="78"/>
      <c r="Q8" s="78"/>
      <c r="R8" s="76"/>
      <c r="S8" s="166"/>
      <c r="V8" s="7" t="s">
        <v>266</v>
      </c>
    </row>
    <row r="9" spans="2:22" ht="21.75" customHeight="1" x14ac:dyDescent="0.15">
      <c r="B9" s="160"/>
      <c r="C9" s="167"/>
      <c r="D9" s="655" t="str">
        <f>IF(基本!G$5="","",基本!G$5&amp;" "&amp;" "&amp;基本!K$5&amp;" "&amp;"殿")</f>
        <v/>
      </c>
      <c r="E9" s="655"/>
      <c r="F9" s="655"/>
      <c r="G9" s="655"/>
      <c r="H9" s="655"/>
      <c r="I9" s="655"/>
      <c r="J9" s="655"/>
      <c r="K9" s="59"/>
      <c r="L9" s="59"/>
      <c r="M9" s="59"/>
      <c r="N9" s="59"/>
      <c r="O9" s="59"/>
      <c r="P9" s="59"/>
      <c r="Q9" s="59"/>
      <c r="R9" s="76"/>
      <c r="S9" s="166"/>
      <c r="V9" s="7" t="s">
        <v>266</v>
      </c>
    </row>
    <row r="10" spans="2:22" ht="14.25" customHeight="1" x14ac:dyDescent="0.15">
      <c r="B10" s="160"/>
      <c r="C10" s="167"/>
      <c r="D10" s="4"/>
      <c r="E10" s="4"/>
      <c r="F10" s="78"/>
      <c r="G10" s="78"/>
      <c r="H10" s="78"/>
      <c r="I10" s="78"/>
      <c r="J10" s="78"/>
      <c r="K10" s="78"/>
      <c r="L10" s="92"/>
      <c r="M10" s="92"/>
      <c r="N10" s="92"/>
      <c r="O10" s="78"/>
      <c r="P10" s="78"/>
      <c r="Q10" s="78"/>
      <c r="R10" s="76"/>
      <c r="S10" s="166"/>
    </row>
    <row r="11" spans="2:22" ht="21.75" customHeight="1" x14ac:dyDescent="0.15">
      <c r="B11" s="160"/>
      <c r="C11" s="167"/>
      <c r="D11" s="654" t="str">
        <f>IF(基本!F10="","",基本!F10)</f>
        <v/>
      </c>
      <c r="E11" s="654"/>
      <c r="F11" s="654"/>
      <c r="G11" s="654"/>
      <c r="H11" s="654"/>
      <c r="I11" s="654"/>
      <c r="J11" s="654"/>
      <c r="K11" s="78"/>
      <c r="L11" s="92"/>
      <c r="M11" s="92"/>
      <c r="N11" s="92"/>
      <c r="O11" s="78"/>
      <c r="P11" s="78"/>
      <c r="Q11" s="78"/>
      <c r="R11" s="76"/>
      <c r="S11" s="166"/>
      <c r="V11" s="7" t="s">
        <v>266</v>
      </c>
    </row>
    <row r="12" spans="2:22" ht="21.75" customHeight="1" x14ac:dyDescent="0.15">
      <c r="B12" s="160"/>
      <c r="C12" s="4"/>
      <c r="D12" s="655" t="str">
        <f>IF(基本!G$11="","",基本!G$11&amp;" "&amp;" "&amp;基本!K$11&amp;" "&amp;"殿")</f>
        <v/>
      </c>
      <c r="E12" s="655"/>
      <c r="F12" s="655"/>
      <c r="G12" s="655"/>
      <c r="H12" s="655"/>
      <c r="I12" s="655"/>
      <c r="J12" s="655"/>
      <c r="K12" s="78"/>
      <c r="L12" s="92"/>
      <c r="M12" s="92"/>
      <c r="N12" s="92"/>
      <c r="O12" s="78"/>
      <c r="P12" s="78"/>
      <c r="Q12" s="78"/>
      <c r="R12" s="80"/>
      <c r="S12" s="166"/>
      <c r="V12" s="7" t="s">
        <v>266</v>
      </c>
    </row>
    <row r="13" spans="2:22" ht="14.25" customHeight="1" x14ac:dyDescent="0.15">
      <c r="B13" s="160"/>
      <c r="C13" s="4"/>
      <c r="D13" s="4"/>
      <c r="E13" s="4"/>
      <c r="F13" s="4"/>
      <c r="G13" s="4"/>
      <c r="H13" s="75"/>
      <c r="I13" s="57"/>
      <c r="J13" s="57"/>
      <c r="K13" s="57"/>
      <c r="L13" s="57"/>
      <c r="M13" s="57"/>
      <c r="N13" s="57"/>
      <c r="O13" s="57"/>
      <c r="P13" s="57"/>
      <c r="Q13" s="57"/>
      <c r="R13" s="57"/>
      <c r="S13" s="166"/>
    </row>
    <row r="14" spans="2:22" ht="21.75" customHeight="1" x14ac:dyDescent="0.15">
      <c r="B14" s="160"/>
      <c r="C14" s="4"/>
      <c r="D14" s="81" t="str">
        <f>IF(基本!F$16="","",基本!F$16)</f>
        <v/>
      </c>
      <c r="E14" s="193"/>
      <c r="F14" s="193"/>
      <c r="G14" s="193"/>
      <c r="H14" s="194"/>
      <c r="I14" s="194"/>
      <c r="J14" s="194"/>
      <c r="K14" s="58"/>
      <c r="L14" s="58"/>
      <c r="M14" s="58"/>
      <c r="N14" s="58"/>
      <c r="O14" s="58"/>
      <c r="P14" s="58"/>
      <c r="Q14" s="58"/>
      <c r="R14" s="195"/>
      <c r="S14" s="166"/>
      <c r="V14" s="7" t="s">
        <v>266</v>
      </c>
    </row>
    <row r="15" spans="2:22" ht="21.75" customHeight="1" x14ac:dyDescent="0.15">
      <c r="B15" s="160"/>
      <c r="C15" s="4"/>
      <c r="D15" s="193" t="str">
        <f>IF(基本!K$17="","",基本!G$17&amp;"　"&amp;基本!K$17&amp;"　"&amp;"殿")</f>
        <v/>
      </c>
      <c r="E15" s="193"/>
      <c r="F15" s="193"/>
      <c r="G15" s="193"/>
      <c r="H15" s="194"/>
      <c r="I15" s="194"/>
      <c r="J15" s="194"/>
      <c r="K15" s="58"/>
      <c r="L15" s="58"/>
      <c r="M15" s="58"/>
      <c r="N15" s="58"/>
      <c r="O15" s="58"/>
      <c r="P15" s="58"/>
      <c r="Q15" s="58"/>
      <c r="R15" s="195"/>
      <c r="S15" s="166"/>
      <c r="V15" s="7" t="s">
        <v>266</v>
      </c>
    </row>
    <row r="16" spans="2:22" ht="8.25" customHeight="1" x14ac:dyDescent="0.15">
      <c r="B16" s="160"/>
      <c r="C16" s="4"/>
      <c r="D16" s="4"/>
      <c r="E16" s="4"/>
      <c r="F16" s="4"/>
      <c r="G16" s="4"/>
      <c r="S16" s="166"/>
    </row>
    <row r="17" spans="2:22" ht="9" customHeight="1" x14ac:dyDescent="0.15">
      <c r="B17" s="160"/>
      <c r="C17" s="4"/>
      <c r="D17" s="4"/>
      <c r="E17" s="4"/>
      <c r="F17" s="4"/>
      <c r="G17" s="4"/>
      <c r="R17" s="82"/>
      <c r="S17" s="166"/>
    </row>
    <row r="18" spans="2:22" ht="25.5" x14ac:dyDescent="0.15">
      <c r="B18" s="160"/>
      <c r="C18" s="635" t="s">
        <v>467</v>
      </c>
      <c r="D18" s="635"/>
      <c r="E18" s="635"/>
      <c r="F18" s="635"/>
      <c r="G18" s="635"/>
      <c r="H18" s="635"/>
      <c r="I18" s="635"/>
      <c r="J18" s="635"/>
      <c r="K18" s="635"/>
      <c r="L18" s="635"/>
      <c r="M18" s="635"/>
      <c r="N18" s="635"/>
      <c r="O18" s="635"/>
      <c r="P18" s="635"/>
      <c r="Q18" s="635"/>
      <c r="R18" s="635"/>
      <c r="S18" s="166"/>
    </row>
    <row r="19" spans="2:22" ht="9.75" customHeight="1" x14ac:dyDescent="0.15">
      <c r="B19" s="160"/>
      <c r="C19" s="4"/>
      <c r="D19" s="4"/>
      <c r="E19" s="4"/>
      <c r="F19" s="4"/>
      <c r="G19" s="4"/>
      <c r="H19" s="4"/>
      <c r="I19" s="4"/>
      <c r="J19" s="4"/>
      <c r="K19" s="80"/>
      <c r="L19" s="90"/>
      <c r="M19" s="90"/>
      <c r="N19" s="90"/>
      <c r="O19" s="80"/>
      <c r="P19" s="80"/>
      <c r="Q19" s="80"/>
      <c r="R19" s="80"/>
      <c r="S19" s="166"/>
    </row>
    <row r="20" spans="2:22" ht="54.75" customHeight="1" x14ac:dyDescent="0.15">
      <c r="B20" s="160"/>
      <c r="D20" s="661" t="s">
        <v>686</v>
      </c>
      <c r="E20" s="661"/>
      <c r="F20" s="661"/>
      <c r="G20" s="661"/>
      <c r="H20" s="661"/>
      <c r="I20" s="661"/>
      <c r="J20" s="661"/>
      <c r="K20" s="661"/>
      <c r="L20" s="661"/>
      <c r="M20" s="661"/>
      <c r="N20" s="661"/>
      <c r="O20" s="661"/>
      <c r="P20" s="661"/>
      <c r="Q20" s="661"/>
      <c r="R20" s="168"/>
      <c r="S20" s="166"/>
    </row>
    <row r="21" spans="2:22" ht="9.75" customHeight="1" x14ac:dyDescent="0.15">
      <c r="B21" s="160"/>
      <c r="C21" s="4"/>
      <c r="D21" s="4"/>
      <c r="E21" s="4"/>
      <c r="F21" s="4"/>
      <c r="G21" s="4"/>
      <c r="H21" s="4"/>
      <c r="I21" s="4"/>
      <c r="J21" s="4"/>
      <c r="K21" s="80"/>
      <c r="L21" s="90"/>
      <c r="M21" s="90"/>
      <c r="N21" s="90"/>
      <c r="O21" s="80"/>
      <c r="P21" s="80"/>
      <c r="Q21" s="80"/>
      <c r="R21" s="80"/>
      <c r="S21" s="166"/>
    </row>
    <row r="22" spans="2:22" ht="26.25" customHeight="1" x14ac:dyDescent="0.15">
      <c r="B22" s="160"/>
      <c r="C22" s="4"/>
      <c r="D22" s="4" t="s">
        <v>532</v>
      </c>
      <c r="E22" s="4"/>
      <c r="F22" s="4"/>
      <c r="G22" s="4"/>
      <c r="H22" s="4"/>
      <c r="I22" s="4"/>
      <c r="J22" s="4"/>
      <c r="K22" s="80"/>
      <c r="L22" s="90"/>
      <c r="M22" s="90"/>
      <c r="N22" s="90"/>
      <c r="O22" s="80"/>
      <c r="P22" s="80"/>
      <c r="Q22" s="80"/>
      <c r="R22" s="80"/>
      <c r="S22" s="166"/>
    </row>
    <row r="23" spans="2:22" ht="15.75" customHeight="1" x14ac:dyDescent="0.15">
      <c r="B23" s="160"/>
      <c r="C23" s="4"/>
      <c r="D23" s="4" t="s">
        <v>468</v>
      </c>
      <c r="E23" s="4"/>
      <c r="F23" s="4"/>
      <c r="G23" s="4" t="s">
        <v>469</v>
      </c>
      <c r="H23" s="4"/>
      <c r="I23" s="4"/>
      <c r="J23" s="4"/>
      <c r="K23" s="80"/>
      <c r="L23" s="90"/>
      <c r="M23" s="90"/>
      <c r="N23" s="90"/>
      <c r="O23" s="80"/>
      <c r="P23" s="80"/>
      <c r="Q23" s="80"/>
      <c r="R23" s="80"/>
      <c r="S23" s="166"/>
    </row>
    <row r="24" spans="2:22" ht="26.25" customHeight="1" x14ac:dyDescent="0.15">
      <c r="B24" s="160"/>
      <c r="C24" s="4"/>
      <c r="D24" s="659"/>
      <c r="E24" s="659"/>
      <c r="F24" s="84"/>
      <c r="G24" s="662"/>
      <c r="H24" s="662"/>
      <c r="I24" s="662"/>
      <c r="J24" s="662"/>
      <c r="K24" s="662"/>
      <c r="L24" s="662"/>
      <c r="M24" s="662"/>
      <c r="N24" s="662"/>
      <c r="O24" s="662"/>
      <c r="P24" s="662"/>
      <c r="Q24" s="662"/>
      <c r="R24" s="84"/>
      <c r="S24" s="166"/>
      <c r="V24" s="7" t="s">
        <v>390</v>
      </c>
    </row>
    <row r="25" spans="2:22" ht="56.25" customHeight="1" x14ac:dyDescent="0.15">
      <c r="B25" s="160"/>
      <c r="C25" s="4"/>
      <c r="D25" s="663" t="s">
        <v>470</v>
      </c>
      <c r="E25" s="663"/>
      <c r="F25" s="84"/>
      <c r="G25" s="662"/>
      <c r="H25" s="662"/>
      <c r="I25" s="662"/>
      <c r="J25" s="662"/>
      <c r="K25" s="662"/>
      <c r="L25" s="662"/>
      <c r="M25" s="662"/>
      <c r="N25" s="662"/>
      <c r="O25" s="662"/>
      <c r="P25" s="662"/>
      <c r="Q25" s="662"/>
      <c r="R25" s="84"/>
      <c r="S25" s="166"/>
      <c r="V25" s="7" t="s">
        <v>390</v>
      </c>
    </row>
    <row r="26" spans="2:22" ht="26.25" customHeight="1" x14ac:dyDescent="0.15">
      <c r="B26" s="160"/>
      <c r="C26" s="4"/>
      <c r="E26" s="84"/>
      <c r="F26" s="84"/>
      <c r="H26" s="84"/>
      <c r="I26" s="84"/>
      <c r="J26" s="84"/>
      <c r="K26" s="84"/>
      <c r="L26" s="109"/>
      <c r="M26" s="109"/>
      <c r="N26" s="109"/>
      <c r="O26" s="84"/>
      <c r="P26" s="84"/>
      <c r="Q26" s="84"/>
      <c r="R26" s="84"/>
      <c r="S26" s="166"/>
    </row>
    <row r="27" spans="2:22" ht="26.25" customHeight="1" x14ac:dyDescent="0.15">
      <c r="B27" s="160"/>
      <c r="C27" s="4"/>
      <c r="D27" s="59" t="s">
        <v>471</v>
      </c>
      <c r="E27" s="59"/>
      <c r="F27" s="60"/>
      <c r="G27" s="60"/>
      <c r="H27" s="60"/>
      <c r="I27" s="60"/>
      <c r="J27" s="60"/>
      <c r="K27" s="60"/>
      <c r="L27" s="60"/>
      <c r="M27" s="60"/>
      <c r="N27" s="60"/>
      <c r="O27" s="60"/>
      <c r="P27" s="60"/>
      <c r="Q27" s="60"/>
      <c r="R27" s="60"/>
      <c r="S27" s="166"/>
    </row>
    <row r="28" spans="2:22" ht="26.25" customHeight="1" x14ac:dyDescent="0.15">
      <c r="B28" s="160"/>
      <c r="C28" s="4"/>
      <c r="D28" s="656" t="s">
        <v>112</v>
      </c>
      <c r="E28" s="656"/>
      <c r="F28" s="84"/>
      <c r="G28" s="657"/>
      <c r="H28" s="657"/>
      <c r="I28" s="657"/>
      <c r="J28" s="657"/>
      <c r="K28" s="657"/>
      <c r="L28" s="657"/>
      <c r="M28" s="657"/>
      <c r="N28" s="657"/>
      <c r="O28" s="657"/>
      <c r="P28" s="657"/>
      <c r="Q28" s="657"/>
      <c r="R28" s="60"/>
      <c r="S28" s="166"/>
      <c r="V28" s="7" t="s">
        <v>390</v>
      </c>
    </row>
    <row r="29" spans="2:22" ht="26.25" customHeight="1" x14ac:dyDescent="0.15">
      <c r="B29" s="160"/>
      <c r="C29" s="4"/>
      <c r="D29" s="78"/>
      <c r="F29" s="78"/>
      <c r="G29" s="78"/>
      <c r="H29" s="78"/>
      <c r="I29" s="78"/>
      <c r="K29" s="78"/>
      <c r="L29" s="92"/>
      <c r="M29" s="92"/>
      <c r="N29" s="92"/>
      <c r="O29" s="78"/>
      <c r="P29" s="78"/>
      <c r="Q29" s="78"/>
      <c r="R29" s="198"/>
      <c r="S29" s="166"/>
    </row>
    <row r="30" spans="2:22" ht="26.25" customHeight="1" x14ac:dyDescent="0.15">
      <c r="B30" s="160"/>
      <c r="C30" s="4"/>
      <c r="D30" s="78" t="s">
        <v>472</v>
      </c>
      <c r="E30" s="658"/>
      <c r="F30" s="658"/>
      <c r="G30" s="658"/>
      <c r="H30" s="658"/>
      <c r="I30" s="77" t="s">
        <v>473</v>
      </c>
      <c r="J30" s="659"/>
      <c r="K30" s="659"/>
      <c r="L30" s="659"/>
      <c r="M30" s="659"/>
      <c r="N30" s="659"/>
      <c r="O30" s="659"/>
      <c r="P30" s="659"/>
      <c r="Q30" s="77"/>
      <c r="R30" s="198"/>
      <c r="S30" s="166"/>
      <c r="V30" s="7" t="s">
        <v>390</v>
      </c>
    </row>
    <row r="31" spans="2:22" ht="26.25" customHeight="1" x14ac:dyDescent="0.15">
      <c r="B31" s="160"/>
      <c r="C31" s="4"/>
      <c r="D31" s="660"/>
      <c r="E31" s="660"/>
      <c r="F31" s="660"/>
      <c r="G31" s="660"/>
      <c r="H31" s="660"/>
      <c r="I31" s="660"/>
      <c r="J31" s="660"/>
      <c r="K31" s="660"/>
      <c r="L31" s="660"/>
      <c r="M31" s="660"/>
      <c r="N31" s="660"/>
      <c r="O31" s="660"/>
      <c r="P31" s="7"/>
      <c r="Q31" s="78"/>
      <c r="R31" s="198"/>
      <c r="S31" s="166"/>
    </row>
    <row r="32" spans="2:22" ht="26.25" customHeight="1" x14ac:dyDescent="0.15">
      <c r="B32" s="160"/>
      <c r="C32" s="78"/>
      <c r="D32" s="664"/>
      <c r="E32" s="653"/>
      <c r="F32" s="59"/>
      <c r="G32" s="59"/>
      <c r="H32" s="59"/>
      <c r="I32" s="59"/>
      <c r="J32" s="665"/>
      <c r="K32" s="665"/>
      <c r="L32" s="665"/>
      <c r="M32" s="665"/>
      <c r="N32" s="665"/>
      <c r="O32" s="665"/>
      <c r="P32" s="665"/>
      <c r="Q32" s="665"/>
      <c r="R32" s="665"/>
      <c r="S32" s="166"/>
      <c r="V32" s="79"/>
    </row>
    <row r="33" spans="2:22" ht="26.25" customHeight="1" x14ac:dyDescent="0.15">
      <c r="B33" s="160"/>
      <c r="C33" s="4"/>
      <c r="E33" s="4"/>
      <c r="F33" s="4"/>
      <c r="G33" s="4"/>
      <c r="H33" s="4"/>
      <c r="I33" s="4"/>
      <c r="J33" s="4"/>
      <c r="K33" s="80"/>
      <c r="L33" s="90"/>
      <c r="M33" s="90"/>
      <c r="N33" s="90"/>
      <c r="O33" s="80"/>
      <c r="P33" s="80"/>
      <c r="Q33" s="80"/>
      <c r="R33" s="80"/>
      <c r="S33" s="166"/>
    </row>
    <row r="34" spans="2:22" ht="18.75" customHeight="1" x14ac:dyDescent="0.15">
      <c r="B34" s="160"/>
      <c r="C34" s="4"/>
      <c r="K34" s="7"/>
      <c r="L34" s="7"/>
      <c r="M34" s="7"/>
      <c r="N34" s="7"/>
      <c r="O34" s="7"/>
      <c r="P34" s="7"/>
      <c r="Q34" s="7"/>
      <c r="R34" s="7"/>
      <c r="S34" s="166"/>
    </row>
    <row r="35" spans="2:22" ht="16.5" customHeight="1" x14ac:dyDescent="0.15">
      <c r="B35" s="160"/>
      <c r="C35" s="4"/>
      <c r="D35" s="4"/>
      <c r="E35" s="4"/>
      <c r="F35" s="4"/>
      <c r="G35" s="4"/>
      <c r="H35" s="4"/>
      <c r="I35" s="4"/>
      <c r="J35" s="4"/>
      <c r="K35" s="80"/>
      <c r="L35" s="90"/>
      <c r="M35" s="90"/>
      <c r="N35" s="90"/>
      <c r="O35" s="80"/>
      <c r="P35" s="80"/>
      <c r="Q35" s="80"/>
      <c r="R35" s="80"/>
      <c r="S35" s="166"/>
    </row>
    <row r="36" spans="2:22" ht="10.5" customHeight="1" x14ac:dyDescent="0.15">
      <c r="B36" s="160"/>
      <c r="C36" s="4"/>
      <c r="D36" s="4"/>
      <c r="E36" s="4"/>
      <c r="F36" s="4"/>
      <c r="G36" s="4"/>
      <c r="H36" s="4"/>
      <c r="I36" s="4"/>
      <c r="J36" s="4"/>
      <c r="K36" s="80"/>
      <c r="L36" s="90"/>
      <c r="M36" s="90"/>
      <c r="N36" s="90"/>
      <c r="O36" s="80"/>
      <c r="P36" s="80"/>
      <c r="Q36" s="80"/>
      <c r="R36" s="80"/>
      <c r="S36" s="166"/>
    </row>
    <row r="37" spans="2:22" ht="9" customHeight="1" x14ac:dyDescent="0.15">
      <c r="B37" s="173"/>
      <c r="C37" s="180"/>
      <c r="D37" s="180"/>
      <c r="E37" s="180"/>
      <c r="F37" s="180"/>
      <c r="G37" s="180"/>
      <c r="H37" s="180"/>
      <c r="I37" s="180"/>
      <c r="J37" s="180"/>
      <c r="K37" s="88"/>
      <c r="L37" s="101"/>
      <c r="M37" s="101"/>
      <c r="N37" s="101"/>
      <c r="O37" s="88"/>
      <c r="P37" s="88"/>
      <c r="Q37" s="88"/>
      <c r="R37" s="88"/>
      <c r="S37" s="87"/>
    </row>
    <row r="38" spans="2:22" ht="13.5" customHeight="1" x14ac:dyDescent="0.15">
      <c r="B38" s="200" t="s">
        <v>474</v>
      </c>
      <c r="C38" s="14"/>
      <c r="D38" s="14"/>
      <c r="E38" s="14"/>
      <c r="J38" s="48"/>
    </row>
    <row r="39" spans="2:22" ht="13.5" customHeight="1" x14ac:dyDescent="0.15">
      <c r="R39" s="345" t="s">
        <v>976</v>
      </c>
    </row>
    <row r="40" spans="2:22" x14ac:dyDescent="0.15">
      <c r="B40" s="159" t="s">
        <v>617</v>
      </c>
    </row>
    <row r="41" spans="2:22" ht="7.5" customHeight="1" x14ac:dyDescent="0.15">
      <c r="B41" s="160"/>
      <c r="C41" s="161"/>
      <c r="D41" s="161"/>
      <c r="E41" s="161"/>
      <c r="F41" s="161"/>
      <c r="G41" s="161"/>
      <c r="H41" s="161"/>
      <c r="I41" s="162"/>
      <c r="J41" s="162"/>
      <c r="K41" s="163"/>
      <c r="L41" s="163"/>
      <c r="M41" s="163"/>
      <c r="N41" s="163"/>
      <c r="O41" s="163"/>
      <c r="P41" s="163"/>
      <c r="Q41" s="163"/>
      <c r="R41" s="163"/>
      <c r="S41" s="86"/>
      <c r="U41" s="79"/>
    </row>
    <row r="42" spans="2:22" x14ac:dyDescent="0.15">
      <c r="B42" s="160"/>
      <c r="D42" s="164"/>
      <c r="E42" s="22"/>
      <c r="F42" s="22"/>
      <c r="G42" s="22"/>
      <c r="K42" s="622"/>
      <c r="L42" s="622"/>
      <c r="M42" s="55"/>
      <c r="N42" s="22" t="s">
        <v>243</v>
      </c>
      <c r="O42" s="55"/>
      <c r="P42" s="165" t="s">
        <v>684</v>
      </c>
      <c r="Q42" s="55"/>
      <c r="R42" s="165" t="s">
        <v>685</v>
      </c>
      <c r="S42" s="166"/>
      <c r="V42" s="41" t="s">
        <v>265</v>
      </c>
    </row>
    <row r="43" spans="2:22" ht="21.75" customHeight="1" x14ac:dyDescent="0.15">
      <c r="B43" s="160"/>
      <c r="D43" s="167" t="s">
        <v>364</v>
      </c>
      <c r="E43" s="4"/>
      <c r="F43" s="4"/>
      <c r="G43" s="4"/>
      <c r="H43" s="4"/>
      <c r="I43" s="76"/>
      <c r="J43" s="76"/>
      <c r="K43" s="4"/>
      <c r="L43" s="4"/>
      <c r="M43" s="4"/>
      <c r="N43" s="4"/>
      <c r="O43" s="4"/>
      <c r="P43" s="4"/>
      <c r="Q43" s="4"/>
      <c r="R43" s="76"/>
      <c r="S43" s="166"/>
    </row>
    <row r="44" spans="2:22" ht="21.75" customHeight="1" x14ac:dyDescent="0.15">
      <c r="B44" s="160"/>
      <c r="C44" s="167"/>
      <c r="D44" s="4" t="s">
        <v>602</v>
      </c>
      <c r="E44" s="4"/>
      <c r="F44" s="4"/>
      <c r="G44" s="4"/>
      <c r="H44" s="4"/>
      <c r="I44" s="76"/>
      <c r="J44" s="76"/>
      <c r="K44" s="4"/>
      <c r="L44" s="4"/>
      <c r="M44" s="4"/>
      <c r="N44" s="4"/>
      <c r="O44" s="4"/>
      <c r="P44" s="4"/>
      <c r="Q44" s="4"/>
      <c r="R44" s="76"/>
      <c r="S44" s="166"/>
    </row>
    <row r="45" spans="2:22" ht="13.5" customHeight="1" x14ac:dyDescent="0.15">
      <c r="B45" s="160"/>
      <c r="C45" s="167"/>
      <c r="D45" s="4"/>
      <c r="E45" s="4"/>
      <c r="F45" s="653"/>
      <c r="G45" s="653"/>
      <c r="H45" s="653"/>
      <c r="I45" s="653"/>
      <c r="J45" s="653"/>
      <c r="K45" s="653"/>
      <c r="L45" s="653"/>
      <c r="M45" s="653"/>
      <c r="N45" s="653"/>
      <c r="O45" s="653"/>
      <c r="P45" s="653"/>
      <c r="Q45" s="653"/>
      <c r="R45" s="76"/>
      <c r="S45" s="166"/>
    </row>
    <row r="46" spans="2:22" ht="21.75" customHeight="1" x14ac:dyDescent="0.15">
      <c r="B46" s="160"/>
      <c r="D46" s="167" t="s">
        <v>466</v>
      </c>
      <c r="E46" s="4"/>
      <c r="F46" s="78"/>
      <c r="G46" s="78"/>
      <c r="H46" s="78"/>
      <c r="I46" s="78"/>
      <c r="J46" s="78"/>
      <c r="K46" s="78"/>
      <c r="L46" s="92"/>
      <c r="M46" s="92"/>
      <c r="N46" s="92"/>
      <c r="O46" s="78"/>
      <c r="P46" s="78"/>
      <c r="Q46" s="78"/>
      <c r="R46" s="76"/>
      <c r="S46" s="166"/>
    </row>
    <row r="47" spans="2:22" ht="21.75" customHeight="1" x14ac:dyDescent="0.15">
      <c r="B47" s="160"/>
      <c r="C47" s="167"/>
      <c r="D47" s="654" t="str">
        <f>IF(基本!F4="","",基本!F4)</f>
        <v/>
      </c>
      <c r="E47" s="654"/>
      <c r="F47" s="654"/>
      <c r="G47" s="654"/>
      <c r="H47" s="654"/>
      <c r="I47" s="654"/>
      <c r="J47" s="654"/>
      <c r="K47" s="78"/>
      <c r="L47" s="92"/>
      <c r="M47" s="92"/>
      <c r="N47" s="92"/>
      <c r="O47" s="78"/>
      <c r="P47" s="78"/>
      <c r="Q47" s="78"/>
      <c r="R47" s="76"/>
      <c r="S47" s="166"/>
      <c r="V47" s="7" t="s">
        <v>266</v>
      </c>
    </row>
    <row r="48" spans="2:22" ht="21.75" customHeight="1" x14ac:dyDescent="0.15">
      <c r="B48" s="160"/>
      <c r="C48" s="167"/>
      <c r="D48" s="655" t="str">
        <f>IF(基本!G$5="","",基本!G$5&amp;" "&amp;" "&amp;基本!K$5&amp;" "&amp;"殿")</f>
        <v/>
      </c>
      <c r="E48" s="655"/>
      <c r="F48" s="655"/>
      <c r="G48" s="655"/>
      <c r="H48" s="655"/>
      <c r="I48" s="655"/>
      <c r="J48" s="655"/>
      <c r="K48" s="59"/>
      <c r="L48" s="59"/>
      <c r="M48" s="59"/>
      <c r="N48" s="59"/>
      <c r="O48" s="59"/>
      <c r="P48" s="59"/>
      <c r="Q48" s="59"/>
      <c r="R48" s="76"/>
      <c r="S48" s="166"/>
      <c r="V48" s="7" t="s">
        <v>266</v>
      </c>
    </row>
    <row r="49" spans="2:22" ht="15" customHeight="1" x14ac:dyDescent="0.15">
      <c r="B49" s="160"/>
      <c r="C49" s="167"/>
      <c r="D49" s="4"/>
      <c r="E49" s="4"/>
      <c r="F49" s="78"/>
      <c r="G49" s="78"/>
      <c r="H49" s="78"/>
      <c r="I49" s="78"/>
      <c r="J49" s="78"/>
      <c r="K49" s="78"/>
      <c r="L49" s="92"/>
      <c r="M49" s="92"/>
      <c r="N49" s="92"/>
      <c r="O49" s="78"/>
      <c r="P49" s="78"/>
      <c r="Q49" s="78"/>
      <c r="R49" s="76"/>
      <c r="S49" s="166"/>
    </row>
    <row r="50" spans="2:22" ht="21.75" customHeight="1" x14ac:dyDescent="0.15">
      <c r="B50" s="160"/>
      <c r="C50" s="167"/>
      <c r="D50" s="654" t="str">
        <f>IF(基本!F10="","",基本!F10)</f>
        <v/>
      </c>
      <c r="E50" s="654"/>
      <c r="F50" s="654"/>
      <c r="G50" s="654"/>
      <c r="H50" s="654"/>
      <c r="I50" s="654"/>
      <c r="J50" s="654"/>
      <c r="K50" s="78"/>
      <c r="L50" s="92"/>
      <c r="M50" s="92"/>
      <c r="N50" s="92"/>
      <c r="O50" s="78"/>
      <c r="P50" s="78"/>
      <c r="Q50" s="78"/>
      <c r="R50" s="76"/>
      <c r="S50" s="166"/>
      <c r="V50" s="7" t="s">
        <v>266</v>
      </c>
    </row>
    <row r="51" spans="2:22" ht="21.75" customHeight="1" x14ac:dyDescent="0.15">
      <c r="B51" s="160"/>
      <c r="C51" s="4"/>
      <c r="D51" s="655" t="str">
        <f>IF(基本!G$11="","",基本!G$11&amp;" "&amp;" "&amp;基本!K$11&amp;" "&amp;"殿")</f>
        <v/>
      </c>
      <c r="E51" s="655"/>
      <c r="F51" s="655"/>
      <c r="G51" s="655"/>
      <c r="H51" s="655"/>
      <c r="I51" s="655"/>
      <c r="J51" s="655"/>
      <c r="K51" s="78"/>
      <c r="L51" s="92"/>
      <c r="M51" s="92"/>
      <c r="N51" s="92"/>
      <c r="O51" s="78"/>
      <c r="P51" s="78"/>
      <c r="Q51" s="78"/>
      <c r="R51" s="80"/>
      <c r="S51" s="166"/>
      <c r="V51" s="7" t="s">
        <v>266</v>
      </c>
    </row>
    <row r="52" spans="2:22" ht="13.5" customHeight="1" x14ac:dyDescent="0.15">
      <c r="B52" s="160"/>
      <c r="C52" s="4"/>
      <c r="D52" s="4"/>
      <c r="E52" s="4"/>
      <c r="F52" s="4"/>
      <c r="G52" s="4"/>
      <c r="H52" s="75"/>
      <c r="I52" s="57"/>
      <c r="J52" s="57"/>
      <c r="K52" s="57"/>
      <c r="L52" s="57"/>
      <c r="M52" s="57"/>
      <c r="N52" s="57"/>
      <c r="O52" s="57"/>
      <c r="P52" s="57"/>
      <c r="Q52" s="57"/>
      <c r="R52" s="57"/>
      <c r="S52" s="166"/>
    </row>
    <row r="53" spans="2:22" ht="21.75" customHeight="1" x14ac:dyDescent="0.15">
      <c r="B53" s="160"/>
      <c r="C53" s="4"/>
      <c r="D53" s="81" t="str">
        <f>IF(基本!F$16="","",基本!F$16)</f>
        <v/>
      </c>
      <c r="E53" s="193"/>
      <c r="F53" s="193"/>
      <c r="G53" s="193"/>
      <c r="H53" s="194"/>
      <c r="I53" s="194"/>
      <c r="J53" s="194"/>
      <c r="K53" s="58"/>
      <c r="L53" s="58"/>
      <c r="M53" s="58"/>
      <c r="N53" s="58"/>
      <c r="O53" s="58"/>
      <c r="P53" s="58"/>
      <c r="Q53" s="58"/>
      <c r="R53" s="195"/>
      <c r="S53" s="166"/>
      <c r="V53" s="7" t="s">
        <v>266</v>
      </c>
    </row>
    <row r="54" spans="2:22" ht="21.75" customHeight="1" x14ac:dyDescent="0.15">
      <c r="B54" s="160"/>
      <c r="C54" s="4"/>
      <c r="D54" s="193" t="str">
        <f>IF(基本!K$17="","",基本!G$17&amp;"　"&amp;基本!K$17&amp;"　"&amp;"殿")</f>
        <v/>
      </c>
      <c r="E54" s="193"/>
      <c r="F54" s="193"/>
      <c r="G54" s="193"/>
      <c r="H54" s="194"/>
      <c r="I54" s="194"/>
      <c r="J54" s="194"/>
      <c r="K54" s="58"/>
      <c r="L54" s="58"/>
      <c r="M54" s="58"/>
      <c r="N54" s="58"/>
      <c r="O54" s="58"/>
      <c r="P54" s="58"/>
      <c r="Q54" s="58"/>
      <c r="R54" s="195"/>
      <c r="S54" s="166"/>
      <c r="V54" s="7" t="s">
        <v>266</v>
      </c>
    </row>
    <row r="55" spans="2:22" ht="21.75" customHeight="1" x14ac:dyDescent="0.15">
      <c r="B55" s="160"/>
      <c r="C55" s="4"/>
      <c r="D55" s="4"/>
      <c r="E55" s="4"/>
      <c r="F55" s="4"/>
      <c r="G55" s="4"/>
      <c r="S55" s="166"/>
      <c r="V55" s="79"/>
    </row>
    <row r="56" spans="2:22" ht="9" customHeight="1" x14ac:dyDescent="0.15">
      <c r="B56" s="160"/>
      <c r="C56" s="4"/>
      <c r="D56" s="4"/>
      <c r="E56" s="4"/>
      <c r="F56" s="4"/>
      <c r="G56" s="4"/>
      <c r="R56" s="82"/>
      <c r="S56" s="166"/>
    </row>
    <row r="57" spans="2:22" ht="29.25" customHeight="1" x14ac:dyDescent="0.15">
      <c r="B57" s="160"/>
      <c r="C57" s="635" t="s">
        <v>467</v>
      </c>
      <c r="D57" s="635"/>
      <c r="E57" s="635"/>
      <c r="F57" s="635"/>
      <c r="G57" s="635"/>
      <c r="H57" s="635"/>
      <c r="I57" s="635"/>
      <c r="J57" s="635"/>
      <c r="K57" s="635"/>
      <c r="L57" s="635"/>
      <c r="M57" s="635"/>
      <c r="N57" s="635"/>
      <c r="O57" s="635"/>
      <c r="P57" s="635"/>
      <c r="Q57" s="635"/>
      <c r="R57" s="635"/>
      <c r="S57" s="166"/>
    </row>
    <row r="58" spans="2:22" x14ac:dyDescent="0.15">
      <c r="B58" s="160"/>
      <c r="C58" s="4"/>
      <c r="D58" s="4"/>
      <c r="E58" s="4"/>
      <c r="F58" s="4"/>
      <c r="G58" s="4"/>
      <c r="H58" s="4"/>
      <c r="I58" s="4"/>
      <c r="J58" s="4"/>
      <c r="K58" s="80"/>
      <c r="L58" s="90"/>
      <c r="M58" s="90"/>
      <c r="N58" s="90"/>
      <c r="O58" s="80"/>
      <c r="P58" s="80"/>
      <c r="Q58" s="80"/>
      <c r="R58" s="80"/>
      <c r="S58" s="166"/>
    </row>
    <row r="59" spans="2:22" ht="61.5" customHeight="1" x14ac:dyDescent="0.15">
      <c r="B59" s="160"/>
      <c r="D59" s="661" t="s">
        <v>686</v>
      </c>
      <c r="E59" s="661"/>
      <c r="F59" s="661"/>
      <c r="G59" s="661"/>
      <c r="H59" s="661"/>
      <c r="I59" s="661"/>
      <c r="J59" s="661"/>
      <c r="K59" s="661"/>
      <c r="L59" s="661"/>
      <c r="M59" s="661"/>
      <c r="N59" s="661"/>
      <c r="O59" s="661"/>
      <c r="P59" s="661"/>
      <c r="Q59" s="661"/>
      <c r="R59" s="168"/>
      <c r="S59" s="166"/>
    </row>
    <row r="60" spans="2:22" ht="12.75" customHeight="1" x14ac:dyDescent="0.15">
      <c r="B60" s="160"/>
      <c r="C60" s="4"/>
      <c r="D60" s="4"/>
      <c r="E60" s="4"/>
      <c r="F60" s="4"/>
      <c r="G60" s="4"/>
      <c r="H60" s="4"/>
      <c r="I60" s="4"/>
      <c r="J60" s="4"/>
      <c r="K60" s="80"/>
      <c r="L60" s="90"/>
      <c r="M60" s="90"/>
      <c r="N60" s="90"/>
      <c r="O60" s="80"/>
      <c r="P60" s="80"/>
      <c r="Q60" s="80"/>
      <c r="R60" s="80"/>
      <c r="S60" s="166"/>
    </row>
    <row r="61" spans="2:22" x14ac:dyDescent="0.15">
      <c r="B61" s="160"/>
      <c r="C61" s="4"/>
      <c r="D61" s="4" t="s">
        <v>532</v>
      </c>
      <c r="E61" s="4"/>
      <c r="F61" s="4"/>
      <c r="G61" s="4"/>
      <c r="H61" s="4"/>
      <c r="I61" s="4"/>
      <c r="J61" s="4"/>
      <c r="K61" s="80"/>
      <c r="L61" s="90"/>
      <c r="M61" s="90"/>
      <c r="N61" s="90"/>
      <c r="O61" s="80"/>
      <c r="P61" s="80"/>
      <c r="Q61" s="80"/>
      <c r="R61" s="80"/>
      <c r="S61" s="166"/>
    </row>
    <row r="62" spans="2:22" ht="16.5" customHeight="1" x14ac:dyDescent="0.15">
      <c r="B62" s="160"/>
      <c r="C62" s="4"/>
      <c r="D62" s="4" t="s">
        <v>468</v>
      </c>
      <c r="E62" s="4"/>
      <c r="F62" s="4"/>
      <c r="G62" s="4" t="s">
        <v>469</v>
      </c>
      <c r="H62" s="4"/>
      <c r="I62" s="4"/>
      <c r="J62" s="4"/>
      <c r="K62" s="80"/>
      <c r="L62" s="90"/>
      <c r="M62" s="90"/>
      <c r="N62" s="90"/>
      <c r="O62" s="80"/>
      <c r="P62" s="80"/>
      <c r="Q62" s="80"/>
      <c r="R62" s="80"/>
      <c r="S62" s="166"/>
    </row>
    <row r="63" spans="2:22" ht="26.25" customHeight="1" x14ac:dyDescent="0.15">
      <c r="B63" s="160"/>
      <c r="C63" s="4"/>
      <c r="D63" s="659"/>
      <c r="E63" s="659"/>
      <c r="F63" s="84"/>
      <c r="G63" s="662"/>
      <c r="H63" s="662"/>
      <c r="I63" s="662"/>
      <c r="J63" s="662"/>
      <c r="K63" s="662"/>
      <c r="L63" s="662"/>
      <c r="M63" s="662"/>
      <c r="N63" s="662"/>
      <c r="O63" s="662"/>
      <c r="P63" s="662"/>
      <c r="Q63" s="662"/>
      <c r="R63" s="84"/>
      <c r="S63" s="166"/>
      <c r="V63" s="7" t="s">
        <v>390</v>
      </c>
    </row>
    <row r="64" spans="2:22" ht="57" customHeight="1" x14ac:dyDescent="0.15">
      <c r="B64" s="160"/>
      <c r="C64" s="4"/>
      <c r="D64" s="663" t="s">
        <v>470</v>
      </c>
      <c r="E64" s="663"/>
      <c r="F64" s="84"/>
      <c r="G64" s="662"/>
      <c r="H64" s="662"/>
      <c r="I64" s="662"/>
      <c r="J64" s="662"/>
      <c r="K64" s="662"/>
      <c r="L64" s="662"/>
      <c r="M64" s="662"/>
      <c r="N64" s="662"/>
      <c r="O64" s="662"/>
      <c r="P64" s="662"/>
      <c r="Q64" s="662"/>
      <c r="R64" s="84"/>
      <c r="S64" s="166"/>
      <c r="V64" s="7" t="s">
        <v>390</v>
      </c>
    </row>
    <row r="65" spans="2:22" ht="26.25" customHeight="1" x14ac:dyDescent="0.15">
      <c r="B65" s="160"/>
      <c r="C65" s="4"/>
      <c r="E65" s="84"/>
      <c r="F65" s="84"/>
      <c r="H65" s="84"/>
      <c r="I65" s="84"/>
      <c r="J65" s="84"/>
      <c r="K65" s="84"/>
      <c r="L65" s="109"/>
      <c r="M65" s="109"/>
      <c r="N65" s="109"/>
      <c r="O65" s="84"/>
      <c r="P65" s="84"/>
      <c r="Q65" s="84"/>
      <c r="R65" s="84"/>
      <c r="S65" s="166"/>
    </row>
    <row r="66" spans="2:22" ht="26.25" customHeight="1" x14ac:dyDescent="0.15">
      <c r="B66" s="160"/>
      <c r="C66" s="4"/>
      <c r="D66" s="59" t="s">
        <v>471</v>
      </c>
      <c r="E66" s="59"/>
      <c r="F66" s="60"/>
      <c r="G66" s="60"/>
      <c r="H66" s="60"/>
      <c r="I66" s="60"/>
      <c r="J66" s="60"/>
      <c r="K66" s="60"/>
      <c r="L66" s="60"/>
      <c r="M66" s="60"/>
      <c r="N66" s="60"/>
      <c r="O66" s="60"/>
      <c r="P66" s="60"/>
      <c r="Q66" s="60"/>
      <c r="R66" s="60"/>
      <c r="S66" s="166"/>
    </row>
    <row r="67" spans="2:22" ht="26.25" customHeight="1" x14ac:dyDescent="0.15">
      <c r="B67" s="160"/>
      <c r="C67" s="4"/>
      <c r="D67" s="656" t="s">
        <v>112</v>
      </c>
      <c r="E67" s="656"/>
      <c r="F67" s="84"/>
      <c r="G67" s="657"/>
      <c r="H67" s="657"/>
      <c r="I67" s="657"/>
      <c r="J67" s="657"/>
      <c r="K67" s="657"/>
      <c r="L67" s="657"/>
      <c r="M67" s="657"/>
      <c r="N67" s="657"/>
      <c r="O67" s="657"/>
      <c r="P67" s="657"/>
      <c r="Q67" s="657"/>
      <c r="R67" s="60"/>
      <c r="S67" s="166"/>
      <c r="V67" s="7" t="s">
        <v>390</v>
      </c>
    </row>
    <row r="68" spans="2:22" ht="26.25" customHeight="1" x14ac:dyDescent="0.15">
      <c r="B68" s="160"/>
      <c r="C68" s="4"/>
      <c r="D68" s="78"/>
      <c r="F68" s="78"/>
      <c r="G68" s="78"/>
      <c r="H68" s="78"/>
      <c r="I68" s="78"/>
      <c r="K68" s="78"/>
      <c r="L68" s="92"/>
      <c r="M68" s="92"/>
      <c r="N68" s="92"/>
      <c r="O68" s="78"/>
      <c r="P68" s="78"/>
      <c r="Q68" s="78"/>
      <c r="R68" s="198"/>
      <c r="S68" s="166"/>
    </row>
    <row r="69" spans="2:22" ht="26.25" customHeight="1" x14ac:dyDescent="0.15">
      <c r="B69" s="160"/>
      <c r="C69" s="4"/>
      <c r="D69" s="78" t="s">
        <v>472</v>
      </c>
      <c r="E69" s="658"/>
      <c r="F69" s="658"/>
      <c r="G69" s="658"/>
      <c r="H69" s="658"/>
      <c r="I69" s="77" t="s">
        <v>473</v>
      </c>
      <c r="J69" s="659"/>
      <c r="K69" s="659"/>
      <c r="L69" s="659"/>
      <c r="M69" s="659"/>
      <c r="N69" s="659"/>
      <c r="O69" s="659"/>
      <c r="P69" s="659"/>
      <c r="Q69" s="77"/>
      <c r="R69" s="198"/>
      <c r="S69" s="166"/>
      <c r="V69" s="7" t="s">
        <v>390</v>
      </c>
    </row>
    <row r="70" spans="2:22" ht="21.75" customHeight="1" x14ac:dyDescent="0.15">
      <c r="B70" s="160"/>
      <c r="C70" s="4"/>
      <c r="D70" s="660"/>
      <c r="E70" s="660"/>
      <c r="F70" s="660"/>
      <c r="G70" s="660"/>
      <c r="H70" s="660"/>
      <c r="I70" s="660"/>
      <c r="J70" s="660"/>
      <c r="K70" s="660"/>
      <c r="L70" s="660"/>
      <c r="M70" s="660"/>
      <c r="N70" s="660"/>
      <c r="O70" s="660"/>
      <c r="P70" s="7"/>
      <c r="Q70" s="78"/>
      <c r="R70" s="198"/>
      <c r="S70" s="166"/>
      <c r="V70" s="79"/>
    </row>
    <row r="71" spans="2:22" ht="21.75" customHeight="1" x14ac:dyDescent="0.15">
      <c r="B71" s="160"/>
      <c r="C71" s="78"/>
      <c r="D71" s="664"/>
      <c r="E71" s="653"/>
      <c r="F71" s="59"/>
      <c r="G71" s="59"/>
      <c r="H71" s="59"/>
      <c r="I71" s="59"/>
      <c r="J71" s="665"/>
      <c r="K71" s="665"/>
      <c r="L71" s="665"/>
      <c r="M71" s="665"/>
      <c r="N71" s="665"/>
      <c r="O71" s="665"/>
      <c r="P71" s="665"/>
      <c r="Q71" s="665"/>
      <c r="R71" s="665"/>
      <c r="S71" s="166"/>
      <c r="V71" s="79"/>
    </row>
    <row r="72" spans="2:22" ht="16.5" customHeight="1" x14ac:dyDescent="0.15">
      <c r="B72" s="160"/>
      <c r="C72" s="4"/>
      <c r="E72" s="4"/>
      <c r="F72" s="4"/>
      <c r="G72" s="4"/>
      <c r="H72" s="4"/>
      <c r="I72" s="4"/>
      <c r="J72" s="4"/>
      <c r="K72" s="80"/>
      <c r="L72" s="90"/>
      <c r="M72" s="90"/>
      <c r="N72" s="90"/>
      <c r="O72" s="80"/>
      <c r="P72" s="80"/>
      <c r="Q72" s="80"/>
      <c r="R72" s="80"/>
      <c r="S72" s="166"/>
    </row>
    <row r="73" spans="2:22" ht="16.5" customHeight="1" x14ac:dyDescent="0.15">
      <c r="B73" s="160"/>
      <c r="C73" s="4"/>
      <c r="D73" s="4"/>
      <c r="E73" s="4"/>
      <c r="F73" s="4"/>
      <c r="G73" s="4"/>
      <c r="H73" s="4"/>
      <c r="I73" s="4"/>
      <c r="J73" s="4"/>
      <c r="K73" s="80"/>
      <c r="L73" s="90"/>
      <c r="M73" s="90"/>
      <c r="N73" s="90"/>
      <c r="O73" s="80"/>
      <c r="P73" s="80"/>
      <c r="Q73" s="80"/>
      <c r="R73" s="80"/>
      <c r="S73" s="166"/>
    </row>
    <row r="74" spans="2:22" x14ac:dyDescent="0.15">
      <c r="B74" s="160"/>
      <c r="C74" s="4"/>
      <c r="D74" s="4"/>
      <c r="E74" s="4"/>
      <c r="F74" s="4"/>
      <c r="G74" s="4"/>
      <c r="H74" s="4"/>
      <c r="I74" s="4"/>
      <c r="J74" s="4"/>
      <c r="K74" s="80"/>
      <c r="L74" s="90"/>
      <c r="M74" s="90"/>
      <c r="N74" s="90"/>
      <c r="O74" s="80"/>
      <c r="P74" s="80"/>
      <c r="Q74" s="80"/>
      <c r="R74" s="80"/>
      <c r="S74" s="166"/>
    </row>
    <row r="75" spans="2:22" x14ac:dyDescent="0.15">
      <c r="B75" s="173"/>
      <c r="C75" s="180"/>
      <c r="D75" s="180"/>
      <c r="E75" s="180"/>
      <c r="F75" s="180"/>
      <c r="G75" s="180"/>
      <c r="H75" s="180"/>
      <c r="I75" s="180"/>
      <c r="J75" s="180"/>
      <c r="K75" s="88"/>
      <c r="L75" s="101"/>
      <c r="M75" s="101"/>
      <c r="N75" s="101"/>
      <c r="O75" s="88"/>
      <c r="P75" s="88"/>
      <c r="Q75" s="88"/>
      <c r="R75" s="88"/>
      <c r="S75" s="87"/>
    </row>
    <row r="76" spans="2:22" x14ac:dyDescent="0.15">
      <c r="B76" s="200" t="s">
        <v>474</v>
      </c>
      <c r="C76" s="14"/>
      <c r="D76" s="14"/>
      <c r="E76" s="14"/>
      <c r="J76" s="48"/>
    </row>
    <row r="77" spans="2:22" x14ac:dyDescent="0.15">
      <c r="R77" s="345" t="s">
        <v>976</v>
      </c>
    </row>
    <row r="78" spans="2:22" x14ac:dyDescent="0.15">
      <c r="R78" s="189"/>
    </row>
    <row r="79" spans="2:22" x14ac:dyDescent="0.15">
      <c r="B79" s="159" t="s">
        <v>617</v>
      </c>
    </row>
    <row r="80" spans="2:22" ht="9.75" customHeight="1" x14ac:dyDescent="0.15">
      <c r="B80" s="160"/>
      <c r="C80" s="161"/>
      <c r="D80" s="161"/>
      <c r="E80" s="161"/>
      <c r="F80" s="161"/>
      <c r="G80" s="161"/>
      <c r="H80" s="161"/>
      <c r="I80" s="162"/>
      <c r="J80" s="162"/>
      <c r="K80" s="163"/>
      <c r="L80" s="163"/>
      <c r="M80" s="163"/>
      <c r="N80" s="163"/>
      <c r="O80" s="163"/>
      <c r="P80" s="163"/>
      <c r="Q80" s="163"/>
      <c r="R80" s="163"/>
      <c r="S80" s="86"/>
      <c r="U80" s="79"/>
    </row>
    <row r="81" spans="2:22" x14ac:dyDescent="0.15">
      <c r="B81" s="160"/>
      <c r="D81" s="164"/>
      <c r="E81" s="22"/>
      <c r="F81" s="22"/>
      <c r="G81" s="22"/>
      <c r="K81" s="622"/>
      <c r="L81" s="622"/>
      <c r="M81" s="55"/>
      <c r="N81" s="22" t="s">
        <v>243</v>
      </c>
      <c r="O81" s="55"/>
      <c r="P81" s="165" t="s">
        <v>684</v>
      </c>
      <c r="Q81" s="55"/>
      <c r="R81" s="165" t="s">
        <v>685</v>
      </c>
      <c r="S81" s="166"/>
      <c r="V81" s="41" t="s">
        <v>265</v>
      </c>
    </row>
    <row r="82" spans="2:22" ht="21.75" customHeight="1" x14ac:dyDescent="0.15">
      <c r="B82" s="160"/>
      <c r="D82" s="167" t="s">
        <v>364</v>
      </c>
      <c r="E82" s="4"/>
      <c r="F82" s="4"/>
      <c r="G82" s="4"/>
      <c r="H82" s="4"/>
      <c r="I82" s="76"/>
      <c r="J82" s="76"/>
      <c r="K82" s="4"/>
      <c r="L82" s="4"/>
      <c r="M82" s="4"/>
      <c r="N82" s="4"/>
      <c r="O82" s="4"/>
      <c r="P82" s="4"/>
      <c r="Q82" s="4"/>
      <c r="R82" s="76"/>
      <c r="S82" s="166"/>
    </row>
    <row r="83" spans="2:22" ht="21.75" customHeight="1" x14ac:dyDescent="0.15">
      <c r="B83" s="160"/>
      <c r="C83" s="167"/>
      <c r="D83" s="4" t="s">
        <v>602</v>
      </c>
      <c r="E83" s="4"/>
      <c r="F83" s="4"/>
      <c r="G83" s="4"/>
      <c r="H83" s="4"/>
      <c r="I83" s="76"/>
      <c r="J83" s="76"/>
      <c r="K83" s="4"/>
      <c r="L83" s="4"/>
      <c r="M83" s="4"/>
      <c r="N83" s="4"/>
      <c r="O83" s="4"/>
      <c r="P83" s="4"/>
      <c r="Q83" s="4"/>
      <c r="R83" s="76"/>
      <c r="S83" s="166"/>
    </row>
    <row r="84" spans="2:22" ht="15" customHeight="1" x14ac:dyDescent="0.15">
      <c r="B84" s="160"/>
      <c r="C84" s="167"/>
      <c r="D84" s="4"/>
      <c r="E84" s="4"/>
      <c r="F84" s="653"/>
      <c r="G84" s="653"/>
      <c r="H84" s="653"/>
      <c r="I84" s="653"/>
      <c r="J84" s="653"/>
      <c r="K84" s="653"/>
      <c r="L84" s="653"/>
      <c r="M84" s="653"/>
      <c r="N84" s="653"/>
      <c r="O84" s="653"/>
      <c r="P84" s="653"/>
      <c r="Q84" s="653"/>
      <c r="R84" s="76"/>
      <c r="S84" s="166"/>
    </row>
    <row r="85" spans="2:22" ht="18" customHeight="1" x14ac:dyDescent="0.15">
      <c r="B85" s="160"/>
      <c r="D85" s="167" t="s">
        <v>466</v>
      </c>
      <c r="E85" s="4"/>
      <c r="F85" s="78"/>
      <c r="G85" s="78"/>
      <c r="H85" s="78"/>
      <c r="I85" s="78"/>
      <c r="J85" s="78"/>
      <c r="K85" s="78"/>
      <c r="L85" s="92"/>
      <c r="M85" s="92"/>
      <c r="N85" s="92"/>
      <c r="O85" s="78"/>
      <c r="P85" s="78"/>
      <c r="Q85" s="78"/>
      <c r="R85" s="76"/>
      <c r="S85" s="166"/>
    </row>
    <row r="86" spans="2:22" ht="21.75" customHeight="1" x14ac:dyDescent="0.15">
      <c r="B86" s="160"/>
      <c r="C86" s="167"/>
      <c r="D86" s="654" t="str">
        <f>IF(基本!F4="","",基本!F4)</f>
        <v/>
      </c>
      <c r="E86" s="654"/>
      <c r="F86" s="654"/>
      <c r="G86" s="654"/>
      <c r="H86" s="654"/>
      <c r="I86" s="654"/>
      <c r="J86" s="654"/>
      <c r="K86" s="78"/>
      <c r="L86" s="92"/>
      <c r="M86" s="92"/>
      <c r="N86" s="92"/>
      <c r="O86" s="78"/>
      <c r="P86" s="78"/>
      <c r="Q86" s="78"/>
      <c r="R86" s="76"/>
      <c r="S86" s="166"/>
      <c r="V86" s="7" t="s">
        <v>266</v>
      </c>
    </row>
    <row r="87" spans="2:22" ht="21.75" customHeight="1" x14ac:dyDescent="0.15">
      <c r="B87" s="160"/>
      <c r="C87" s="167"/>
      <c r="D87" s="655" t="str">
        <f>IF(基本!G$5="","",基本!G$5&amp;" "&amp;" "&amp;基本!K$5&amp;" "&amp;"殿")</f>
        <v/>
      </c>
      <c r="E87" s="655"/>
      <c r="F87" s="655"/>
      <c r="G87" s="655"/>
      <c r="H87" s="655"/>
      <c r="I87" s="655"/>
      <c r="J87" s="655"/>
      <c r="K87" s="59"/>
      <c r="L87" s="59"/>
      <c r="M87" s="59"/>
      <c r="N87" s="59"/>
      <c r="O87" s="59"/>
      <c r="P87" s="59"/>
      <c r="Q87" s="59"/>
      <c r="R87" s="76"/>
      <c r="S87" s="166"/>
      <c r="V87" s="7" t="s">
        <v>266</v>
      </c>
    </row>
    <row r="88" spans="2:22" ht="14.25" customHeight="1" x14ac:dyDescent="0.15">
      <c r="B88" s="160"/>
      <c r="C88" s="167"/>
      <c r="D88" s="4"/>
      <c r="E88" s="4"/>
      <c r="F88" s="78"/>
      <c r="G88" s="78"/>
      <c r="H88" s="78"/>
      <c r="I88" s="78"/>
      <c r="J88" s="78"/>
      <c r="K88" s="78"/>
      <c r="L88" s="92"/>
      <c r="M88" s="92"/>
      <c r="N88" s="92"/>
      <c r="O88" s="78"/>
      <c r="P88" s="78"/>
      <c r="Q88" s="78"/>
      <c r="R88" s="76"/>
      <c r="S88" s="166"/>
    </row>
    <row r="89" spans="2:22" ht="21.75" customHeight="1" x14ac:dyDescent="0.15">
      <c r="B89" s="160"/>
      <c r="C89" s="167"/>
      <c r="D89" s="654" t="str">
        <f>IF(基本!F10="","",基本!F10)</f>
        <v/>
      </c>
      <c r="E89" s="654"/>
      <c r="F89" s="654"/>
      <c r="G89" s="654"/>
      <c r="H89" s="654"/>
      <c r="I89" s="654"/>
      <c r="J89" s="654"/>
      <c r="K89" s="78"/>
      <c r="L89" s="92"/>
      <c r="M89" s="92"/>
      <c r="N89" s="92"/>
      <c r="O89" s="78"/>
      <c r="P89" s="78"/>
      <c r="Q89" s="78"/>
      <c r="R89" s="76"/>
      <c r="S89" s="166"/>
      <c r="V89" s="7" t="s">
        <v>266</v>
      </c>
    </row>
    <row r="90" spans="2:22" ht="21.75" customHeight="1" x14ac:dyDescent="0.15">
      <c r="B90" s="160"/>
      <c r="C90" s="4"/>
      <c r="D90" s="655" t="str">
        <f>IF(基本!G$11="","",基本!G$11&amp;" "&amp;" "&amp;基本!K$11&amp;" "&amp;"殿")</f>
        <v/>
      </c>
      <c r="E90" s="655"/>
      <c r="F90" s="655"/>
      <c r="G90" s="655"/>
      <c r="H90" s="655"/>
      <c r="I90" s="655"/>
      <c r="J90" s="655"/>
      <c r="K90" s="78"/>
      <c r="L90" s="92"/>
      <c r="M90" s="92"/>
      <c r="N90" s="92"/>
      <c r="O90" s="78"/>
      <c r="P90" s="78"/>
      <c r="Q90" s="78"/>
      <c r="R90" s="80"/>
      <c r="S90" s="166"/>
      <c r="V90" s="7" t="s">
        <v>266</v>
      </c>
    </row>
    <row r="91" spans="2:22" ht="14.25" customHeight="1" x14ac:dyDescent="0.15">
      <c r="B91" s="160"/>
      <c r="C91" s="4"/>
      <c r="D91" s="4"/>
      <c r="E91" s="4"/>
      <c r="F91" s="4"/>
      <c r="G91" s="4"/>
      <c r="H91" s="75"/>
      <c r="I91" s="57"/>
      <c r="J91" s="57"/>
      <c r="K91" s="57"/>
      <c r="L91" s="57"/>
      <c r="M91" s="57"/>
      <c r="N91" s="57"/>
      <c r="O91" s="57"/>
      <c r="P91" s="57"/>
      <c r="Q91" s="57"/>
      <c r="R91" s="57"/>
      <c r="S91" s="166"/>
    </row>
    <row r="92" spans="2:22" ht="21.75" customHeight="1" x14ac:dyDescent="0.15">
      <c r="B92" s="160"/>
      <c r="C92" s="4"/>
      <c r="D92" s="81" t="str">
        <f>IF(基本!F$16="","",基本!F$16)</f>
        <v/>
      </c>
      <c r="E92" s="193"/>
      <c r="F92" s="193"/>
      <c r="G92" s="193"/>
      <c r="H92" s="194"/>
      <c r="I92" s="194"/>
      <c r="J92" s="194"/>
      <c r="K92" s="58"/>
      <c r="L92" s="58"/>
      <c r="M92" s="58"/>
      <c r="N92" s="58"/>
      <c r="O92" s="58"/>
      <c r="P92" s="58"/>
      <c r="Q92" s="58"/>
      <c r="R92" s="195"/>
      <c r="S92" s="166"/>
      <c r="V92" s="7" t="s">
        <v>266</v>
      </c>
    </row>
    <row r="93" spans="2:22" ht="21.75" customHeight="1" x14ac:dyDescent="0.15">
      <c r="B93" s="160"/>
      <c r="C93" s="4"/>
      <c r="D93" s="193" t="str">
        <f>IF(基本!K$17="","",基本!G$17&amp;"　"&amp;基本!K$17&amp;"　"&amp;"殿")</f>
        <v/>
      </c>
      <c r="E93" s="193"/>
      <c r="F93" s="193"/>
      <c r="G93" s="193"/>
      <c r="H93" s="194"/>
      <c r="I93" s="194"/>
      <c r="J93" s="194"/>
      <c r="K93" s="58"/>
      <c r="L93" s="58"/>
      <c r="M93" s="58"/>
      <c r="N93" s="58"/>
      <c r="O93" s="58"/>
      <c r="P93" s="58"/>
      <c r="Q93" s="58"/>
      <c r="R93" s="195"/>
      <c r="S93" s="166"/>
      <c r="V93" s="7" t="s">
        <v>266</v>
      </c>
    </row>
    <row r="94" spans="2:22" ht="21.75" customHeight="1" x14ac:dyDescent="0.15">
      <c r="B94" s="160"/>
      <c r="C94" s="4"/>
      <c r="D94" s="4"/>
      <c r="E94" s="4"/>
      <c r="F94" s="4"/>
      <c r="G94" s="4"/>
      <c r="S94" s="166"/>
      <c r="V94" s="79"/>
    </row>
    <row r="95" spans="2:22" ht="9" customHeight="1" x14ac:dyDescent="0.15">
      <c r="B95" s="160"/>
      <c r="C95" s="4"/>
      <c r="D95" s="4"/>
      <c r="E95" s="4"/>
      <c r="F95" s="4"/>
      <c r="G95" s="4"/>
      <c r="R95" s="82"/>
      <c r="S95" s="166"/>
    </row>
    <row r="96" spans="2:22" ht="26.25" customHeight="1" x14ac:dyDescent="0.15">
      <c r="B96" s="160"/>
      <c r="C96" s="635" t="s">
        <v>467</v>
      </c>
      <c r="D96" s="635"/>
      <c r="E96" s="635"/>
      <c r="F96" s="635"/>
      <c r="G96" s="635"/>
      <c r="H96" s="635"/>
      <c r="I96" s="635"/>
      <c r="J96" s="635"/>
      <c r="K96" s="635"/>
      <c r="L96" s="635"/>
      <c r="M96" s="635"/>
      <c r="N96" s="635"/>
      <c r="O96" s="635"/>
      <c r="P96" s="635"/>
      <c r="Q96" s="635"/>
      <c r="R96" s="635"/>
      <c r="S96" s="166"/>
    </row>
    <row r="97" spans="2:22" x14ac:dyDescent="0.15">
      <c r="B97" s="160"/>
      <c r="C97" s="4"/>
      <c r="D97" s="4"/>
      <c r="E97" s="4"/>
      <c r="F97" s="4"/>
      <c r="G97" s="4"/>
      <c r="H97" s="4"/>
      <c r="I97" s="4"/>
      <c r="J97" s="4"/>
      <c r="K97" s="80"/>
      <c r="L97" s="90"/>
      <c r="M97" s="90"/>
      <c r="N97" s="90"/>
      <c r="O97" s="80"/>
      <c r="P97" s="80"/>
      <c r="Q97" s="80"/>
      <c r="R97" s="80"/>
      <c r="S97" s="166"/>
    </row>
    <row r="98" spans="2:22" ht="57.75" customHeight="1" x14ac:dyDescent="0.15">
      <c r="B98" s="160"/>
      <c r="D98" s="661" t="s">
        <v>686</v>
      </c>
      <c r="E98" s="661"/>
      <c r="F98" s="661"/>
      <c r="G98" s="661"/>
      <c r="H98" s="661"/>
      <c r="I98" s="661"/>
      <c r="J98" s="661"/>
      <c r="K98" s="661"/>
      <c r="L98" s="661"/>
      <c r="M98" s="661"/>
      <c r="N98" s="661"/>
      <c r="O98" s="661"/>
      <c r="P98" s="661"/>
      <c r="Q98" s="661"/>
      <c r="R98" s="168"/>
      <c r="S98" s="166"/>
    </row>
    <row r="99" spans="2:22" ht="16.5" customHeight="1" x14ac:dyDescent="0.15">
      <c r="B99" s="160"/>
      <c r="C99" s="4"/>
      <c r="D99" s="4"/>
      <c r="E99" s="4"/>
      <c r="F99" s="4"/>
      <c r="G99" s="4"/>
      <c r="H99" s="4"/>
      <c r="I99" s="4"/>
      <c r="J99" s="4"/>
      <c r="K99" s="80"/>
      <c r="L99" s="90"/>
      <c r="M99" s="90"/>
      <c r="N99" s="90"/>
      <c r="O99" s="80"/>
      <c r="P99" s="80"/>
      <c r="Q99" s="80"/>
      <c r="R99" s="80"/>
      <c r="S99" s="166"/>
    </row>
    <row r="100" spans="2:22" ht="26.25" customHeight="1" x14ac:dyDescent="0.15">
      <c r="B100" s="160"/>
      <c r="C100" s="4"/>
      <c r="D100" s="4" t="s">
        <v>532</v>
      </c>
      <c r="E100" s="4"/>
      <c r="F100" s="4"/>
      <c r="G100" s="4"/>
      <c r="H100" s="4"/>
      <c r="I100" s="4"/>
      <c r="J100" s="4"/>
      <c r="K100" s="80"/>
      <c r="L100" s="90"/>
      <c r="M100" s="90"/>
      <c r="N100" s="90"/>
      <c r="O100" s="80"/>
      <c r="P100" s="80"/>
      <c r="Q100" s="80"/>
      <c r="R100" s="80"/>
      <c r="S100" s="166"/>
    </row>
    <row r="101" spans="2:22" ht="26.25" customHeight="1" x14ac:dyDescent="0.15">
      <c r="B101" s="160"/>
      <c r="C101" s="4"/>
      <c r="D101" s="4" t="s">
        <v>468</v>
      </c>
      <c r="E101" s="4"/>
      <c r="F101" s="4"/>
      <c r="G101" s="4" t="s">
        <v>469</v>
      </c>
      <c r="H101" s="4"/>
      <c r="I101" s="4"/>
      <c r="J101" s="4"/>
      <c r="K101" s="80"/>
      <c r="L101" s="90"/>
      <c r="M101" s="90"/>
      <c r="N101" s="90"/>
      <c r="O101" s="80"/>
      <c r="P101" s="80"/>
      <c r="Q101" s="80"/>
      <c r="R101" s="80"/>
      <c r="S101" s="166"/>
    </row>
    <row r="102" spans="2:22" ht="26.25" customHeight="1" x14ac:dyDescent="0.15">
      <c r="B102" s="160"/>
      <c r="C102" s="4"/>
      <c r="D102" s="659"/>
      <c r="E102" s="659"/>
      <c r="F102" s="84"/>
      <c r="G102" s="662"/>
      <c r="H102" s="662"/>
      <c r="I102" s="662"/>
      <c r="J102" s="662"/>
      <c r="K102" s="662"/>
      <c r="L102" s="662"/>
      <c r="M102" s="662"/>
      <c r="N102" s="662"/>
      <c r="O102" s="662"/>
      <c r="P102" s="662"/>
      <c r="Q102" s="662"/>
      <c r="R102" s="84"/>
      <c r="S102" s="166"/>
      <c r="V102" s="7" t="s">
        <v>390</v>
      </c>
    </row>
    <row r="103" spans="2:22" ht="56.25" customHeight="1" x14ac:dyDescent="0.15">
      <c r="B103" s="160"/>
      <c r="C103" s="4"/>
      <c r="D103" s="663" t="s">
        <v>470</v>
      </c>
      <c r="E103" s="663"/>
      <c r="F103" s="84"/>
      <c r="G103" s="662"/>
      <c r="H103" s="662"/>
      <c r="I103" s="662"/>
      <c r="J103" s="662"/>
      <c r="K103" s="662"/>
      <c r="L103" s="662"/>
      <c r="M103" s="662"/>
      <c r="N103" s="662"/>
      <c r="O103" s="662"/>
      <c r="P103" s="662"/>
      <c r="Q103" s="662"/>
      <c r="R103" s="84"/>
      <c r="S103" s="166"/>
      <c r="V103" s="7" t="s">
        <v>390</v>
      </c>
    </row>
    <row r="104" spans="2:22" ht="15.75" customHeight="1" x14ac:dyDescent="0.15">
      <c r="B104" s="160"/>
      <c r="C104" s="4"/>
      <c r="E104" s="84"/>
      <c r="F104" s="84"/>
      <c r="H104" s="84"/>
      <c r="I104" s="84"/>
      <c r="J104" s="84"/>
      <c r="K104" s="84"/>
      <c r="L104" s="109"/>
      <c r="M104" s="109"/>
      <c r="N104" s="109"/>
      <c r="O104" s="84"/>
      <c r="P104" s="84"/>
      <c r="Q104" s="84"/>
      <c r="R104" s="84"/>
      <c r="S104" s="166"/>
    </row>
    <row r="105" spans="2:22" ht="26.25" customHeight="1" x14ac:dyDescent="0.15">
      <c r="B105" s="160"/>
      <c r="C105" s="4"/>
      <c r="D105" s="59" t="s">
        <v>471</v>
      </c>
      <c r="E105" s="59"/>
      <c r="F105" s="60"/>
      <c r="G105" s="60"/>
      <c r="H105" s="60"/>
      <c r="I105" s="60"/>
      <c r="J105" s="60"/>
      <c r="K105" s="60"/>
      <c r="L105" s="60"/>
      <c r="M105" s="60"/>
      <c r="N105" s="60"/>
      <c r="O105" s="60"/>
      <c r="P105" s="60"/>
      <c r="Q105" s="60"/>
      <c r="R105" s="60"/>
      <c r="S105" s="166"/>
    </row>
    <row r="106" spans="2:22" ht="26.25" customHeight="1" x14ac:dyDescent="0.15">
      <c r="B106" s="160"/>
      <c r="C106" s="4"/>
      <c r="D106" s="656" t="s">
        <v>112</v>
      </c>
      <c r="E106" s="656"/>
      <c r="F106" s="84"/>
      <c r="G106" s="657"/>
      <c r="H106" s="657"/>
      <c r="I106" s="657"/>
      <c r="J106" s="657"/>
      <c r="K106" s="657"/>
      <c r="L106" s="657"/>
      <c r="M106" s="657"/>
      <c r="N106" s="657"/>
      <c r="O106" s="657"/>
      <c r="P106" s="657"/>
      <c r="Q106" s="657"/>
      <c r="R106" s="60"/>
      <c r="S106" s="166"/>
      <c r="V106" s="7" t="s">
        <v>390</v>
      </c>
    </row>
    <row r="107" spans="2:22" ht="26.25" customHeight="1" x14ac:dyDescent="0.15">
      <c r="B107" s="160"/>
      <c r="C107" s="4"/>
      <c r="D107" s="78"/>
      <c r="F107" s="78"/>
      <c r="G107" s="78"/>
      <c r="H107" s="78"/>
      <c r="I107" s="78"/>
      <c r="K107" s="78"/>
      <c r="L107" s="92"/>
      <c r="M107" s="92"/>
      <c r="N107" s="92"/>
      <c r="O107" s="78"/>
      <c r="P107" s="78"/>
      <c r="Q107" s="78"/>
      <c r="R107" s="198"/>
      <c r="S107" s="166"/>
    </row>
    <row r="108" spans="2:22" ht="26.25" customHeight="1" x14ac:dyDescent="0.15">
      <c r="B108" s="160"/>
      <c r="C108" s="4"/>
      <c r="D108" s="78" t="s">
        <v>472</v>
      </c>
      <c r="E108" s="658"/>
      <c r="F108" s="658"/>
      <c r="G108" s="658"/>
      <c r="H108" s="658"/>
      <c r="I108" s="77" t="s">
        <v>473</v>
      </c>
      <c r="J108" s="659"/>
      <c r="K108" s="659"/>
      <c r="L108" s="659"/>
      <c r="M108" s="659"/>
      <c r="N108" s="659"/>
      <c r="O108" s="659"/>
      <c r="P108" s="659"/>
      <c r="Q108" s="77"/>
      <c r="R108" s="198"/>
      <c r="S108" s="166"/>
      <c r="V108" s="7" t="s">
        <v>390</v>
      </c>
    </row>
    <row r="109" spans="2:22" ht="26.25" customHeight="1" x14ac:dyDescent="0.15">
      <c r="B109" s="160"/>
      <c r="C109" s="4"/>
      <c r="D109" s="660"/>
      <c r="E109" s="660"/>
      <c r="F109" s="660"/>
      <c r="G109" s="660"/>
      <c r="H109" s="660"/>
      <c r="I109" s="660"/>
      <c r="J109" s="660"/>
      <c r="K109" s="660"/>
      <c r="L109" s="660"/>
      <c r="M109" s="660"/>
      <c r="N109" s="660"/>
      <c r="O109" s="660"/>
      <c r="P109" s="7"/>
      <c r="Q109" s="78"/>
      <c r="R109" s="198"/>
      <c r="S109" s="166"/>
      <c r="V109" s="79"/>
    </row>
    <row r="110" spans="2:22" ht="17.25" customHeight="1" x14ac:dyDescent="0.15">
      <c r="B110" s="160"/>
      <c r="C110" s="78"/>
      <c r="D110" s="664"/>
      <c r="E110" s="653"/>
      <c r="F110" s="59"/>
      <c r="G110" s="59"/>
      <c r="H110" s="59"/>
      <c r="I110" s="59"/>
      <c r="J110" s="665"/>
      <c r="K110" s="665"/>
      <c r="L110" s="665"/>
      <c r="M110" s="665"/>
      <c r="N110" s="665"/>
      <c r="O110" s="665"/>
      <c r="P110" s="665"/>
      <c r="Q110" s="665"/>
      <c r="R110" s="665"/>
      <c r="S110" s="166"/>
      <c r="V110" s="79"/>
    </row>
    <row r="111" spans="2:22" x14ac:dyDescent="0.15">
      <c r="B111" s="160"/>
      <c r="C111" s="4"/>
      <c r="K111" s="7"/>
      <c r="L111" s="7"/>
      <c r="M111" s="7"/>
      <c r="N111" s="7"/>
      <c r="O111" s="7"/>
      <c r="P111" s="7"/>
      <c r="Q111" s="7"/>
      <c r="R111" s="7"/>
      <c r="S111" s="166"/>
    </row>
    <row r="112" spans="2:22" x14ac:dyDescent="0.15">
      <c r="B112" s="160"/>
      <c r="C112" s="4"/>
      <c r="D112" s="4"/>
      <c r="E112" s="4"/>
      <c r="F112" s="4"/>
      <c r="G112" s="4"/>
      <c r="H112" s="4"/>
      <c r="I112" s="4"/>
      <c r="J112" s="4"/>
      <c r="K112" s="80"/>
      <c r="L112" s="90"/>
      <c r="M112" s="90"/>
      <c r="N112" s="90"/>
      <c r="O112" s="80"/>
      <c r="P112" s="80"/>
      <c r="Q112" s="80"/>
      <c r="R112" s="80"/>
      <c r="S112" s="166"/>
    </row>
    <row r="113" spans="2:22" x14ac:dyDescent="0.15">
      <c r="B113" s="160"/>
      <c r="C113" s="4"/>
      <c r="D113" s="4"/>
      <c r="E113" s="4"/>
      <c r="F113" s="4"/>
      <c r="G113" s="4"/>
      <c r="H113" s="4"/>
      <c r="I113" s="4"/>
      <c r="J113" s="4"/>
      <c r="K113" s="80"/>
      <c r="L113" s="90"/>
      <c r="M113" s="90"/>
      <c r="N113" s="90"/>
      <c r="O113" s="80"/>
      <c r="P113" s="80"/>
      <c r="Q113" s="80"/>
      <c r="R113" s="80"/>
      <c r="S113" s="166"/>
    </row>
    <row r="114" spans="2:22" x14ac:dyDescent="0.15">
      <c r="B114" s="173"/>
      <c r="C114" s="180"/>
      <c r="D114" s="180"/>
      <c r="E114" s="180"/>
      <c r="F114" s="180"/>
      <c r="G114" s="180"/>
      <c r="H114" s="180"/>
      <c r="I114" s="180"/>
      <c r="J114" s="180"/>
      <c r="K114" s="88"/>
      <c r="L114" s="101"/>
      <c r="M114" s="101"/>
      <c r="N114" s="101"/>
      <c r="O114" s="88"/>
      <c r="P114" s="88"/>
      <c r="Q114" s="88"/>
      <c r="R114" s="88"/>
      <c r="S114" s="87"/>
    </row>
    <row r="115" spans="2:22" x14ac:dyDescent="0.15">
      <c r="B115" s="200" t="s">
        <v>474</v>
      </c>
      <c r="C115" s="14"/>
      <c r="D115" s="14"/>
      <c r="E115" s="14"/>
      <c r="J115" s="48"/>
    </row>
    <row r="116" spans="2:22" x14ac:dyDescent="0.15">
      <c r="R116" s="345" t="s">
        <v>976</v>
      </c>
    </row>
    <row r="117" spans="2:22" x14ac:dyDescent="0.15">
      <c r="B117" s="159" t="s">
        <v>617</v>
      </c>
    </row>
    <row r="118" spans="2:22" ht="8.25" customHeight="1" x14ac:dyDescent="0.15">
      <c r="B118" s="160"/>
      <c r="C118" s="161"/>
      <c r="D118" s="161"/>
      <c r="E118" s="161"/>
      <c r="F118" s="161"/>
      <c r="G118" s="161"/>
      <c r="H118" s="161"/>
      <c r="I118" s="162"/>
      <c r="J118" s="162"/>
      <c r="K118" s="163"/>
      <c r="L118" s="163"/>
      <c r="M118" s="163"/>
      <c r="N118" s="163"/>
      <c r="O118" s="163"/>
      <c r="P118" s="163"/>
      <c r="Q118" s="163"/>
      <c r="R118" s="163"/>
      <c r="S118" s="86"/>
      <c r="U118" s="79"/>
    </row>
    <row r="119" spans="2:22" x14ac:dyDescent="0.15">
      <c r="B119" s="160"/>
      <c r="D119" s="164"/>
      <c r="E119" s="22"/>
      <c r="F119" s="22"/>
      <c r="G119" s="22"/>
      <c r="K119" s="622"/>
      <c r="L119" s="622"/>
      <c r="M119" s="55"/>
      <c r="N119" s="22" t="s">
        <v>243</v>
      </c>
      <c r="O119" s="55"/>
      <c r="P119" s="165" t="s">
        <v>684</v>
      </c>
      <c r="Q119" s="55"/>
      <c r="R119" s="165" t="s">
        <v>685</v>
      </c>
      <c r="S119" s="166"/>
      <c r="V119" s="41" t="s">
        <v>265</v>
      </c>
    </row>
    <row r="120" spans="2:22" ht="21.75" customHeight="1" x14ac:dyDescent="0.15">
      <c r="B120" s="160"/>
      <c r="D120" s="167" t="s">
        <v>364</v>
      </c>
      <c r="E120" s="4"/>
      <c r="F120" s="4"/>
      <c r="G120" s="4"/>
      <c r="H120" s="4"/>
      <c r="I120" s="76"/>
      <c r="J120" s="76"/>
      <c r="K120" s="4"/>
      <c r="L120" s="4"/>
      <c r="M120" s="4"/>
      <c r="N120" s="4"/>
      <c r="O120" s="4"/>
      <c r="P120" s="4"/>
      <c r="Q120" s="4"/>
      <c r="R120" s="76"/>
      <c r="S120" s="166"/>
    </row>
    <row r="121" spans="2:22" ht="21.75" customHeight="1" x14ac:dyDescent="0.15">
      <c r="B121" s="160"/>
      <c r="C121" s="167"/>
      <c r="D121" s="4" t="s">
        <v>602</v>
      </c>
      <c r="E121" s="4"/>
      <c r="F121" s="4"/>
      <c r="G121" s="4"/>
      <c r="H121" s="4"/>
      <c r="I121" s="76"/>
      <c r="J121" s="76"/>
      <c r="K121" s="4"/>
      <c r="L121" s="4"/>
      <c r="M121" s="4"/>
      <c r="N121" s="4"/>
      <c r="O121" s="4"/>
      <c r="P121" s="4"/>
      <c r="Q121" s="4"/>
      <c r="R121" s="76"/>
      <c r="S121" s="166"/>
    </row>
    <row r="122" spans="2:22" ht="21.75" customHeight="1" x14ac:dyDescent="0.15">
      <c r="B122" s="160"/>
      <c r="C122" s="167"/>
      <c r="D122" s="4"/>
      <c r="E122" s="4"/>
      <c r="F122" s="653"/>
      <c r="G122" s="653"/>
      <c r="H122" s="653"/>
      <c r="I122" s="653"/>
      <c r="J122" s="653"/>
      <c r="K122" s="653"/>
      <c r="L122" s="653"/>
      <c r="M122" s="653"/>
      <c r="N122" s="653"/>
      <c r="O122" s="653"/>
      <c r="P122" s="653"/>
      <c r="Q122" s="653"/>
      <c r="R122" s="76"/>
      <c r="S122" s="166"/>
    </row>
    <row r="123" spans="2:22" ht="21.75" customHeight="1" x14ac:dyDescent="0.15">
      <c r="B123" s="160"/>
      <c r="D123" s="167" t="s">
        <v>466</v>
      </c>
      <c r="E123" s="4"/>
      <c r="F123" s="78"/>
      <c r="G123" s="78"/>
      <c r="H123" s="78"/>
      <c r="I123" s="78"/>
      <c r="J123" s="78"/>
      <c r="K123" s="78"/>
      <c r="L123" s="92"/>
      <c r="M123" s="92"/>
      <c r="N123" s="92"/>
      <c r="O123" s="78"/>
      <c r="P123" s="78"/>
      <c r="Q123" s="78"/>
      <c r="R123" s="76"/>
      <c r="S123" s="166"/>
    </row>
    <row r="124" spans="2:22" ht="21.75" customHeight="1" x14ac:dyDescent="0.15">
      <c r="B124" s="160"/>
      <c r="C124" s="167"/>
      <c r="D124" s="654" t="str">
        <f>IF(基本!F4="","",基本!F4)</f>
        <v/>
      </c>
      <c r="E124" s="654"/>
      <c r="F124" s="654"/>
      <c r="G124" s="654"/>
      <c r="H124" s="654"/>
      <c r="I124" s="654"/>
      <c r="J124" s="654"/>
      <c r="K124" s="78"/>
      <c r="L124" s="92"/>
      <c r="M124" s="92"/>
      <c r="N124" s="92"/>
      <c r="O124" s="78"/>
      <c r="P124" s="78"/>
      <c r="Q124" s="78"/>
      <c r="R124" s="76"/>
      <c r="S124" s="166"/>
      <c r="V124" s="7" t="s">
        <v>266</v>
      </c>
    </row>
    <row r="125" spans="2:22" ht="21.75" customHeight="1" x14ac:dyDescent="0.15">
      <c r="B125" s="160"/>
      <c r="C125" s="167"/>
      <c r="D125" s="655" t="str">
        <f>IF(基本!G$5="","",基本!G$5&amp;" "&amp;" "&amp;基本!K$5&amp;" "&amp;"殿")</f>
        <v/>
      </c>
      <c r="E125" s="655"/>
      <c r="F125" s="655"/>
      <c r="G125" s="655"/>
      <c r="H125" s="655"/>
      <c r="I125" s="655"/>
      <c r="J125" s="655"/>
      <c r="K125" s="59"/>
      <c r="L125" s="59"/>
      <c r="M125" s="59"/>
      <c r="N125" s="59"/>
      <c r="O125" s="59"/>
      <c r="P125" s="59"/>
      <c r="Q125" s="59"/>
      <c r="R125" s="76"/>
      <c r="S125" s="166"/>
      <c r="V125" s="7" t="s">
        <v>266</v>
      </c>
    </row>
    <row r="126" spans="2:22" ht="21.75" customHeight="1" x14ac:dyDescent="0.15">
      <c r="B126" s="160"/>
      <c r="C126" s="167"/>
      <c r="D126" s="4"/>
      <c r="E126" s="4"/>
      <c r="F126" s="78"/>
      <c r="G126" s="78"/>
      <c r="H126" s="78"/>
      <c r="I126" s="78"/>
      <c r="J126" s="78"/>
      <c r="K126" s="78"/>
      <c r="L126" s="92"/>
      <c r="M126" s="92"/>
      <c r="N126" s="92"/>
      <c r="O126" s="78"/>
      <c r="P126" s="78"/>
      <c r="Q126" s="78"/>
      <c r="R126" s="76"/>
      <c r="S126" s="166"/>
    </row>
    <row r="127" spans="2:22" ht="21.75" customHeight="1" x14ac:dyDescent="0.15">
      <c r="B127" s="160"/>
      <c r="C127" s="167"/>
      <c r="D127" s="654" t="str">
        <f>IF(基本!F10="","",基本!F10)</f>
        <v/>
      </c>
      <c r="E127" s="654"/>
      <c r="F127" s="654"/>
      <c r="G127" s="654"/>
      <c r="H127" s="654"/>
      <c r="I127" s="654"/>
      <c r="J127" s="654"/>
      <c r="K127" s="78"/>
      <c r="L127" s="92"/>
      <c r="M127" s="92"/>
      <c r="N127" s="92"/>
      <c r="O127" s="78"/>
      <c r="P127" s="78"/>
      <c r="Q127" s="78"/>
      <c r="R127" s="76"/>
      <c r="S127" s="166"/>
      <c r="V127" s="7" t="s">
        <v>266</v>
      </c>
    </row>
    <row r="128" spans="2:22" ht="21.75" customHeight="1" x14ac:dyDescent="0.15">
      <c r="B128" s="160"/>
      <c r="C128" s="4"/>
      <c r="D128" s="655" t="str">
        <f>IF(基本!G$11="","",基本!G$11&amp;" "&amp;" "&amp;基本!K$11&amp;" "&amp;"殿")</f>
        <v/>
      </c>
      <c r="E128" s="655"/>
      <c r="F128" s="655"/>
      <c r="G128" s="655"/>
      <c r="H128" s="655"/>
      <c r="I128" s="655"/>
      <c r="J128" s="655"/>
      <c r="K128" s="78"/>
      <c r="L128" s="92"/>
      <c r="M128" s="92"/>
      <c r="N128" s="92"/>
      <c r="O128" s="78"/>
      <c r="P128" s="78"/>
      <c r="Q128" s="78"/>
      <c r="R128" s="80"/>
      <c r="S128" s="166"/>
      <c r="V128" s="7" t="s">
        <v>266</v>
      </c>
    </row>
    <row r="129" spans="2:22" ht="14.25" customHeight="1" x14ac:dyDescent="0.15">
      <c r="B129" s="160"/>
      <c r="C129" s="4"/>
      <c r="D129" s="4"/>
      <c r="E129" s="4"/>
      <c r="F129" s="4"/>
      <c r="G129" s="4"/>
      <c r="H129" s="75"/>
      <c r="I129" s="57"/>
      <c r="J129" s="57"/>
      <c r="K129" s="57"/>
      <c r="L129" s="57"/>
      <c r="M129" s="57"/>
      <c r="N129" s="57"/>
      <c r="O129" s="57"/>
      <c r="P129" s="57"/>
      <c r="Q129" s="57"/>
      <c r="R129" s="57"/>
      <c r="S129" s="166"/>
    </row>
    <row r="130" spans="2:22" ht="21.75" customHeight="1" x14ac:dyDescent="0.15">
      <c r="B130" s="160"/>
      <c r="C130" s="4"/>
      <c r="D130" s="81" t="str">
        <f>IF(基本!F$16="","",基本!F$16)</f>
        <v/>
      </c>
      <c r="E130" s="193"/>
      <c r="F130" s="193"/>
      <c r="G130" s="81"/>
      <c r="H130" s="194"/>
      <c r="I130" s="194"/>
      <c r="J130" s="194"/>
      <c r="K130" s="58"/>
      <c r="L130" s="58"/>
      <c r="M130" s="58"/>
      <c r="N130" s="58"/>
      <c r="O130" s="58"/>
      <c r="P130" s="58"/>
      <c r="Q130" s="58"/>
      <c r="R130" s="195"/>
      <c r="S130" s="166"/>
      <c r="V130" s="7" t="s">
        <v>266</v>
      </c>
    </row>
    <row r="131" spans="2:22" ht="21.75" customHeight="1" x14ac:dyDescent="0.15">
      <c r="B131" s="160"/>
      <c r="C131" s="4"/>
      <c r="D131" s="193" t="str">
        <f>IF(基本!K$17="","",基本!G$17&amp;"　"&amp;基本!K$17&amp;"　"&amp;"殿")</f>
        <v/>
      </c>
      <c r="E131" s="193"/>
      <c r="F131" s="193"/>
      <c r="G131" s="193"/>
      <c r="H131" s="194"/>
      <c r="I131" s="194"/>
      <c r="J131" s="194"/>
      <c r="K131" s="58"/>
      <c r="L131" s="58"/>
      <c r="M131" s="58"/>
      <c r="N131" s="58"/>
      <c r="O131" s="58"/>
      <c r="P131" s="58"/>
      <c r="Q131" s="58"/>
      <c r="R131" s="195"/>
      <c r="S131" s="166"/>
      <c r="V131" s="7" t="s">
        <v>266</v>
      </c>
    </row>
    <row r="132" spans="2:22" ht="9" customHeight="1" x14ac:dyDescent="0.15">
      <c r="B132" s="160"/>
      <c r="C132" s="4"/>
      <c r="D132" s="4"/>
      <c r="E132" s="4"/>
      <c r="F132" s="4"/>
      <c r="G132" s="4"/>
      <c r="S132" s="166"/>
    </row>
    <row r="133" spans="2:22" ht="9" customHeight="1" x14ac:dyDescent="0.15">
      <c r="B133" s="160"/>
      <c r="C133" s="4"/>
      <c r="D133" s="4"/>
      <c r="E133" s="4"/>
      <c r="F133" s="4"/>
      <c r="G133" s="4"/>
      <c r="R133" s="82"/>
      <c r="S133" s="166"/>
    </row>
    <row r="134" spans="2:22" ht="25.5" x14ac:dyDescent="0.15">
      <c r="B134" s="160"/>
      <c r="C134" s="635" t="s">
        <v>467</v>
      </c>
      <c r="D134" s="635"/>
      <c r="E134" s="635"/>
      <c r="F134" s="635"/>
      <c r="G134" s="635"/>
      <c r="H134" s="635"/>
      <c r="I134" s="635"/>
      <c r="J134" s="635"/>
      <c r="K134" s="635"/>
      <c r="L134" s="635"/>
      <c r="M134" s="635"/>
      <c r="N134" s="635"/>
      <c r="O134" s="635"/>
      <c r="P134" s="635"/>
      <c r="Q134" s="635"/>
      <c r="R134" s="635"/>
      <c r="S134" s="166"/>
    </row>
    <row r="135" spans="2:22" ht="9" customHeight="1" x14ac:dyDescent="0.15">
      <c r="B135" s="160"/>
      <c r="C135" s="4"/>
      <c r="D135" s="4"/>
      <c r="E135" s="4"/>
      <c r="F135" s="4"/>
      <c r="G135" s="4"/>
      <c r="H135" s="4"/>
      <c r="I135" s="4"/>
      <c r="J135" s="4"/>
      <c r="K135" s="80"/>
      <c r="L135" s="90"/>
      <c r="M135" s="90"/>
      <c r="N135" s="90"/>
      <c r="O135" s="80"/>
      <c r="P135" s="80"/>
      <c r="Q135" s="80"/>
      <c r="R135" s="80"/>
      <c r="S135" s="166"/>
    </row>
    <row r="136" spans="2:22" ht="62.25" customHeight="1" x14ac:dyDescent="0.15">
      <c r="B136" s="160"/>
      <c r="D136" s="661" t="s">
        <v>686</v>
      </c>
      <c r="E136" s="661"/>
      <c r="F136" s="661"/>
      <c r="G136" s="661"/>
      <c r="H136" s="661"/>
      <c r="I136" s="661"/>
      <c r="J136" s="661"/>
      <c r="K136" s="661"/>
      <c r="L136" s="661"/>
      <c r="M136" s="661"/>
      <c r="N136" s="661"/>
      <c r="O136" s="661"/>
      <c r="P136" s="661"/>
      <c r="Q136" s="661"/>
      <c r="R136" s="168"/>
      <c r="S136" s="166"/>
    </row>
    <row r="137" spans="2:22" x14ac:dyDescent="0.15">
      <c r="B137" s="160"/>
      <c r="C137" s="4"/>
      <c r="D137" s="4"/>
      <c r="E137" s="4"/>
      <c r="F137" s="4"/>
      <c r="G137" s="4"/>
      <c r="H137" s="4"/>
      <c r="I137" s="4"/>
      <c r="J137" s="4"/>
      <c r="K137" s="80"/>
      <c r="L137" s="90"/>
      <c r="M137" s="90"/>
      <c r="N137" s="90"/>
      <c r="O137" s="80"/>
      <c r="P137" s="80"/>
      <c r="Q137" s="80"/>
      <c r="R137" s="80"/>
      <c r="S137" s="166"/>
    </row>
    <row r="138" spans="2:22" ht="26.25" customHeight="1" x14ac:dyDescent="0.15">
      <c r="B138" s="160"/>
      <c r="C138" s="4"/>
      <c r="D138" s="4" t="s">
        <v>532</v>
      </c>
      <c r="E138" s="4"/>
      <c r="F138" s="4"/>
      <c r="G138" s="4"/>
      <c r="H138" s="4"/>
      <c r="I138" s="4"/>
      <c r="J138" s="4"/>
      <c r="K138" s="80"/>
      <c r="L138" s="90"/>
      <c r="M138" s="90"/>
      <c r="N138" s="90"/>
      <c r="O138" s="80"/>
      <c r="P138" s="80"/>
      <c r="Q138" s="80"/>
      <c r="R138" s="80"/>
      <c r="S138" s="166"/>
    </row>
    <row r="139" spans="2:22" ht="19.5" customHeight="1" x14ac:dyDescent="0.15">
      <c r="B139" s="160"/>
      <c r="C139" s="4"/>
      <c r="D139" s="4" t="s">
        <v>468</v>
      </c>
      <c r="E139" s="4"/>
      <c r="F139" s="4"/>
      <c r="G139" s="4" t="s">
        <v>469</v>
      </c>
      <c r="H139" s="4"/>
      <c r="I139" s="4"/>
      <c r="J139" s="4"/>
      <c r="K139" s="80"/>
      <c r="L139" s="90"/>
      <c r="M139" s="90"/>
      <c r="N139" s="90"/>
      <c r="O139" s="80"/>
      <c r="P139" s="80"/>
      <c r="Q139" s="80"/>
      <c r="R139" s="80"/>
      <c r="S139" s="166"/>
    </row>
    <row r="140" spans="2:22" ht="26.25" customHeight="1" x14ac:dyDescent="0.15">
      <c r="B140" s="160"/>
      <c r="C140" s="4"/>
      <c r="D140" s="659"/>
      <c r="E140" s="659"/>
      <c r="F140" s="84"/>
      <c r="G140" s="662"/>
      <c r="H140" s="662"/>
      <c r="I140" s="662"/>
      <c r="J140" s="662"/>
      <c r="K140" s="662"/>
      <c r="L140" s="662"/>
      <c r="M140" s="662"/>
      <c r="N140" s="662"/>
      <c r="O140" s="662"/>
      <c r="P140" s="662"/>
      <c r="Q140" s="662"/>
      <c r="R140" s="84"/>
      <c r="S140" s="166"/>
      <c r="V140" s="7" t="s">
        <v>390</v>
      </c>
    </row>
    <row r="141" spans="2:22" ht="56.25" customHeight="1" x14ac:dyDescent="0.15">
      <c r="B141" s="160"/>
      <c r="C141" s="4"/>
      <c r="D141" s="663" t="s">
        <v>470</v>
      </c>
      <c r="E141" s="663"/>
      <c r="F141" s="84"/>
      <c r="G141" s="662"/>
      <c r="H141" s="662"/>
      <c r="I141" s="662"/>
      <c r="J141" s="662"/>
      <c r="K141" s="662"/>
      <c r="L141" s="662"/>
      <c r="M141" s="662"/>
      <c r="N141" s="662"/>
      <c r="O141" s="662"/>
      <c r="P141" s="662"/>
      <c r="Q141" s="662"/>
      <c r="R141" s="84"/>
      <c r="S141" s="166"/>
      <c r="V141" s="7" t="s">
        <v>390</v>
      </c>
    </row>
    <row r="142" spans="2:22" ht="26.25" customHeight="1" x14ac:dyDescent="0.15">
      <c r="B142" s="160"/>
      <c r="C142" s="4"/>
      <c r="E142" s="84"/>
      <c r="F142" s="84"/>
      <c r="H142" s="84"/>
      <c r="I142" s="84"/>
      <c r="J142" s="84"/>
      <c r="K142" s="84"/>
      <c r="L142" s="109"/>
      <c r="M142" s="109"/>
      <c r="N142" s="109"/>
      <c r="O142" s="84"/>
      <c r="P142" s="84"/>
      <c r="Q142" s="84"/>
      <c r="R142" s="84"/>
      <c r="S142" s="166"/>
    </row>
    <row r="143" spans="2:22" ht="21" customHeight="1" x14ac:dyDescent="0.15">
      <c r="B143" s="160"/>
      <c r="C143" s="4"/>
      <c r="D143" s="59" t="s">
        <v>471</v>
      </c>
      <c r="E143" s="59"/>
      <c r="F143" s="60"/>
      <c r="G143" s="60"/>
      <c r="H143" s="60"/>
      <c r="I143" s="60"/>
      <c r="J143" s="60"/>
      <c r="K143" s="60"/>
      <c r="L143" s="60"/>
      <c r="M143" s="60"/>
      <c r="N143" s="60"/>
      <c r="O143" s="60"/>
      <c r="P143" s="60"/>
      <c r="Q143" s="60"/>
      <c r="R143" s="60"/>
      <c r="S143" s="166"/>
    </row>
    <row r="144" spans="2:22" ht="26.25" customHeight="1" x14ac:dyDescent="0.15">
      <c r="B144" s="160"/>
      <c r="C144" s="4"/>
      <c r="D144" s="656" t="s">
        <v>112</v>
      </c>
      <c r="E144" s="656"/>
      <c r="F144" s="84"/>
      <c r="G144" s="657"/>
      <c r="H144" s="657"/>
      <c r="I144" s="657"/>
      <c r="J144" s="657"/>
      <c r="K144" s="657"/>
      <c r="L144" s="657"/>
      <c r="M144" s="657"/>
      <c r="N144" s="657"/>
      <c r="O144" s="657"/>
      <c r="P144" s="657"/>
      <c r="Q144" s="657"/>
      <c r="R144" s="60"/>
      <c r="S144" s="166"/>
      <c r="V144" s="7" t="s">
        <v>390</v>
      </c>
    </row>
    <row r="145" spans="2:22" ht="26.25" customHeight="1" x14ac:dyDescent="0.15">
      <c r="B145" s="160"/>
      <c r="C145" s="4"/>
      <c r="D145" s="78"/>
      <c r="F145" s="78"/>
      <c r="G145" s="78"/>
      <c r="H145" s="78"/>
      <c r="I145" s="78"/>
      <c r="K145" s="78"/>
      <c r="L145" s="92"/>
      <c r="M145" s="92"/>
      <c r="N145" s="92"/>
      <c r="O145" s="78"/>
      <c r="P145" s="78"/>
      <c r="Q145" s="78"/>
      <c r="R145" s="198"/>
      <c r="S145" s="166"/>
    </row>
    <row r="146" spans="2:22" ht="26.25" customHeight="1" x14ac:dyDescent="0.15">
      <c r="B146" s="160"/>
      <c r="C146" s="4"/>
      <c r="D146" s="78" t="s">
        <v>472</v>
      </c>
      <c r="E146" s="658"/>
      <c r="F146" s="658"/>
      <c r="G146" s="658"/>
      <c r="H146" s="658"/>
      <c r="I146" s="77" t="s">
        <v>473</v>
      </c>
      <c r="J146" s="659"/>
      <c r="K146" s="659"/>
      <c r="L146" s="659"/>
      <c r="M146" s="659"/>
      <c r="N146" s="659"/>
      <c r="O146" s="659"/>
      <c r="P146" s="659"/>
      <c r="Q146" s="77"/>
      <c r="R146" s="198"/>
      <c r="S146" s="166"/>
      <c r="V146" s="7" t="s">
        <v>390</v>
      </c>
    </row>
    <row r="147" spans="2:22" ht="17.25" customHeight="1" x14ac:dyDescent="0.15">
      <c r="B147" s="160"/>
      <c r="C147" s="4"/>
      <c r="D147" s="660"/>
      <c r="E147" s="660"/>
      <c r="F147" s="660"/>
      <c r="G147" s="660"/>
      <c r="H147" s="660"/>
      <c r="I147" s="660"/>
      <c r="J147" s="660"/>
      <c r="K147" s="660"/>
      <c r="L147" s="660"/>
      <c r="M147" s="660"/>
      <c r="N147" s="660"/>
      <c r="O147" s="660"/>
      <c r="P147" s="7"/>
      <c r="Q147" s="78"/>
      <c r="R147" s="198"/>
      <c r="S147" s="166"/>
      <c r="V147" s="79"/>
    </row>
    <row r="148" spans="2:22" ht="15" customHeight="1" x14ac:dyDescent="0.15">
      <c r="B148" s="160"/>
      <c r="C148" s="78"/>
      <c r="D148" s="664"/>
      <c r="E148" s="653"/>
      <c r="F148" s="59"/>
      <c r="G148" s="59"/>
      <c r="H148" s="59"/>
      <c r="I148" s="59"/>
      <c r="J148" s="665"/>
      <c r="K148" s="665"/>
      <c r="L148" s="665"/>
      <c r="M148" s="665"/>
      <c r="N148" s="665"/>
      <c r="O148" s="665"/>
      <c r="P148" s="665"/>
      <c r="Q148" s="665"/>
      <c r="R148" s="665"/>
      <c r="S148" s="166"/>
    </row>
    <row r="149" spans="2:22" ht="15" customHeight="1" x14ac:dyDescent="0.15">
      <c r="B149" s="160"/>
      <c r="C149" s="4"/>
      <c r="E149" s="4"/>
      <c r="F149" s="4"/>
      <c r="G149" s="4"/>
      <c r="H149" s="4"/>
      <c r="I149" s="4"/>
      <c r="J149" s="4"/>
      <c r="K149" s="80"/>
      <c r="L149" s="90"/>
      <c r="M149" s="90"/>
      <c r="N149" s="90"/>
      <c r="O149" s="80"/>
      <c r="P149" s="80"/>
      <c r="Q149" s="80"/>
      <c r="R149" s="80"/>
      <c r="S149" s="166"/>
    </row>
    <row r="150" spans="2:22" ht="15.75" customHeight="1" x14ac:dyDescent="0.15">
      <c r="B150" s="160"/>
      <c r="C150" s="4"/>
      <c r="E150" s="4"/>
      <c r="F150" s="4"/>
      <c r="G150" s="4"/>
      <c r="H150" s="4"/>
      <c r="I150" s="4"/>
      <c r="J150" s="4"/>
      <c r="K150" s="80"/>
      <c r="L150" s="90"/>
      <c r="M150" s="90"/>
      <c r="N150" s="90"/>
      <c r="O150" s="80"/>
      <c r="P150" s="80"/>
      <c r="Q150" s="80"/>
      <c r="R150" s="80"/>
      <c r="S150" s="166"/>
    </row>
    <row r="151" spans="2:22" x14ac:dyDescent="0.15">
      <c r="B151" s="160"/>
      <c r="C151" s="4"/>
      <c r="D151" s="4"/>
      <c r="E151" s="4"/>
      <c r="F151" s="4"/>
      <c r="G151" s="4"/>
      <c r="H151" s="4"/>
      <c r="I151" s="4"/>
      <c r="J151" s="4"/>
      <c r="K151" s="80"/>
      <c r="L151" s="90"/>
      <c r="M151" s="90"/>
      <c r="N151" s="90"/>
      <c r="O151" s="80"/>
      <c r="P151" s="80"/>
      <c r="Q151" s="80"/>
      <c r="R151" s="80"/>
      <c r="S151" s="166"/>
    </row>
    <row r="152" spans="2:22" x14ac:dyDescent="0.15">
      <c r="B152" s="173"/>
      <c r="C152" s="180"/>
      <c r="D152" s="180"/>
      <c r="E152" s="180"/>
      <c r="F152" s="180"/>
      <c r="G152" s="180"/>
      <c r="H152" s="180"/>
      <c r="I152" s="180"/>
      <c r="J152" s="180"/>
      <c r="K152" s="88"/>
      <c r="L152" s="101"/>
      <c r="M152" s="101"/>
      <c r="N152" s="101"/>
      <c r="O152" s="88"/>
      <c r="P152" s="88"/>
      <c r="Q152" s="88"/>
      <c r="R152" s="88"/>
      <c r="S152" s="87"/>
    </row>
    <row r="153" spans="2:22" x14ac:dyDescent="0.15">
      <c r="B153" s="200" t="s">
        <v>474</v>
      </c>
      <c r="C153" s="14"/>
      <c r="D153" s="14"/>
      <c r="E153" s="14"/>
      <c r="J153" s="48"/>
    </row>
    <row r="154" spans="2:22" x14ac:dyDescent="0.15">
      <c r="R154" s="345" t="s">
        <v>976</v>
      </c>
    </row>
    <row r="155" spans="2:22" ht="18.75" customHeight="1" x14ac:dyDescent="0.15">
      <c r="B155" s="159" t="s">
        <v>617</v>
      </c>
      <c r="U155" s="79"/>
    </row>
    <row r="156" spans="2:22" x14ac:dyDescent="0.15">
      <c r="B156" s="160"/>
      <c r="C156" s="161"/>
      <c r="D156" s="161"/>
      <c r="E156" s="161"/>
      <c r="F156" s="161"/>
      <c r="G156" s="161"/>
      <c r="H156" s="161"/>
      <c r="I156" s="162"/>
      <c r="J156" s="162"/>
      <c r="K156" s="163"/>
      <c r="L156" s="163"/>
      <c r="M156" s="163"/>
      <c r="N156" s="163"/>
      <c r="O156" s="163"/>
      <c r="P156" s="163"/>
      <c r="Q156" s="163"/>
      <c r="R156" s="163"/>
      <c r="S156" s="86"/>
      <c r="V156" s="41" t="s">
        <v>265</v>
      </c>
    </row>
    <row r="157" spans="2:22" ht="21.75" customHeight="1" x14ac:dyDescent="0.15">
      <c r="B157" s="160"/>
      <c r="D157" s="164"/>
      <c r="E157" s="22"/>
      <c r="F157" s="22"/>
      <c r="G157" s="22"/>
      <c r="K157" s="622"/>
      <c r="L157" s="622"/>
      <c r="M157" s="55"/>
      <c r="N157" s="22" t="s">
        <v>243</v>
      </c>
      <c r="O157" s="55"/>
      <c r="P157" s="165" t="s">
        <v>684</v>
      </c>
      <c r="Q157" s="55"/>
      <c r="R157" s="165" t="s">
        <v>685</v>
      </c>
      <c r="S157" s="166"/>
    </row>
    <row r="158" spans="2:22" ht="21.75" customHeight="1" x14ac:dyDescent="0.15">
      <c r="B158" s="160"/>
      <c r="D158" s="167" t="s">
        <v>364</v>
      </c>
      <c r="E158" s="4"/>
      <c r="F158" s="4"/>
      <c r="G158" s="4"/>
      <c r="H158" s="4"/>
      <c r="I158" s="76"/>
      <c r="J158" s="76"/>
      <c r="K158" s="4"/>
      <c r="L158" s="4"/>
      <c r="M158" s="4"/>
      <c r="N158" s="4"/>
      <c r="O158" s="4"/>
      <c r="P158" s="4"/>
      <c r="Q158" s="4"/>
      <c r="R158" s="76"/>
      <c r="S158" s="166"/>
    </row>
    <row r="159" spans="2:22" ht="21.75" customHeight="1" x14ac:dyDescent="0.15">
      <c r="B159" s="160"/>
      <c r="C159" s="167"/>
      <c r="D159" s="4" t="s">
        <v>602</v>
      </c>
      <c r="E159" s="4"/>
      <c r="F159" s="4"/>
      <c r="G159" s="4"/>
      <c r="H159" s="4"/>
      <c r="I159" s="76"/>
      <c r="J159" s="76"/>
      <c r="K159" s="4"/>
      <c r="L159" s="4"/>
      <c r="M159" s="4"/>
      <c r="N159" s="4"/>
      <c r="O159" s="4"/>
      <c r="P159" s="4"/>
      <c r="Q159" s="4"/>
      <c r="R159" s="76"/>
      <c r="S159" s="166"/>
    </row>
    <row r="160" spans="2:22" ht="15" customHeight="1" x14ac:dyDescent="0.15">
      <c r="B160" s="160"/>
      <c r="C160" s="167"/>
      <c r="D160" s="4"/>
      <c r="E160" s="4"/>
      <c r="F160" s="653"/>
      <c r="G160" s="653"/>
      <c r="H160" s="653"/>
      <c r="I160" s="653"/>
      <c r="J160" s="653"/>
      <c r="K160" s="653"/>
      <c r="L160" s="653"/>
      <c r="M160" s="653"/>
      <c r="N160" s="653"/>
      <c r="O160" s="653"/>
      <c r="P160" s="653"/>
      <c r="Q160" s="653"/>
      <c r="R160" s="76"/>
      <c r="S160" s="166"/>
    </row>
    <row r="161" spans="2:22" ht="21.75" customHeight="1" x14ac:dyDescent="0.15">
      <c r="B161" s="160"/>
      <c r="D161" s="167" t="s">
        <v>466</v>
      </c>
      <c r="E161" s="4"/>
      <c r="F161" s="78"/>
      <c r="G161" s="78"/>
      <c r="H161" s="78"/>
      <c r="I161" s="78"/>
      <c r="J161" s="78"/>
      <c r="K161" s="78"/>
      <c r="L161" s="92"/>
      <c r="M161" s="92"/>
      <c r="N161" s="92"/>
      <c r="O161" s="78"/>
      <c r="P161" s="78"/>
      <c r="Q161" s="78"/>
      <c r="R161" s="76"/>
      <c r="S161" s="166"/>
    </row>
    <row r="162" spans="2:22" ht="21.75" customHeight="1" x14ac:dyDescent="0.15">
      <c r="B162" s="160"/>
      <c r="C162" s="167"/>
      <c r="D162" s="654" t="str">
        <f>IF(基本!F4="","",基本!F4)</f>
        <v/>
      </c>
      <c r="E162" s="654"/>
      <c r="F162" s="654"/>
      <c r="G162" s="654"/>
      <c r="H162" s="654"/>
      <c r="I162" s="654"/>
      <c r="J162" s="654"/>
      <c r="K162" s="78"/>
      <c r="L162" s="92"/>
      <c r="M162" s="92"/>
      <c r="N162" s="92"/>
      <c r="O162" s="78"/>
      <c r="P162" s="78"/>
      <c r="Q162" s="78"/>
      <c r="R162" s="76"/>
      <c r="S162" s="166"/>
      <c r="V162" s="7" t="s">
        <v>266</v>
      </c>
    </row>
    <row r="163" spans="2:22" ht="21.75" customHeight="1" x14ac:dyDescent="0.15">
      <c r="B163" s="160"/>
      <c r="C163" s="167"/>
      <c r="D163" s="655" t="str">
        <f>IF(基本!G$5="","",基本!G$5&amp;" "&amp;" "&amp;基本!K$5&amp;" "&amp;"殿")</f>
        <v/>
      </c>
      <c r="E163" s="655"/>
      <c r="F163" s="655"/>
      <c r="G163" s="655"/>
      <c r="H163" s="655"/>
      <c r="I163" s="655"/>
      <c r="J163" s="655"/>
      <c r="K163" s="59"/>
      <c r="L163" s="59"/>
      <c r="M163" s="59"/>
      <c r="N163" s="59"/>
      <c r="O163" s="59"/>
      <c r="P163" s="59"/>
      <c r="Q163" s="59"/>
      <c r="R163" s="76"/>
      <c r="S163" s="166"/>
      <c r="V163" s="7" t="s">
        <v>266</v>
      </c>
    </row>
    <row r="164" spans="2:22" ht="17.25" customHeight="1" x14ac:dyDescent="0.15">
      <c r="B164" s="160"/>
      <c r="C164" s="167"/>
      <c r="D164" s="4"/>
      <c r="E164" s="4"/>
      <c r="F164" s="78"/>
      <c r="G164" s="78"/>
      <c r="H164" s="78"/>
      <c r="I164" s="78"/>
      <c r="J164" s="78"/>
      <c r="K164" s="78"/>
      <c r="L164" s="92"/>
      <c r="M164" s="92"/>
      <c r="N164" s="92"/>
      <c r="O164" s="78"/>
      <c r="P164" s="78"/>
      <c r="Q164" s="78"/>
      <c r="R164" s="76"/>
      <c r="S164" s="166"/>
    </row>
    <row r="165" spans="2:22" ht="21.75" customHeight="1" x14ac:dyDescent="0.15">
      <c r="B165" s="160"/>
      <c r="C165" s="167"/>
      <c r="D165" s="654" t="str">
        <f>IF(基本!F10="","",基本!F10)</f>
        <v/>
      </c>
      <c r="E165" s="654"/>
      <c r="F165" s="654"/>
      <c r="G165" s="654"/>
      <c r="H165" s="654"/>
      <c r="I165" s="654"/>
      <c r="J165" s="654"/>
      <c r="K165" s="78"/>
      <c r="L165" s="92"/>
      <c r="M165" s="92"/>
      <c r="N165" s="92"/>
      <c r="O165" s="78"/>
      <c r="P165" s="78"/>
      <c r="Q165" s="78"/>
      <c r="R165" s="76"/>
      <c r="S165" s="166"/>
      <c r="V165" s="7" t="s">
        <v>266</v>
      </c>
    </row>
    <row r="166" spans="2:22" ht="21.75" customHeight="1" x14ac:dyDescent="0.15">
      <c r="B166" s="160"/>
      <c r="C166" s="4"/>
      <c r="D166" s="655" t="str">
        <f>IF(基本!G$11="","",基本!G$11&amp;" "&amp;" "&amp;基本!K$11&amp;" "&amp;"殿")</f>
        <v/>
      </c>
      <c r="E166" s="655"/>
      <c r="F166" s="655"/>
      <c r="G166" s="655"/>
      <c r="H166" s="655"/>
      <c r="I166" s="655"/>
      <c r="J166" s="655"/>
      <c r="K166" s="78"/>
      <c r="L166" s="92"/>
      <c r="M166" s="92"/>
      <c r="N166" s="92"/>
      <c r="O166" s="78"/>
      <c r="P166" s="78"/>
      <c r="Q166" s="78"/>
      <c r="R166" s="80"/>
      <c r="S166" s="166"/>
      <c r="V166" s="7" t="s">
        <v>266</v>
      </c>
    </row>
    <row r="167" spans="2:22" ht="15" customHeight="1" x14ac:dyDescent="0.15">
      <c r="B167" s="160"/>
      <c r="C167" s="4"/>
      <c r="D167" s="4"/>
      <c r="E167" s="4"/>
      <c r="F167" s="4"/>
      <c r="G167" s="4"/>
      <c r="H167" s="75"/>
      <c r="I167" s="57"/>
      <c r="J167" s="57"/>
      <c r="K167" s="57"/>
      <c r="L167" s="57"/>
      <c r="M167" s="57"/>
      <c r="N167" s="57"/>
      <c r="O167" s="57"/>
      <c r="P167" s="57"/>
      <c r="Q167" s="57"/>
      <c r="R167" s="57"/>
      <c r="S167" s="166"/>
    </row>
    <row r="168" spans="2:22" ht="21.75" customHeight="1" x14ac:dyDescent="0.15">
      <c r="B168" s="160"/>
      <c r="C168" s="4"/>
      <c r="D168" s="81" t="str">
        <f>IF(基本!F$16="","",基本!F$16)</f>
        <v/>
      </c>
      <c r="E168" s="193"/>
      <c r="F168" s="193"/>
      <c r="G168" s="193"/>
      <c r="H168" s="194"/>
      <c r="I168" s="194"/>
      <c r="J168" s="194"/>
      <c r="K168" s="58"/>
      <c r="L168" s="58"/>
      <c r="M168" s="58"/>
      <c r="N168" s="58"/>
      <c r="O168" s="58"/>
      <c r="P168" s="58"/>
      <c r="Q168" s="58"/>
      <c r="R168" s="195"/>
      <c r="S168" s="166"/>
      <c r="V168" s="7" t="s">
        <v>266</v>
      </c>
    </row>
    <row r="169" spans="2:22" ht="21.75" customHeight="1" x14ac:dyDescent="0.15">
      <c r="B169" s="160"/>
      <c r="C169" s="4"/>
      <c r="D169" s="193" t="str">
        <f>IF(基本!K$17="","",基本!G$17&amp;"　"&amp;基本!K$17&amp;"　"&amp;"殿")</f>
        <v/>
      </c>
      <c r="E169" s="193"/>
      <c r="F169" s="193"/>
      <c r="G169" s="193"/>
      <c r="H169" s="194"/>
      <c r="I169" s="194"/>
      <c r="J169" s="194"/>
      <c r="K169" s="58"/>
      <c r="L169" s="58"/>
      <c r="M169" s="58"/>
      <c r="N169" s="58"/>
      <c r="O169" s="58"/>
      <c r="P169" s="58"/>
      <c r="Q169" s="58"/>
      <c r="R169" s="195"/>
      <c r="S169" s="166"/>
      <c r="V169" s="7" t="s">
        <v>266</v>
      </c>
    </row>
    <row r="170" spans="2:22" ht="21.75" customHeight="1" x14ac:dyDescent="0.15">
      <c r="B170" s="160"/>
      <c r="C170" s="4"/>
      <c r="D170" s="4"/>
      <c r="E170" s="4"/>
      <c r="F170" s="4"/>
      <c r="G170" s="4"/>
      <c r="S170" s="166"/>
      <c r="V170" s="79"/>
    </row>
    <row r="171" spans="2:22" ht="9" customHeight="1" x14ac:dyDescent="0.15">
      <c r="B171" s="160"/>
      <c r="C171" s="4"/>
      <c r="D171" s="4"/>
      <c r="E171" s="4"/>
      <c r="F171" s="4"/>
      <c r="G171" s="4"/>
      <c r="R171" s="82"/>
      <c r="S171" s="166"/>
    </row>
    <row r="172" spans="2:22" ht="26.25" customHeight="1" x14ac:dyDescent="0.15">
      <c r="B172" s="160"/>
      <c r="C172" s="635" t="s">
        <v>467</v>
      </c>
      <c r="D172" s="635"/>
      <c r="E172" s="635"/>
      <c r="F172" s="635"/>
      <c r="G172" s="635"/>
      <c r="H172" s="635"/>
      <c r="I172" s="635"/>
      <c r="J172" s="635"/>
      <c r="K172" s="635"/>
      <c r="L172" s="635"/>
      <c r="M172" s="635"/>
      <c r="N172" s="635"/>
      <c r="O172" s="635"/>
      <c r="P172" s="635"/>
      <c r="Q172" s="635"/>
      <c r="R172" s="635"/>
      <c r="S172" s="166"/>
    </row>
    <row r="173" spans="2:22" x14ac:dyDescent="0.15">
      <c r="B173" s="160"/>
      <c r="C173" s="4"/>
      <c r="D173" s="4"/>
      <c r="E173" s="4"/>
      <c r="F173" s="4"/>
      <c r="G173" s="4"/>
      <c r="H173" s="4"/>
      <c r="I173" s="4"/>
      <c r="J173" s="4"/>
      <c r="K173" s="80"/>
      <c r="L173" s="90"/>
      <c r="M173" s="90"/>
      <c r="N173" s="90"/>
      <c r="O173" s="80"/>
      <c r="P173" s="80"/>
      <c r="Q173" s="80"/>
      <c r="R173" s="80"/>
      <c r="S173" s="166"/>
    </row>
    <row r="174" spans="2:22" ht="53.25" customHeight="1" x14ac:dyDescent="0.15">
      <c r="B174" s="160"/>
      <c r="D174" s="661" t="s">
        <v>686</v>
      </c>
      <c r="E174" s="661"/>
      <c r="F174" s="661"/>
      <c r="G174" s="661"/>
      <c r="H174" s="661"/>
      <c r="I174" s="661"/>
      <c r="J174" s="661"/>
      <c r="K174" s="661"/>
      <c r="L174" s="661"/>
      <c r="M174" s="661"/>
      <c r="N174" s="661"/>
      <c r="O174" s="661"/>
      <c r="P174" s="661"/>
      <c r="Q174" s="661"/>
      <c r="R174" s="168"/>
      <c r="S174" s="166"/>
    </row>
    <row r="175" spans="2:22" ht="9.75" customHeight="1" x14ac:dyDescent="0.15">
      <c r="B175" s="160"/>
      <c r="C175" s="4"/>
      <c r="D175" s="4"/>
      <c r="E175" s="4"/>
      <c r="F175" s="4"/>
      <c r="G175" s="4"/>
      <c r="H175" s="4"/>
      <c r="I175" s="4"/>
      <c r="J175" s="4"/>
      <c r="K175" s="80"/>
      <c r="L175" s="90"/>
      <c r="M175" s="90"/>
      <c r="N175" s="90"/>
      <c r="O175" s="80"/>
      <c r="P175" s="80"/>
      <c r="Q175" s="80"/>
      <c r="R175" s="80"/>
      <c r="S175" s="166"/>
    </row>
    <row r="176" spans="2:22" ht="18.75" customHeight="1" x14ac:dyDescent="0.15">
      <c r="B176" s="160"/>
      <c r="C176" s="4"/>
      <c r="D176" s="4" t="s">
        <v>532</v>
      </c>
      <c r="E176" s="4"/>
      <c r="F176" s="4"/>
      <c r="G176" s="4"/>
      <c r="H176" s="4"/>
      <c r="I176" s="4"/>
      <c r="J176" s="4"/>
      <c r="K176" s="80"/>
      <c r="L176" s="90"/>
      <c r="M176" s="90"/>
      <c r="N176" s="90"/>
      <c r="O176" s="80"/>
      <c r="P176" s="80"/>
      <c r="Q176" s="80"/>
      <c r="R176" s="80"/>
      <c r="S176" s="166"/>
    </row>
    <row r="177" spans="2:22" ht="26.25" customHeight="1" x14ac:dyDescent="0.15">
      <c r="B177" s="160"/>
      <c r="C177" s="4"/>
      <c r="D177" s="4" t="s">
        <v>468</v>
      </c>
      <c r="E177" s="4"/>
      <c r="F177" s="4"/>
      <c r="G177" s="4" t="s">
        <v>469</v>
      </c>
      <c r="H177" s="4"/>
      <c r="I177" s="4"/>
      <c r="J177" s="4"/>
      <c r="K177" s="80"/>
      <c r="L177" s="90"/>
      <c r="M177" s="90"/>
      <c r="N177" s="90"/>
      <c r="O177" s="80"/>
      <c r="P177" s="80"/>
      <c r="Q177" s="80"/>
      <c r="R177" s="80"/>
      <c r="S177" s="166"/>
    </row>
    <row r="178" spans="2:22" ht="26.25" customHeight="1" x14ac:dyDescent="0.15">
      <c r="B178" s="160"/>
      <c r="C178" s="4"/>
      <c r="D178" s="659"/>
      <c r="E178" s="659"/>
      <c r="F178" s="84"/>
      <c r="G178" s="662"/>
      <c r="H178" s="662"/>
      <c r="I178" s="662"/>
      <c r="J178" s="662"/>
      <c r="K178" s="662"/>
      <c r="L178" s="662"/>
      <c r="M178" s="662"/>
      <c r="N178" s="662"/>
      <c r="O178" s="662"/>
      <c r="P178" s="662"/>
      <c r="Q178" s="662"/>
      <c r="R178" s="84"/>
      <c r="S178" s="166"/>
      <c r="V178" s="7" t="s">
        <v>390</v>
      </c>
    </row>
    <row r="179" spans="2:22" ht="56.25" customHeight="1" x14ac:dyDescent="0.15">
      <c r="B179" s="160"/>
      <c r="C179" s="4"/>
      <c r="D179" s="663" t="s">
        <v>470</v>
      </c>
      <c r="E179" s="663"/>
      <c r="F179" s="84"/>
      <c r="G179" s="662"/>
      <c r="H179" s="662"/>
      <c r="I179" s="662"/>
      <c r="J179" s="662"/>
      <c r="K179" s="662"/>
      <c r="L179" s="662"/>
      <c r="M179" s="662"/>
      <c r="N179" s="662"/>
      <c r="O179" s="662"/>
      <c r="P179" s="662"/>
      <c r="Q179" s="662"/>
      <c r="R179" s="84"/>
      <c r="S179" s="166"/>
      <c r="V179" s="7" t="s">
        <v>390</v>
      </c>
    </row>
    <row r="180" spans="2:22" ht="13.5" customHeight="1" x14ac:dyDescent="0.15">
      <c r="B180" s="160"/>
      <c r="C180" s="4"/>
      <c r="E180" s="84"/>
      <c r="F180" s="84"/>
      <c r="H180" s="84"/>
      <c r="I180" s="84"/>
      <c r="J180" s="84"/>
      <c r="K180" s="84"/>
      <c r="L180" s="109"/>
      <c r="M180" s="109"/>
      <c r="N180" s="109"/>
      <c r="O180" s="84"/>
      <c r="P180" s="84"/>
      <c r="Q180" s="84"/>
      <c r="R180" s="84"/>
      <c r="S180" s="166"/>
    </row>
    <row r="181" spans="2:22" ht="26.25" customHeight="1" x14ac:dyDescent="0.15">
      <c r="B181" s="160"/>
      <c r="C181" s="4"/>
      <c r="D181" s="59" t="s">
        <v>471</v>
      </c>
      <c r="E181" s="59"/>
      <c r="F181" s="60"/>
      <c r="G181" s="60"/>
      <c r="H181" s="60"/>
      <c r="I181" s="60"/>
      <c r="J181" s="60"/>
      <c r="K181" s="60"/>
      <c r="L181" s="60"/>
      <c r="M181" s="60"/>
      <c r="N181" s="60"/>
      <c r="O181" s="60"/>
      <c r="P181" s="60"/>
      <c r="Q181" s="60"/>
      <c r="R181" s="60"/>
      <c r="S181" s="166"/>
    </row>
    <row r="182" spans="2:22" ht="26.25" customHeight="1" x14ac:dyDescent="0.15">
      <c r="B182" s="160"/>
      <c r="C182" s="4"/>
      <c r="D182" s="656" t="s">
        <v>112</v>
      </c>
      <c r="E182" s="656"/>
      <c r="F182" s="84"/>
      <c r="G182" s="657"/>
      <c r="H182" s="657"/>
      <c r="I182" s="657"/>
      <c r="J182" s="657"/>
      <c r="K182" s="657"/>
      <c r="L182" s="657"/>
      <c r="M182" s="657"/>
      <c r="N182" s="657"/>
      <c r="O182" s="657"/>
      <c r="P182" s="657"/>
      <c r="Q182" s="657"/>
      <c r="R182" s="60"/>
      <c r="S182" s="166"/>
      <c r="V182" s="7" t="s">
        <v>390</v>
      </c>
    </row>
    <row r="183" spans="2:22" ht="26.25" customHeight="1" x14ac:dyDescent="0.15">
      <c r="B183" s="160"/>
      <c r="C183" s="4"/>
      <c r="D183" s="78"/>
      <c r="F183" s="78"/>
      <c r="G183" s="78"/>
      <c r="H183" s="78"/>
      <c r="I183" s="78"/>
      <c r="K183" s="78"/>
      <c r="L183" s="92"/>
      <c r="M183" s="92"/>
      <c r="N183" s="92"/>
      <c r="O183" s="78"/>
      <c r="P183" s="78"/>
      <c r="Q183" s="78"/>
      <c r="R183" s="198"/>
      <c r="S183" s="166"/>
    </row>
    <row r="184" spans="2:22" ht="26.25" customHeight="1" x14ac:dyDescent="0.15">
      <c r="B184" s="160"/>
      <c r="C184" s="4"/>
      <c r="D184" s="78" t="s">
        <v>472</v>
      </c>
      <c r="E184" s="658"/>
      <c r="F184" s="658"/>
      <c r="G184" s="658"/>
      <c r="H184" s="658"/>
      <c r="I184" s="77" t="s">
        <v>473</v>
      </c>
      <c r="J184" s="659"/>
      <c r="K184" s="659"/>
      <c r="L184" s="659"/>
      <c r="M184" s="659"/>
      <c r="N184" s="659"/>
      <c r="O184" s="659"/>
      <c r="P184" s="659"/>
      <c r="Q184" s="77"/>
      <c r="R184" s="198"/>
      <c r="S184" s="166"/>
      <c r="V184" s="7" t="s">
        <v>390</v>
      </c>
    </row>
    <row r="185" spans="2:22" ht="21" customHeight="1" x14ac:dyDescent="0.15">
      <c r="B185" s="160"/>
      <c r="C185" s="4"/>
      <c r="D185" s="660"/>
      <c r="E185" s="660"/>
      <c r="F185" s="660"/>
      <c r="G185" s="660"/>
      <c r="H185" s="660"/>
      <c r="I185" s="660"/>
      <c r="J185" s="660"/>
      <c r="K185" s="660"/>
      <c r="L185" s="660"/>
      <c r="M185" s="660"/>
      <c r="N185" s="660"/>
      <c r="O185" s="660"/>
      <c r="P185" s="7"/>
      <c r="Q185" s="78"/>
      <c r="R185" s="198"/>
      <c r="S185" s="166"/>
      <c r="V185" s="79"/>
    </row>
    <row r="186" spans="2:22" ht="15.75" customHeight="1" x14ac:dyDescent="0.15">
      <c r="B186" s="160"/>
      <c r="C186" s="78"/>
      <c r="D186" s="664"/>
      <c r="E186" s="653"/>
      <c r="F186" s="59"/>
      <c r="G186" s="59"/>
      <c r="H186" s="59"/>
      <c r="I186" s="59"/>
      <c r="J186" s="665"/>
      <c r="K186" s="665"/>
      <c r="L186" s="665"/>
      <c r="M186" s="665"/>
      <c r="N186" s="665"/>
      <c r="O186" s="665"/>
      <c r="P186" s="665"/>
      <c r="Q186" s="665"/>
      <c r="R186" s="665"/>
      <c r="S186" s="166"/>
      <c r="V186" s="79"/>
    </row>
    <row r="187" spans="2:22" ht="15" customHeight="1" x14ac:dyDescent="0.15">
      <c r="B187" s="160"/>
      <c r="C187" s="4"/>
      <c r="E187" s="4"/>
      <c r="F187" s="4"/>
      <c r="G187" s="4"/>
      <c r="H187" s="4"/>
      <c r="I187" s="4"/>
      <c r="J187" s="4"/>
      <c r="K187" s="80"/>
      <c r="L187" s="90"/>
      <c r="M187" s="90"/>
      <c r="N187" s="90"/>
      <c r="O187" s="80"/>
      <c r="P187" s="80"/>
      <c r="Q187" s="80"/>
      <c r="R187" s="80"/>
      <c r="S187" s="166"/>
    </row>
    <row r="188" spans="2:22" x14ac:dyDescent="0.15">
      <c r="B188" s="160"/>
      <c r="C188" s="4"/>
      <c r="D188" s="4"/>
      <c r="E188" s="4"/>
      <c r="F188" s="4"/>
      <c r="G188" s="4"/>
      <c r="H188" s="4"/>
      <c r="I188" s="4"/>
      <c r="J188" s="4"/>
      <c r="K188" s="80"/>
      <c r="L188" s="90"/>
      <c r="M188" s="90"/>
      <c r="N188" s="90"/>
      <c r="O188" s="80"/>
      <c r="P188" s="80"/>
      <c r="Q188" s="80"/>
      <c r="R188" s="80"/>
      <c r="S188" s="166"/>
    </row>
    <row r="189" spans="2:22" x14ac:dyDescent="0.15">
      <c r="B189" s="160"/>
      <c r="C189" s="4"/>
      <c r="D189" s="4"/>
      <c r="E189" s="4"/>
      <c r="F189" s="4"/>
      <c r="G189" s="4"/>
      <c r="H189" s="4"/>
      <c r="I189" s="4"/>
      <c r="J189" s="4"/>
      <c r="K189" s="80"/>
      <c r="L189" s="90"/>
      <c r="M189" s="90"/>
      <c r="N189" s="90"/>
      <c r="O189" s="80"/>
      <c r="P189" s="80"/>
      <c r="Q189" s="80"/>
      <c r="R189" s="80"/>
      <c r="S189" s="166"/>
    </row>
    <row r="190" spans="2:22" x14ac:dyDescent="0.15">
      <c r="B190" s="173"/>
      <c r="C190" s="180"/>
      <c r="D190" s="180"/>
      <c r="E190" s="180"/>
      <c r="F190" s="180"/>
      <c r="G190" s="180"/>
      <c r="H190" s="180"/>
      <c r="I190" s="180"/>
      <c r="J190" s="180"/>
      <c r="K190" s="88"/>
      <c r="L190" s="101"/>
      <c r="M190" s="101"/>
      <c r="N190" s="101"/>
      <c r="O190" s="88"/>
      <c r="P190" s="88"/>
      <c r="Q190" s="88"/>
      <c r="R190" s="88"/>
      <c r="S190" s="87"/>
    </row>
    <row r="191" spans="2:22" x14ac:dyDescent="0.15">
      <c r="B191" s="200" t="s">
        <v>474</v>
      </c>
      <c r="C191" s="14"/>
      <c r="D191" s="14"/>
      <c r="E191" s="14"/>
      <c r="J191" s="48"/>
    </row>
    <row r="192" spans="2:22" x14ac:dyDescent="0.15">
      <c r="R192" s="345" t="s">
        <v>976</v>
      </c>
    </row>
  </sheetData>
  <sheetProtection password="A4DE" sheet="1" objects="1" scenarios="1"/>
  <mergeCells count="105">
    <mergeCell ref="D185:E185"/>
    <mergeCell ref="F185:O185"/>
    <mergeCell ref="D186:E186"/>
    <mergeCell ref="J186:P186"/>
    <mergeCell ref="Q186:R186"/>
    <mergeCell ref="D179:E179"/>
    <mergeCell ref="G179:Q179"/>
    <mergeCell ref="D182:E182"/>
    <mergeCell ref="G182:Q182"/>
    <mergeCell ref="E184:H184"/>
    <mergeCell ref="J184:P184"/>
    <mergeCell ref="D163:J163"/>
    <mergeCell ref="D165:J165"/>
    <mergeCell ref="D166:J166"/>
    <mergeCell ref="C172:R172"/>
    <mergeCell ref="D174:Q174"/>
    <mergeCell ref="D178:E178"/>
    <mergeCell ref="G178:Q178"/>
    <mergeCell ref="D148:E148"/>
    <mergeCell ref="J148:P148"/>
    <mergeCell ref="Q148:R148"/>
    <mergeCell ref="K157:L157"/>
    <mergeCell ref="F160:Q160"/>
    <mergeCell ref="D162:J162"/>
    <mergeCell ref="D144:E144"/>
    <mergeCell ref="G144:Q144"/>
    <mergeCell ref="E146:H146"/>
    <mergeCell ref="J146:P146"/>
    <mergeCell ref="D147:E147"/>
    <mergeCell ref="F147:O147"/>
    <mergeCell ref="D128:J128"/>
    <mergeCell ref="C134:R134"/>
    <mergeCell ref="D136:Q136"/>
    <mergeCell ref="D140:E140"/>
    <mergeCell ref="G140:Q140"/>
    <mergeCell ref="D141:E141"/>
    <mergeCell ref="G141:Q141"/>
    <mergeCell ref="Q110:R110"/>
    <mergeCell ref="K119:L119"/>
    <mergeCell ref="F122:Q122"/>
    <mergeCell ref="D124:J124"/>
    <mergeCell ref="D125:J125"/>
    <mergeCell ref="D127:J127"/>
    <mergeCell ref="E108:H108"/>
    <mergeCell ref="J108:P108"/>
    <mergeCell ref="D109:E109"/>
    <mergeCell ref="F109:O109"/>
    <mergeCell ref="D110:E110"/>
    <mergeCell ref="J110:P110"/>
    <mergeCell ref="D98:Q98"/>
    <mergeCell ref="D102:E102"/>
    <mergeCell ref="G102:Q102"/>
    <mergeCell ref="D103:E103"/>
    <mergeCell ref="G103:Q103"/>
    <mergeCell ref="D106:E106"/>
    <mergeCell ref="G106:Q106"/>
    <mergeCell ref="F84:Q84"/>
    <mergeCell ref="D86:J86"/>
    <mergeCell ref="D87:J87"/>
    <mergeCell ref="D89:J89"/>
    <mergeCell ref="D90:J90"/>
    <mergeCell ref="C96:R96"/>
    <mergeCell ref="D70:E70"/>
    <mergeCell ref="F70:O70"/>
    <mergeCell ref="D71:E71"/>
    <mergeCell ref="J71:P71"/>
    <mergeCell ref="Q71:R71"/>
    <mergeCell ref="K81:L81"/>
    <mergeCell ref="D64:E64"/>
    <mergeCell ref="G64:Q64"/>
    <mergeCell ref="D67:E67"/>
    <mergeCell ref="G67:Q67"/>
    <mergeCell ref="E69:H69"/>
    <mergeCell ref="J69:P69"/>
    <mergeCell ref="D50:J50"/>
    <mergeCell ref="D51:J51"/>
    <mergeCell ref="C57:R57"/>
    <mergeCell ref="D59:Q59"/>
    <mergeCell ref="D63:E63"/>
    <mergeCell ref="G63:Q63"/>
    <mergeCell ref="D32:E32"/>
    <mergeCell ref="J32:P32"/>
    <mergeCell ref="Q32:R32"/>
    <mergeCell ref="K42:L42"/>
    <mergeCell ref="F45:Q45"/>
    <mergeCell ref="D47:J47"/>
    <mergeCell ref="D31:E31"/>
    <mergeCell ref="F31:O31"/>
    <mergeCell ref="C18:R18"/>
    <mergeCell ref="D20:Q20"/>
    <mergeCell ref="D24:E24"/>
    <mergeCell ref="G24:Q24"/>
    <mergeCell ref="D25:E25"/>
    <mergeCell ref="G25:Q25"/>
    <mergeCell ref="D48:J48"/>
    <mergeCell ref="K3:L3"/>
    <mergeCell ref="F6:Q6"/>
    <mergeCell ref="D8:J8"/>
    <mergeCell ref="D9:J9"/>
    <mergeCell ref="D11:J11"/>
    <mergeCell ref="D12:J12"/>
    <mergeCell ref="D28:E28"/>
    <mergeCell ref="G28:Q28"/>
    <mergeCell ref="E30:H30"/>
    <mergeCell ref="J30:P30"/>
  </mergeCells>
  <phoneticPr fontId="27"/>
  <pageMargins left="0.7" right="0.7" top="0.75" bottom="0.75" header="0.3" footer="0.3"/>
  <pageSetup paperSize="9" scale="99" orientation="portrait" r:id="rId1"/>
  <rowBreaks count="4" manualBreakCount="4">
    <brk id="39" max="16" man="1"/>
    <brk id="78" max="16" man="1"/>
    <brk id="116" max="16" man="1"/>
    <brk id="154"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194"/>
  <sheetViews>
    <sheetView view="pageBreakPreview" zoomScale="70" zoomScaleNormal="100" zoomScaleSheetLayoutView="70" workbookViewId="0">
      <selection activeCell="C19" sqref="C19:N19"/>
    </sheetView>
  </sheetViews>
  <sheetFormatPr defaultRowHeight="13.5" x14ac:dyDescent="0.15"/>
  <cols>
    <col min="1" max="1" width="1.625" style="7" customWidth="1"/>
    <col min="2" max="2" width="2.375" style="7" customWidth="1"/>
    <col min="3" max="3" width="1.125" style="7" customWidth="1"/>
    <col min="4" max="4" width="8.75" style="7" customWidth="1"/>
    <col min="5" max="5" width="4.5" style="7" customWidth="1"/>
    <col min="6" max="10" width="7" style="7" customWidth="1"/>
    <col min="11" max="11" width="7" style="79" customWidth="1"/>
    <col min="12" max="14" width="3.625" style="89" customWidth="1"/>
    <col min="15" max="18" width="3.625" style="79" customWidth="1"/>
    <col min="19" max="19" width="1.375" style="79" customWidth="1"/>
    <col min="20" max="20" width="2.25" style="79" customWidth="1"/>
    <col min="21" max="21" width="2.75" style="7" customWidth="1"/>
    <col min="22" max="16384" width="9" style="7"/>
  </cols>
  <sheetData>
    <row r="1" spans="2:22" ht="15" customHeight="1" x14ac:dyDescent="0.15">
      <c r="B1" s="159" t="s">
        <v>617</v>
      </c>
    </row>
    <row r="2" spans="2:22" ht="9.75" customHeight="1" x14ac:dyDescent="0.15">
      <c r="B2" s="160"/>
      <c r="C2" s="161"/>
      <c r="D2" s="161"/>
      <c r="E2" s="161"/>
      <c r="F2" s="161"/>
      <c r="G2" s="161"/>
      <c r="H2" s="161"/>
      <c r="I2" s="162"/>
      <c r="J2" s="162"/>
      <c r="K2" s="163"/>
      <c r="L2" s="163"/>
      <c r="M2" s="163"/>
      <c r="N2" s="163"/>
      <c r="O2" s="163"/>
      <c r="P2" s="163"/>
      <c r="Q2" s="163"/>
      <c r="R2" s="163"/>
      <c r="S2" s="86"/>
      <c r="U2" s="79"/>
    </row>
    <row r="3" spans="2:22" x14ac:dyDescent="0.15">
      <c r="B3" s="160"/>
      <c r="D3" s="164"/>
      <c r="E3" s="22"/>
      <c r="F3" s="22"/>
      <c r="G3" s="22"/>
      <c r="K3" s="22"/>
      <c r="L3" s="666"/>
      <c r="M3" s="666"/>
      <c r="N3" s="22" t="s">
        <v>243</v>
      </c>
      <c r="O3" s="55"/>
      <c r="P3" s="165" t="s">
        <v>684</v>
      </c>
      <c r="Q3" s="55"/>
      <c r="R3" s="165" t="s">
        <v>685</v>
      </c>
      <c r="S3" s="166"/>
      <c r="V3" s="41" t="s">
        <v>265</v>
      </c>
    </row>
    <row r="4" spans="2:22" ht="21.75" customHeight="1" x14ac:dyDescent="0.15">
      <c r="B4" s="160"/>
      <c r="D4" s="167" t="s">
        <v>364</v>
      </c>
      <c r="E4" s="4"/>
      <c r="F4" s="4"/>
      <c r="G4" s="4"/>
      <c r="H4" s="4"/>
      <c r="I4" s="76"/>
      <c r="J4" s="76"/>
      <c r="K4" s="4"/>
      <c r="L4" s="4"/>
      <c r="M4" s="4"/>
      <c r="N4" s="4"/>
      <c r="O4" s="4"/>
      <c r="P4" s="4"/>
      <c r="Q4" s="4"/>
      <c r="R4" s="76"/>
      <c r="S4" s="166"/>
    </row>
    <row r="5" spans="2:22" ht="21.75" customHeight="1" x14ac:dyDescent="0.15">
      <c r="B5" s="160"/>
      <c r="C5" s="167"/>
      <c r="D5" s="4" t="s">
        <v>602</v>
      </c>
      <c r="E5" s="4"/>
      <c r="F5" s="4"/>
      <c r="G5" s="4"/>
      <c r="H5" s="4"/>
      <c r="I5" s="76"/>
      <c r="J5" s="76"/>
      <c r="K5" s="4"/>
      <c r="L5" s="4"/>
      <c r="M5" s="4"/>
      <c r="N5" s="4"/>
      <c r="O5" s="4"/>
      <c r="P5" s="4"/>
      <c r="Q5" s="4"/>
      <c r="R5" s="76"/>
      <c r="S5" s="166"/>
    </row>
    <row r="6" spans="2:22" ht="12" customHeight="1" x14ac:dyDescent="0.15">
      <c r="B6" s="160"/>
      <c r="C6" s="167"/>
      <c r="D6" s="4"/>
      <c r="E6" s="4"/>
      <c r="F6" s="653"/>
      <c r="G6" s="653"/>
      <c r="H6" s="653"/>
      <c r="I6" s="653"/>
      <c r="J6" s="653"/>
      <c r="K6" s="653"/>
      <c r="L6" s="653"/>
      <c r="M6" s="653"/>
      <c r="N6" s="653"/>
      <c r="O6" s="653"/>
      <c r="P6" s="653"/>
      <c r="Q6" s="653"/>
      <c r="R6" s="76"/>
      <c r="S6" s="166"/>
    </row>
    <row r="7" spans="2:22" ht="21.75" customHeight="1" x14ac:dyDescent="0.15">
      <c r="B7" s="160"/>
      <c r="D7" s="167" t="s">
        <v>466</v>
      </c>
      <c r="E7" s="4"/>
      <c r="F7" s="78"/>
      <c r="G7" s="78"/>
      <c r="H7" s="78"/>
      <c r="I7" s="78"/>
      <c r="J7" s="78"/>
      <c r="K7" s="78"/>
      <c r="L7" s="92"/>
      <c r="M7" s="92"/>
      <c r="N7" s="92"/>
      <c r="O7" s="78"/>
      <c r="P7" s="78"/>
      <c r="Q7" s="78"/>
      <c r="R7" s="76"/>
      <c r="S7" s="166"/>
    </row>
    <row r="8" spans="2:22" ht="21.75" customHeight="1" x14ac:dyDescent="0.15">
      <c r="B8" s="160"/>
      <c r="C8" s="167"/>
      <c r="D8" s="654" t="str">
        <f>IF(基本!F4="","",基本!F4)</f>
        <v/>
      </c>
      <c r="E8" s="654"/>
      <c r="F8" s="654"/>
      <c r="G8" s="654"/>
      <c r="H8" s="654"/>
      <c r="I8" s="654"/>
      <c r="J8" s="654"/>
      <c r="K8" s="78"/>
      <c r="L8" s="92"/>
      <c r="M8" s="92"/>
      <c r="N8" s="92"/>
      <c r="O8" s="78"/>
      <c r="P8" s="78"/>
      <c r="Q8" s="78"/>
      <c r="R8" s="76"/>
      <c r="S8" s="166"/>
      <c r="V8" s="7" t="s">
        <v>266</v>
      </c>
    </row>
    <row r="9" spans="2:22" ht="21.75" customHeight="1" x14ac:dyDescent="0.15">
      <c r="B9" s="160"/>
      <c r="C9" s="167"/>
      <c r="D9" s="655" t="str">
        <f>IF(基本!G$5="","",基本!G$5&amp;" "&amp;" "&amp;基本!K$5&amp;" "&amp;"殿")</f>
        <v/>
      </c>
      <c r="E9" s="655"/>
      <c r="F9" s="655"/>
      <c r="G9" s="655"/>
      <c r="H9" s="655"/>
      <c r="I9" s="655"/>
      <c r="J9" s="655"/>
      <c r="K9" s="59"/>
      <c r="L9" s="59"/>
      <c r="M9" s="59"/>
      <c r="N9" s="59"/>
      <c r="O9" s="59"/>
      <c r="P9" s="59"/>
      <c r="Q9" s="59"/>
      <c r="R9" s="76"/>
      <c r="S9" s="166"/>
      <c r="V9" s="7" t="s">
        <v>266</v>
      </c>
    </row>
    <row r="10" spans="2:22" ht="14.25" customHeight="1" x14ac:dyDescent="0.15">
      <c r="B10" s="160"/>
      <c r="C10" s="167"/>
      <c r="D10" s="4"/>
      <c r="E10" s="4"/>
      <c r="F10" s="78"/>
      <c r="G10" s="78"/>
      <c r="H10" s="78"/>
      <c r="I10" s="78"/>
      <c r="J10" s="78"/>
      <c r="K10" s="78"/>
      <c r="L10" s="92"/>
      <c r="M10" s="92"/>
      <c r="N10" s="92"/>
      <c r="O10" s="78"/>
      <c r="P10" s="78"/>
      <c r="Q10" s="78"/>
      <c r="R10" s="76"/>
      <c r="S10" s="166"/>
    </row>
    <row r="11" spans="2:22" ht="21.75" customHeight="1" x14ac:dyDescent="0.15">
      <c r="B11" s="160"/>
      <c r="C11" s="167"/>
      <c r="D11" s="654" t="str">
        <f>IF(基本!F10="","",基本!F10)</f>
        <v/>
      </c>
      <c r="E11" s="654"/>
      <c r="F11" s="654"/>
      <c r="G11" s="654"/>
      <c r="H11" s="654"/>
      <c r="I11" s="654"/>
      <c r="J11" s="654"/>
      <c r="K11" s="78"/>
      <c r="L11" s="92"/>
      <c r="M11" s="92"/>
      <c r="N11" s="92"/>
      <c r="O11" s="78"/>
      <c r="P11" s="78"/>
      <c r="Q11" s="78"/>
      <c r="R11" s="76"/>
      <c r="S11" s="166"/>
      <c r="V11" s="7" t="s">
        <v>266</v>
      </c>
    </row>
    <row r="12" spans="2:22" ht="21.75" customHeight="1" x14ac:dyDescent="0.15">
      <c r="B12" s="160"/>
      <c r="C12" s="4"/>
      <c r="D12" s="655" t="str">
        <f>IF(基本!G$11="","",基本!G$11&amp;" "&amp;" "&amp;基本!K$11&amp;" "&amp;"殿")</f>
        <v/>
      </c>
      <c r="E12" s="655"/>
      <c r="F12" s="655"/>
      <c r="G12" s="655"/>
      <c r="H12" s="655"/>
      <c r="I12" s="655"/>
      <c r="J12" s="655"/>
      <c r="K12" s="78"/>
      <c r="L12" s="92"/>
      <c r="M12" s="92"/>
      <c r="N12" s="92"/>
      <c r="O12" s="78"/>
      <c r="P12" s="78"/>
      <c r="Q12" s="78"/>
      <c r="R12" s="80"/>
      <c r="S12" s="166"/>
      <c r="V12" s="7" t="s">
        <v>266</v>
      </c>
    </row>
    <row r="13" spans="2:22" ht="14.25" customHeight="1" x14ac:dyDescent="0.15">
      <c r="B13" s="160"/>
      <c r="C13" s="4"/>
      <c r="D13" s="4"/>
      <c r="E13" s="4"/>
      <c r="F13" s="4"/>
      <c r="G13" s="4"/>
      <c r="H13" s="75"/>
      <c r="I13" s="57"/>
      <c r="J13" s="57"/>
      <c r="K13" s="57"/>
      <c r="L13" s="57"/>
      <c r="M13" s="57"/>
      <c r="N13" s="57"/>
      <c r="O13" s="57"/>
      <c r="P13" s="57"/>
      <c r="Q13" s="57"/>
      <c r="R13" s="57"/>
      <c r="S13" s="166"/>
    </row>
    <row r="14" spans="2:22" ht="21.75" customHeight="1" x14ac:dyDescent="0.15">
      <c r="B14" s="160"/>
      <c r="C14" s="4"/>
      <c r="D14" s="81" t="str">
        <f>IF(基本!F$16="","",基本!F$16)</f>
        <v/>
      </c>
      <c r="E14" s="193"/>
      <c r="F14" s="193"/>
      <c r="G14" s="193"/>
      <c r="H14" s="194"/>
      <c r="I14" s="194"/>
      <c r="J14" s="194"/>
      <c r="K14" s="58"/>
      <c r="L14" s="58"/>
      <c r="M14" s="58"/>
      <c r="N14" s="58"/>
      <c r="O14" s="58"/>
      <c r="P14" s="58"/>
      <c r="Q14" s="58"/>
      <c r="R14" s="195"/>
      <c r="S14" s="166"/>
      <c r="V14" s="7" t="s">
        <v>266</v>
      </c>
    </row>
    <row r="15" spans="2:22" ht="21.75" customHeight="1" x14ac:dyDescent="0.15">
      <c r="B15" s="160"/>
      <c r="C15" s="4"/>
      <c r="D15" s="193" t="str">
        <f>IF(基本!K$17="","",基本!G$17&amp;"　"&amp;基本!K$17&amp;"　"&amp;"殿")</f>
        <v/>
      </c>
      <c r="E15" s="193"/>
      <c r="F15" s="193"/>
      <c r="G15" s="193"/>
      <c r="H15" s="194"/>
      <c r="I15" s="194"/>
      <c r="J15" s="194"/>
      <c r="K15" s="58"/>
      <c r="L15" s="58"/>
      <c r="M15" s="58"/>
      <c r="N15" s="58"/>
      <c r="O15" s="58"/>
      <c r="P15" s="58"/>
      <c r="Q15" s="58"/>
      <c r="R15" s="195"/>
      <c r="S15" s="166"/>
      <c r="V15" s="7" t="s">
        <v>266</v>
      </c>
    </row>
    <row r="16" spans="2:22" ht="8.25" customHeight="1" x14ac:dyDescent="0.15">
      <c r="B16" s="160"/>
      <c r="C16" s="4"/>
      <c r="D16" s="4"/>
      <c r="E16" s="4"/>
      <c r="F16" s="4"/>
      <c r="G16" s="4"/>
      <c r="S16" s="166"/>
    </row>
    <row r="17" spans="2:22" ht="9" customHeight="1" x14ac:dyDescent="0.15">
      <c r="B17" s="160"/>
      <c r="C17" s="4"/>
      <c r="D17" s="4"/>
      <c r="E17" s="4"/>
      <c r="F17" s="4"/>
      <c r="G17" s="4"/>
      <c r="R17" s="82"/>
      <c r="S17" s="166"/>
    </row>
    <row r="18" spans="2:22" ht="25.5" x14ac:dyDescent="0.15">
      <c r="B18" s="160"/>
      <c r="C18" s="635" t="s">
        <v>467</v>
      </c>
      <c r="D18" s="635"/>
      <c r="E18" s="635"/>
      <c r="F18" s="635"/>
      <c r="G18" s="635"/>
      <c r="H18" s="635"/>
      <c r="I18" s="635"/>
      <c r="J18" s="635"/>
      <c r="K18" s="635"/>
      <c r="L18" s="635"/>
      <c r="M18" s="635"/>
      <c r="N18" s="635"/>
      <c r="O18" s="635"/>
      <c r="P18" s="635"/>
      <c r="Q18" s="635"/>
      <c r="R18" s="635"/>
      <c r="S18" s="166"/>
    </row>
    <row r="19" spans="2:22" ht="9.75" customHeight="1" x14ac:dyDescent="0.15">
      <c r="B19" s="160"/>
      <c r="C19" s="4"/>
      <c r="D19" s="4"/>
      <c r="E19" s="4"/>
      <c r="F19" s="4"/>
      <c r="G19" s="4"/>
      <c r="H19" s="4"/>
      <c r="I19" s="4"/>
      <c r="J19" s="4"/>
      <c r="K19" s="80"/>
      <c r="L19" s="90"/>
      <c r="M19" s="90"/>
      <c r="N19" s="90"/>
      <c r="O19" s="80"/>
      <c r="P19" s="80"/>
      <c r="Q19" s="80"/>
      <c r="R19" s="80"/>
      <c r="S19" s="166"/>
    </row>
    <row r="20" spans="2:22" ht="54.75" customHeight="1" x14ac:dyDescent="0.15">
      <c r="B20" s="160"/>
      <c r="D20" s="661" t="s">
        <v>686</v>
      </c>
      <c r="E20" s="661"/>
      <c r="F20" s="661"/>
      <c r="G20" s="661"/>
      <c r="H20" s="661"/>
      <c r="I20" s="661"/>
      <c r="J20" s="661"/>
      <c r="K20" s="661"/>
      <c r="L20" s="661"/>
      <c r="M20" s="661"/>
      <c r="N20" s="661"/>
      <c r="O20" s="661"/>
      <c r="P20" s="661"/>
      <c r="Q20" s="661"/>
      <c r="R20" s="168"/>
      <c r="S20" s="166"/>
    </row>
    <row r="21" spans="2:22" ht="9.75" customHeight="1" x14ac:dyDescent="0.15">
      <c r="B21" s="160"/>
      <c r="C21" s="4"/>
      <c r="D21" s="4"/>
      <c r="E21" s="4"/>
      <c r="F21" s="4"/>
      <c r="G21" s="4"/>
      <c r="H21" s="4"/>
      <c r="I21" s="4"/>
      <c r="J21" s="4"/>
      <c r="K21" s="80"/>
      <c r="L21" s="90"/>
      <c r="M21" s="90"/>
      <c r="N21" s="90"/>
      <c r="O21" s="80"/>
      <c r="P21" s="80"/>
      <c r="Q21" s="80"/>
      <c r="R21" s="80"/>
      <c r="S21" s="166"/>
    </row>
    <row r="22" spans="2:22" ht="26.25" customHeight="1" x14ac:dyDescent="0.15">
      <c r="B22" s="160"/>
      <c r="C22" s="4"/>
      <c r="D22" s="4" t="s">
        <v>635</v>
      </c>
      <c r="E22" s="4"/>
      <c r="F22" s="4"/>
      <c r="G22" s="4"/>
      <c r="H22" s="4"/>
      <c r="I22" s="4"/>
      <c r="J22" s="4"/>
      <c r="K22" s="80"/>
      <c r="L22" s="90"/>
      <c r="M22" s="90"/>
      <c r="N22" s="90"/>
      <c r="O22" s="80"/>
      <c r="P22" s="80"/>
      <c r="Q22" s="80"/>
      <c r="R22" s="80"/>
      <c r="S22" s="166"/>
    </row>
    <row r="23" spans="2:22" ht="15.75" customHeight="1" x14ac:dyDescent="0.15">
      <c r="B23" s="160"/>
      <c r="C23" s="4"/>
      <c r="D23" s="4" t="s">
        <v>468</v>
      </c>
      <c r="E23" s="4"/>
      <c r="F23" s="4"/>
      <c r="G23" s="4" t="s">
        <v>469</v>
      </c>
      <c r="H23" s="4"/>
      <c r="I23" s="4"/>
      <c r="J23" s="4"/>
      <c r="K23" s="80"/>
      <c r="L23" s="90"/>
      <c r="M23" s="90"/>
      <c r="N23" s="90"/>
      <c r="O23" s="80"/>
      <c r="P23" s="80"/>
      <c r="Q23" s="80"/>
      <c r="R23" s="80"/>
      <c r="S23" s="166"/>
    </row>
    <row r="24" spans="2:22" ht="26.25" customHeight="1" x14ac:dyDescent="0.15">
      <c r="B24" s="160"/>
      <c r="C24" s="4"/>
      <c r="D24" s="659"/>
      <c r="E24" s="659"/>
      <c r="F24" s="84"/>
      <c r="G24" s="662"/>
      <c r="H24" s="662"/>
      <c r="I24" s="662"/>
      <c r="J24" s="662"/>
      <c r="K24" s="662"/>
      <c r="L24" s="662"/>
      <c r="M24" s="662"/>
      <c r="N24" s="662"/>
      <c r="O24" s="662"/>
      <c r="P24" s="662"/>
      <c r="Q24" s="662"/>
      <c r="R24" s="84"/>
      <c r="S24" s="166"/>
      <c r="V24" s="7" t="s">
        <v>390</v>
      </c>
    </row>
    <row r="25" spans="2:22" ht="56.25" customHeight="1" x14ac:dyDescent="0.15">
      <c r="B25" s="160"/>
      <c r="C25" s="4"/>
      <c r="D25" s="663" t="s">
        <v>470</v>
      </c>
      <c r="E25" s="663"/>
      <c r="F25" s="84"/>
      <c r="G25" s="662"/>
      <c r="H25" s="662"/>
      <c r="I25" s="662"/>
      <c r="J25" s="662"/>
      <c r="K25" s="662"/>
      <c r="L25" s="662"/>
      <c r="M25" s="662"/>
      <c r="N25" s="662"/>
      <c r="O25" s="662"/>
      <c r="P25" s="662"/>
      <c r="Q25" s="662"/>
      <c r="R25" s="84"/>
      <c r="S25" s="166"/>
      <c r="V25" s="7" t="s">
        <v>390</v>
      </c>
    </row>
    <row r="26" spans="2:22" ht="26.25" customHeight="1" x14ac:dyDescent="0.15">
      <c r="B26" s="160"/>
      <c r="C26" s="4"/>
      <c r="E26" s="84"/>
      <c r="F26" s="84"/>
      <c r="H26" s="84"/>
      <c r="I26" s="84"/>
      <c r="J26" s="84"/>
      <c r="K26" s="84"/>
      <c r="L26" s="109"/>
      <c r="M26" s="109"/>
      <c r="N26" s="109"/>
      <c r="O26" s="84"/>
      <c r="P26" s="84"/>
      <c r="Q26" s="84"/>
      <c r="R26" s="84"/>
      <c r="S26" s="166"/>
    </row>
    <row r="27" spans="2:22" ht="26.25" customHeight="1" x14ac:dyDescent="0.15">
      <c r="B27" s="160"/>
      <c r="C27" s="4"/>
      <c r="D27" s="59" t="s">
        <v>636</v>
      </c>
      <c r="E27" s="59"/>
      <c r="F27" s="60"/>
      <c r="G27" s="60"/>
      <c r="H27" s="60"/>
      <c r="I27" s="60"/>
      <c r="J27" s="60"/>
      <c r="K27" s="60"/>
      <c r="L27" s="60"/>
      <c r="M27" s="60"/>
      <c r="N27" s="60"/>
      <c r="O27" s="60"/>
      <c r="P27" s="60"/>
      <c r="Q27" s="60"/>
      <c r="R27" s="60"/>
      <c r="S27" s="166"/>
    </row>
    <row r="28" spans="2:22" ht="26.25" customHeight="1" x14ac:dyDescent="0.15">
      <c r="B28" s="160"/>
      <c r="C28" s="4"/>
      <c r="D28" s="656" t="s">
        <v>112</v>
      </c>
      <c r="E28" s="656"/>
      <c r="F28" s="84"/>
      <c r="G28" s="657"/>
      <c r="H28" s="657"/>
      <c r="I28" s="657"/>
      <c r="J28" s="657"/>
      <c r="K28" s="657"/>
      <c r="L28" s="657"/>
      <c r="M28" s="657"/>
      <c r="N28" s="657"/>
      <c r="O28" s="657"/>
      <c r="P28" s="657"/>
      <c r="Q28" s="657"/>
      <c r="R28" s="60"/>
      <c r="S28" s="166"/>
      <c r="V28" s="7" t="s">
        <v>390</v>
      </c>
    </row>
    <row r="29" spans="2:22" ht="26.25" customHeight="1" x14ac:dyDescent="0.15">
      <c r="B29" s="160"/>
      <c r="C29" s="4"/>
      <c r="D29" s="78"/>
      <c r="F29" s="78"/>
      <c r="G29" s="78"/>
      <c r="H29" s="78"/>
      <c r="I29" s="78"/>
      <c r="K29" s="78"/>
      <c r="L29" s="92"/>
      <c r="M29" s="92"/>
      <c r="N29" s="92"/>
      <c r="O29" s="78"/>
      <c r="P29" s="78"/>
      <c r="Q29" s="78"/>
      <c r="R29" s="198"/>
      <c r="S29" s="166"/>
    </row>
    <row r="30" spans="2:22" ht="26.25" customHeight="1" x14ac:dyDescent="0.15">
      <c r="B30" s="160"/>
      <c r="C30" s="4"/>
      <c r="D30" s="78" t="s">
        <v>472</v>
      </c>
      <c r="E30" s="658"/>
      <c r="F30" s="658"/>
      <c r="G30" s="658"/>
      <c r="H30" s="658"/>
      <c r="I30" s="77" t="s">
        <v>473</v>
      </c>
      <c r="J30" s="659"/>
      <c r="K30" s="659"/>
      <c r="L30" s="659"/>
      <c r="M30" s="659"/>
      <c r="N30" s="659"/>
      <c r="O30" s="659"/>
      <c r="P30" s="659"/>
      <c r="Q30" s="77"/>
      <c r="R30" s="198"/>
      <c r="S30" s="166"/>
      <c r="V30" s="7" t="s">
        <v>390</v>
      </c>
    </row>
    <row r="31" spans="2:22" ht="26.25" customHeight="1" x14ac:dyDescent="0.15">
      <c r="B31" s="160"/>
      <c r="C31" s="4"/>
      <c r="D31" s="660"/>
      <c r="E31" s="660"/>
      <c r="F31" s="660"/>
      <c r="G31" s="660"/>
      <c r="H31" s="660"/>
      <c r="I31" s="660"/>
      <c r="J31" s="660"/>
      <c r="K31" s="660"/>
      <c r="L31" s="660"/>
      <c r="M31" s="660"/>
      <c r="N31" s="660"/>
      <c r="O31" s="660"/>
      <c r="P31" s="7"/>
      <c r="Q31" s="78"/>
      <c r="R31" s="198"/>
      <c r="S31" s="166"/>
    </row>
    <row r="32" spans="2:22" ht="26.25" customHeight="1" x14ac:dyDescent="0.15">
      <c r="B32" s="160"/>
      <c r="C32" s="78"/>
      <c r="D32" s="664"/>
      <c r="E32" s="653"/>
      <c r="F32" s="59"/>
      <c r="G32" s="59"/>
      <c r="H32" s="59"/>
      <c r="I32" s="59"/>
      <c r="J32" s="665"/>
      <c r="K32" s="665"/>
      <c r="L32" s="665"/>
      <c r="M32" s="665"/>
      <c r="N32" s="665"/>
      <c r="O32" s="665"/>
      <c r="P32" s="665"/>
      <c r="Q32" s="665"/>
      <c r="R32" s="665"/>
      <c r="S32" s="166"/>
      <c r="V32" s="79"/>
    </row>
    <row r="33" spans="2:22" ht="26.25" customHeight="1" x14ac:dyDescent="0.15">
      <c r="B33" s="160"/>
      <c r="C33" s="4"/>
      <c r="E33" s="4"/>
      <c r="F33" s="4"/>
      <c r="G33" s="4"/>
      <c r="H33" s="4"/>
      <c r="I33" s="4"/>
      <c r="J33" s="4"/>
      <c r="K33" s="80"/>
      <c r="L33" s="90"/>
      <c r="M33" s="90"/>
      <c r="N33" s="90"/>
      <c r="O33" s="80"/>
      <c r="P33" s="80"/>
      <c r="Q33" s="80"/>
      <c r="R33" s="80"/>
      <c r="S33" s="166"/>
    </row>
    <row r="34" spans="2:22" ht="18.75" customHeight="1" x14ac:dyDescent="0.15">
      <c r="B34" s="160"/>
      <c r="C34" s="4"/>
      <c r="K34" s="7"/>
      <c r="L34" s="7"/>
      <c r="M34" s="7"/>
      <c r="N34" s="7"/>
      <c r="O34" s="7"/>
      <c r="P34" s="7"/>
      <c r="Q34" s="7"/>
      <c r="R34" s="7"/>
      <c r="S34" s="166"/>
    </row>
    <row r="35" spans="2:22" ht="16.5" customHeight="1" x14ac:dyDescent="0.15">
      <c r="B35" s="160"/>
      <c r="C35" s="4"/>
      <c r="D35" s="4"/>
      <c r="E35" s="4"/>
      <c r="F35" s="4"/>
      <c r="G35" s="4"/>
      <c r="H35" s="4"/>
      <c r="I35" s="4"/>
      <c r="J35" s="4"/>
      <c r="K35" s="80"/>
      <c r="L35" s="90"/>
      <c r="M35" s="90"/>
      <c r="N35" s="90"/>
      <c r="O35" s="80"/>
      <c r="P35" s="80"/>
      <c r="Q35" s="80"/>
      <c r="R35" s="80"/>
      <c r="S35" s="166"/>
    </row>
    <row r="36" spans="2:22" ht="10.5" customHeight="1" x14ac:dyDescent="0.15">
      <c r="B36" s="160"/>
      <c r="C36" s="4"/>
      <c r="D36" s="4"/>
      <c r="E36" s="4"/>
      <c r="F36" s="4"/>
      <c r="G36" s="4"/>
      <c r="H36" s="4"/>
      <c r="I36" s="4"/>
      <c r="J36" s="4"/>
      <c r="K36" s="80"/>
      <c r="L36" s="90"/>
      <c r="M36" s="90"/>
      <c r="N36" s="90"/>
      <c r="O36" s="80"/>
      <c r="P36" s="80"/>
      <c r="Q36" s="80"/>
      <c r="R36" s="80"/>
      <c r="S36" s="166"/>
    </row>
    <row r="37" spans="2:22" ht="9" customHeight="1" x14ac:dyDescent="0.15">
      <c r="B37" s="173"/>
      <c r="C37" s="180"/>
      <c r="D37" s="180"/>
      <c r="E37" s="180"/>
      <c r="F37" s="180"/>
      <c r="G37" s="180"/>
      <c r="H37" s="180"/>
      <c r="I37" s="180"/>
      <c r="J37" s="180"/>
      <c r="K37" s="88"/>
      <c r="L37" s="101"/>
      <c r="M37" s="101"/>
      <c r="N37" s="101"/>
      <c r="O37" s="88"/>
      <c r="P37" s="88"/>
      <c r="Q37" s="88"/>
      <c r="R37" s="88"/>
      <c r="S37" s="87"/>
    </row>
    <row r="38" spans="2:22" ht="13.5" customHeight="1" x14ac:dyDescent="0.15">
      <c r="B38" s="200" t="s">
        <v>474</v>
      </c>
      <c r="C38" s="14"/>
      <c r="D38" s="14"/>
      <c r="E38" s="14"/>
      <c r="J38" s="48"/>
    </row>
    <row r="39" spans="2:22" ht="13.5" customHeight="1" x14ac:dyDescent="0.15">
      <c r="R39" s="345" t="s">
        <v>977</v>
      </c>
    </row>
    <row r="40" spans="2:22" x14ac:dyDescent="0.15">
      <c r="B40" s="159" t="s">
        <v>617</v>
      </c>
    </row>
    <row r="41" spans="2:22" ht="7.5" customHeight="1" x14ac:dyDescent="0.15">
      <c r="B41" s="160"/>
      <c r="C41" s="161"/>
      <c r="D41" s="161"/>
      <c r="E41" s="161"/>
      <c r="F41" s="161"/>
      <c r="G41" s="161"/>
      <c r="H41" s="161"/>
      <c r="I41" s="162"/>
      <c r="J41" s="162"/>
      <c r="K41" s="163"/>
      <c r="L41" s="163"/>
      <c r="M41" s="163"/>
      <c r="N41" s="163"/>
      <c r="O41" s="163"/>
      <c r="P41" s="163"/>
      <c r="Q41" s="163"/>
      <c r="R41" s="163"/>
      <c r="S41" s="86"/>
      <c r="U41" s="79"/>
    </row>
    <row r="42" spans="2:22" x14ac:dyDescent="0.15">
      <c r="B42" s="160"/>
      <c r="D42" s="164"/>
      <c r="E42" s="22"/>
      <c r="F42" s="22"/>
      <c r="G42" s="22"/>
      <c r="K42" s="22"/>
      <c r="L42" s="666"/>
      <c r="M42" s="666"/>
      <c r="N42" s="22" t="s">
        <v>243</v>
      </c>
      <c r="O42" s="55"/>
      <c r="P42" s="165" t="s">
        <v>684</v>
      </c>
      <c r="Q42" s="55"/>
      <c r="R42" s="165" t="s">
        <v>685</v>
      </c>
      <c r="S42" s="166"/>
      <c r="V42" s="41" t="s">
        <v>265</v>
      </c>
    </row>
    <row r="43" spans="2:22" ht="21.75" customHeight="1" x14ac:dyDescent="0.15">
      <c r="B43" s="160"/>
      <c r="D43" s="167" t="s">
        <v>364</v>
      </c>
      <c r="E43" s="4"/>
      <c r="F43" s="4"/>
      <c r="G43" s="4"/>
      <c r="H43" s="4"/>
      <c r="I43" s="76"/>
      <c r="J43" s="76"/>
      <c r="K43" s="4"/>
      <c r="L43" s="4"/>
      <c r="M43" s="4"/>
      <c r="N43" s="4"/>
      <c r="O43" s="4"/>
      <c r="P43" s="4"/>
      <c r="Q43" s="4"/>
      <c r="R43" s="76"/>
      <c r="S43" s="166"/>
    </row>
    <row r="44" spans="2:22" ht="21.75" customHeight="1" x14ac:dyDescent="0.15">
      <c r="B44" s="160"/>
      <c r="C44" s="167"/>
      <c r="D44" s="4" t="s">
        <v>602</v>
      </c>
      <c r="E44" s="4"/>
      <c r="F44" s="4"/>
      <c r="G44" s="4"/>
      <c r="H44" s="4"/>
      <c r="I44" s="76"/>
      <c r="J44" s="76"/>
      <c r="K44" s="4"/>
      <c r="L44" s="4"/>
      <c r="M44" s="4"/>
      <c r="N44" s="4"/>
      <c r="O44" s="4"/>
      <c r="P44" s="4"/>
      <c r="Q44" s="4"/>
      <c r="R44" s="76"/>
      <c r="S44" s="166"/>
    </row>
    <row r="45" spans="2:22" ht="13.5" customHeight="1" x14ac:dyDescent="0.15">
      <c r="B45" s="160"/>
      <c r="C45" s="167"/>
      <c r="D45" s="4"/>
      <c r="E45" s="4"/>
      <c r="F45" s="653"/>
      <c r="G45" s="653"/>
      <c r="H45" s="653"/>
      <c r="I45" s="653"/>
      <c r="J45" s="653"/>
      <c r="K45" s="653"/>
      <c r="L45" s="653"/>
      <c r="M45" s="653"/>
      <c r="N45" s="653"/>
      <c r="O45" s="653"/>
      <c r="P45" s="653"/>
      <c r="Q45" s="653"/>
      <c r="R45" s="76"/>
      <c r="S45" s="166"/>
    </row>
    <row r="46" spans="2:22" ht="21.75" customHeight="1" x14ac:dyDescent="0.15">
      <c r="B46" s="160"/>
      <c r="D46" s="167" t="s">
        <v>466</v>
      </c>
      <c r="E46" s="4"/>
      <c r="F46" s="78"/>
      <c r="G46" s="78"/>
      <c r="H46" s="78"/>
      <c r="I46" s="78"/>
      <c r="J46" s="78"/>
      <c r="K46" s="78"/>
      <c r="L46" s="92"/>
      <c r="M46" s="92"/>
      <c r="N46" s="92"/>
      <c r="O46" s="78"/>
      <c r="P46" s="78"/>
      <c r="Q46" s="78"/>
      <c r="R46" s="76"/>
      <c r="S46" s="166"/>
    </row>
    <row r="47" spans="2:22" ht="21.75" customHeight="1" x14ac:dyDescent="0.15">
      <c r="B47" s="160"/>
      <c r="C47" s="167"/>
      <c r="D47" s="654" t="str">
        <f>IF(基本!F4="","",基本!F4)</f>
        <v/>
      </c>
      <c r="E47" s="654"/>
      <c r="F47" s="654"/>
      <c r="G47" s="654"/>
      <c r="H47" s="654"/>
      <c r="I47" s="654"/>
      <c r="J47" s="654"/>
      <c r="K47" s="78"/>
      <c r="L47" s="92"/>
      <c r="M47" s="92"/>
      <c r="N47" s="92"/>
      <c r="O47" s="78"/>
      <c r="P47" s="78"/>
      <c r="Q47" s="78"/>
      <c r="R47" s="76"/>
      <c r="S47" s="166"/>
      <c r="V47" s="7" t="s">
        <v>266</v>
      </c>
    </row>
    <row r="48" spans="2:22" ht="21.75" customHeight="1" x14ac:dyDescent="0.15">
      <c r="B48" s="160"/>
      <c r="C48" s="167"/>
      <c r="D48" s="655" t="str">
        <f>IF(基本!G$5="","",基本!G$5&amp;" "&amp;" "&amp;基本!K$5&amp;" "&amp;"殿")</f>
        <v/>
      </c>
      <c r="E48" s="655"/>
      <c r="F48" s="655"/>
      <c r="G48" s="655"/>
      <c r="H48" s="655"/>
      <c r="I48" s="655"/>
      <c r="J48" s="655"/>
      <c r="K48" s="59"/>
      <c r="L48" s="59"/>
      <c r="M48" s="59"/>
      <c r="N48" s="59"/>
      <c r="O48" s="59"/>
      <c r="P48" s="59"/>
      <c r="Q48" s="59"/>
      <c r="R48" s="76"/>
      <c r="S48" s="166"/>
      <c r="V48" s="7" t="s">
        <v>266</v>
      </c>
    </row>
    <row r="49" spans="2:22" ht="15" customHeight="1" x14ac:dyDescent="0.15">
      <c r="B49" s="160"/>
      <c r="C49" s="167"/>
      <c r="D49" s="4"/>
      <c r="E49" s="4"/>
      <c r="F49" s="78"/>
      <c r="G49" s="78"/>
      <c r="H49" s="78"/>
      <c r="I49" s="78"/>
      <c r="J49" s="78"/>
      <c r="K49" s="78"/>
      <c r="L49" s="92"/>
      <c r="M49" s="92"/>
      <c r="N49" s="92"/>
      <c r="O49" s="78"/>
      <c r="P49" s="78"/>
      <c r="Q49" s="78"/>
      <c r="R49" s="76"/>
      <c r="S49" s="166"/>
    </row>
    <row r="50" spans="2:22" ht="21.75" customHeight="1" x14ac:dyDescent="0.15">
      <c r="B50" s="160"/>
      <c r="C50" s="167"/>
      <c r="D50" s="654" t="str">
        <f>IF(基本!F10="","",基本!F10)</f>
        <v/>
      </c>
      <c r="E50" s="654"/>
      <c r="F50" s="654"/>
      <c r="G50" s="654"/>
      <c r="H50" s="654"/>
      <c r="I50" s="654"/>
      <c r="J50" s="654"/>
      <c r="K50" s="78"/>
      <c r="L50" s="92"/>
      <c r="M50" s="92"/>
      <c r="N50" s="92"/>
      <c r="O50" s="78"/>
      <c r="P50" s="78"/>
      <c r="Q50" s="78"/>
      <c r="R50" s="76"/>
      <c r="S50" s="166"/>
      <c r="V50" s="7" t="s">
        <v>266</v>
      </c>
    </row>
    <row r="51" spans="2:22" ht="21.75" customHeight="1" x14ac:dyDescent="0.15">
      <c r="B51" s="160"/>
      <c r="C51" s="4"/>
      <c r="D51" s="655" t="str">
        <f>IF(基本!G$11="","",基本!G$11&amp;" "&amp;" "&amp;基本!K$11&amp;" "&amp;"殿")</f>
        <v/>
      </c>
      <c r="E51" s="655"/>
      <c r="F51" s="655"/>
      <c r="G51" s="655"/>
      <c r="H51" s="655"/>
      <c r="I51" s="655"/>
      <c r="J51" s="655"/>
      <c r="K51" s="78"/>
      <c r="L51" s="92"/>
      <c r="M51" s="92"/>
      <c r="N51" s="92"/>
      <c r="O51" s="78"/>
      <c r="P51" s="78"/>
      <c r="Q51" s="78"/>
      <c r="R51" s="80"/>
      <c r="S51" s="166"/>
      <c r="V51" s="7" t="s">
        <v>266</v>
      </c>
    </row>
    <row r="52" spans="2:22" ht="13.5" customHeight="1" x14ac:dyDescent="0.15">
      <c r="B52" s="160"/>
      <c r="C52" s="4"/>
      <c r="D52" s="4"/>
      <c r="E52" s="4"/>
      <c r="F52" s="4"/>
      <c r="G52" s="4"/>
      <c r="H52" s="75"/>
      <c r="I52" s="57"/>
      <c r="J52" s="57"/>
      <c r="K52" s="57"/>
      <c r="L52" s="57"/>
      <c r="M52" s="57"/>
      <c r="N52" s="57"/>
      <c r="O52" s="57"/>
      <c r="P52" s="57"/>
      <c r="Q52" s="57"/>
      <c r="R52" s="57"/>
      <c r="S52" s="166"/>
    </row>
    <row r="53" spans="2:22" ht="21.75" customHeight="1" x14ac:dyDescent="0.15">
      <c r="B53" s="160"/>
      <c r="C53" s="4"/>
      <c r="D53" s="81" t="str">
        <f>IF(基本!F$16="","",基本!F$16)</f>
        <v/>
      </c>
      <c r="E53" s="193"/>
      <c r="F53" s="193"/>
      <c r="G53" s="193"/>
      <c r="H53" s="194"/>
      <c r="I53" s="194"/>
      <c r="J53" s="194"/>
      <c r="K53" s="58"/>
      <c r="L53" s="58"/>
      <c r="M53" s="58"/>
      <c r="N53" s="58"/>
      <c r="O53" s="58"/>
      <c r="P53" s="58"/>
      <c r="Q53" s="58"/>
      <c r="R53" s="195"/>
      <c r="S53" s="166"/>
      <c r="V53" s="7" t="s">
        <v>266</v>
      </c>
    </row>
    <row r="54" spans="2:22" ht="21.75" customHeight="1" x14ac:dyDescent="0.15">
      <c r="B54" s="160"/>
      <c r="C54" s="4"/>
      <c r="D54" s="193" t="str">
        <f>IF(基本!K$17="","",基本!G$17&amp;"　"&amp;基本!K$17&amp;"　"&amp;"殿")</f>
        <v/>
      </c>
      <c r="E54" s="193"/>
      <c r="F54" s="193"/>
      <c r="G54" s="193"/>
      <c r="H54" s="194"/>
      <c r="I54" s="194"/>
      <c r="J54" s="194"/>
      <c r="K54" s="58"/>
      <c r="L54" s="58"/>
      <c r="M54" s="58"/>
      <c r="N54" s="58"/>
      <c r="O54" s="58"/>
      <c r="P54" s="58"/>
      <c r="Q54" s="58"/>
      <c r="R54" s="195"/>
      <c r="S54" s="166"/>
      <c r="V54" s="7" t="s">
        <v>266</v>
      </c>
    </row>
    <row r="55" spans="2:22" ht="21.75" customHeight="1" x14ac:dyDescent="0.15">
      <c r="B55" s="160"/>
      <c r="C55" s="4"/>
      <c r="D55" s="4"/>
      <c r="E55" s="4"/>
      <c r="F55" s="4"/>
      <c r="G55" s="4"/>
      <c r="S55" s="166"/>
      <c r="V55" s="79"/>
    </row>
    <row r="56" spans="2:22" ht="9" customHeight="1" x14ac:dyDescent="0.15">
      <c r="B56" s="160"/>
      <c r="C56" s="4"/>
      <c r="D56" s="4"/>
      <c r="E56" s="4"/>
      <c r="F56" s="4"/>
      <c r="G56" s="4"/>
      <c r="R56" s="82"/>
      <c r="S56" s="166"/>
    </row>
    <row r="57" spans="2:22" ht="29.25" customHeight="1" x14ac:dyDescent="0.15">
      <c r="B57" s="160"/>
      <c r="C57" s="635" t="s">
        <v>467</v>
      </c>
      <c r="D57" s="635"/>
      <c r="E57" s="635"/>
      <c r="F57" s="635"/>
      <c r="G57" s="635"/>
      <c r="H57" s="635"/>
      <c r="I57" s="635"/>
      <c r="J57" s="635"/>
      <c r="K57" s="635"/>
      <c r="L57" s="635"/>
      <c r="M57" s="635"/>
      <c r="N57" s="635"/>
      <c r="O57" s="635"/>
      <c r="P57" s="635"/>
      <c r="Q57" s="635"/>
      <c r="R57" s="635"/>
      <c r="S57" s="166"/>
    </row>
    <row r="58" spans="2:22" x14ac:dyDescent="0.15">
      <c r="B58" s="160"/>
      <c r="C58" s="4"/>
      <c r="D58" s="4"/>
      <c r="E58" s="4"/>
      <c r="F58" s="4"/>
      <c r="G58" s="4"/>
      <c r="H58" s="4"/>
      <c r="I58" s="4"/>
      <c r="J58" s="4"/>
      <c r="K58" s="80"/>
      <c r="L58" s="90"/>
      <c r="M58" s="90"/>
      <c r="N58" s="90"/>
      <c r="O58" s="80"/>
      <c r="P58" s="80"/>
      <c r="Q58" s="80"/>
      <c r="R58" s="80"/>
      <c r="S58" s="166"/>
    </row>
    <row r="59" spans="2:22" ht="61.5" customHeight="1" x14ac:dyDescent="0.15">
      <c r="B59" s="160"/>
      <c r="D59" s="661" t="s">
        <v>686</v>
      </c>
      <c r="E59" s="661"/>
      <c r="F59" s="661"/>
      <c r="G59" s="661"/>
      <c r="H59" s="661"/>
      <c r="I59" s="661"/>
      <c r="J59" s="661"/>
      <c r="K59" s="661"/>
      <c r="L59" s="661"/>
      <c r="M59" s="661"/>
      <c r="N59" s="661"/>
      <c r="O59" s="661"/>
      <c r="P59" s="661"/>
      <c r="Q59" s="661"/>
      <c r="R59" s="168"/>
      <c r="S59" s="166"/>
    </row>
    <row r="60" spans="2:22" ht="12.75" customHeight="1" x14ac:dyDescent="0.15">
      <c r="B60" s="160"/>
      <c r="C60" s="4"/>
      <c r="D60" s="4"/>
      <c r="E60" s="4"/>
      <c r="F60" s="4"/>
      <c r="G60" s="4"/>
      <c r="H60" s="4"/>
      <c r="I60" s="4"/>
      <c r="J60" s="4"/>
      <c r="K60" s="80"/>
      <c r="L60" s="90"/>
      <c r="M60" s="90"/>
      <c r="N60" s="90"/>
      <c r="O60" s="80"/>
      <c r="P60" s="80"/>
      <c r="Q60" s="80"/>
      <c r="R60" s="80"/>
      <c r="S60" s="166"/>
    </row>
    <row r="61" spans="2:22" x14ac:dyDescent="0.15">
      <c r="B61" s="160"/>
      <c r="C61" s="4"/>
      <c r="D61" s="4" t="s">
        <v>635</v>
      </c>
      <c r="E61" s="4"/>
      <c r="F61" s="4"/>
      <c r="G61" s="4"/>
      <c r="H61" s="4"/>
      <c r="I61" s="4"/>
      <c r="J61" s="4"/>
      <c r="K61" s="80"/>
      <c r="L61" s="90"/>
      <c r="M61" s="90"/>
      <c r="N61" s="90"/>
      <c r="O61" s="80"/>
      <c r="P61" s="80"/>
      <c r="Q61" s="80"/>
      <c r="R61" s="80"/>
      <c r="S61" s="166"/>
    </row>
    <row r="62" spans="2:22" ht="16.5" customHeight="1" x14ac:dyDescent="0.15">
      <c r="B62" s="160"/>
      <c r="C62" s="4"/>
      <c r="D62" s="4" t="s">
        <v>468</v>
      </c>
      <c r="E62" s="4"/>
      <c r="F62" s="4"/>
      <c r="G62" s="4" t="s">
        <v>469</v>
      </c>
      <c r="H62" s="4"/>
      <c r="I62" s="4"/>
      <c r="J62" s="4"/>
      <c r="K62" s="80"/>
      <c r="L62" s="90"/>
      <c r="M62" s="90"/>
      <c r="N62" s="90"/>
      <c r="O62" s="80"/>
      <c r="P62" s="80"/>
      <c r="Q62" s="80"/>
      <c r="R62" s="80"/>
      <c r="S62" s="166"/>
    </row>
    <row r="63" spans="2:22" ht="26.25" customHeight="1" x14ac:dyDescent="0.15">
      <c r="B63" s="160"/>
      <c r="C63" s="4"/>
      <c r="D63" s="659"/>
      <c r="E63" s="659"/>
      <c r="F63" s="84"/>
      <c r="G63" s="662"/>
      <c r="H63" s="662"/>
      <c r="I63" s="662"/>
      <c r="J63" s="662"/>
      <c r="K63" s="662"/>
      <c r="L63" s="662"/>
      <c r="M63" s="662"/>
      <c r="N63" s="662"/>
      <c r="O63" s="662"/>
      <c r="P63" s="662"/>
      <c r="Q63" s="662"/>
      <c r="R63" s="84"/>
      <c r="S63" s="166"/>
      <c r="V63" s="7" t="s">
        <v>390</v>
      </c>
    </row>
    <row r="64" spans="2:22" ht="57" customHeight="1" x14ac:dyDescent="0.15">
      <c r="B64" s="160"/>
      <c r="C64" s="4"/>
      <c r="D64" s="663" t="s">
        <v>470</v>
      </c>
      <c r="E64" s="663"/>
      <c r="F64" s="84"/>
      <c r="G64" s="662"/>
      <c r="H64" s="662"/>
      <c r="I64" s="662"/>
      <c r="J64" s="662"/>
      <c r="K64" s="662"/>
      <c r="L64" s="662"/>
      <c r="M64" s="662"/>
      <c r="N64" s="662"/>
      <c r="O64" s="662"/>
      <c r="P64" s="662"/>
      <c r="Q64" s="662"/>
      <c r="R64" s="84"/>
      <c r="S64" s="166"/>
      <c r="V64" s="7" t="s">
        <v>390</v>
      </c>
    </row>
    <row r="65" spans="2:22" ht="26.25" customHeight="1" x14ac:dyDescent="0.15">
      <c r="B65" s="160"/>
      <c r="C65" s="4"/>
      <c r="E65" s="84"/>
      <c r="F65" s="84"/>
      <c r="H65" s="84"/>
      <c r="I65" s="84"/>
      <c r="J65" s="84"/>
      <c r="K65" s="84"/>
      <c r="L65" s="109"/>
      <c r="M65" s="109"/>
      <c r="N65" s="109"/>
      <c r="O65" s="84"/>
      <c r="P65" s="84"/>
      <c r="Q65" s="84"/>
      <c r="R65" s="84"/>
      <c r="S65" s="166"/>
    </row>
    <row r="66" spans="2:22" ht="26.25" customHeight="1" x14ac:dyDescent="0.15">
      <c r="B66" s="160"/>
      <c r="C66" s="4"/>
      <c r="D66" s="59" t="s">
        <v>636</v>
      </c>
      <c r="E66" s="59"/>
      <c r="F66" s="60"/>
      <c r="G66" s="60"/>
      <c r="H66" s="60"/>
      <c r="I66" s="60"/>
      <c r="J66" s="60"/>
      <c r="K66" s="60"/>
      <c r="L66" s="60"/>
      <c r="M66" s="60"/>
      <c r="N66" s="60"/>
      <c r="O66" s="60"/>
      <c r="P66" s="60"/>
      <c r="Q66" s="60"/>
      <c r="R66" s="60"/>
      <c r="S66" s="166"/>
    </row>
    <row r="67" spans="2:22" ht="26.25" customHeight="1" x14ac:dyDescent="0.15">
      <c r="B67" s="160"/>
      <c r="C67" s="4"/>
      <c r="D67" s="656" t="s">
        <v>112</v>
      </c>
      <c r="E67" s="656"/>
      <c r="F67" s="84"/>
      <c r="G67" s="657"/>
      <c r="H67" s="657"/>
      <c r="I67" s="657"/>
      <c r="J67" s="657"/>
      <c r="K67" s="657"/>
      <c r="L67" s="657"/>
      <c r="M67" s="657"/>
      <c r="N67" s="657"/>
      <c r="O67" s="657"/>
      <c r="P67" s="657"/>
      <c r="Q67" s="657"/>
      <c r="R67" s="60"/>
      <c r="S67" s="166"/>
      <c r="V67" s="7" t="s">
        <v>390</v>
      </c>
    </row>
    <row r="68" spans="2:22" ht="26.25" customHeight="1" x14ac:dyDescent="0.15">
      <c r="B68" s="160"/>
      <c r="C68" s="4"/>
      <c r="D68" s="78"/>
      <c r="F68" s="78"/>
      <c r="G68" s="78"/>
      <c r="H68" s="78"/>
      <c r="I68" s="78"/>
      <c r="K68" s="78"/>
      <c r="L68" s="92"/>
      <c r="M68" s="92"/>
      <c r="N68" s="92"/>
      <c r="O68" s="78"/>
      <c r="P68" s="78"/>
      <c r="Q68" s="78"/>
      <c r="R68" s="198"/>
      <c r="S68" s="166"/>
    </row>
    <row r="69" spans="2:22" ht="26.25" customHeight="1" x14ac:dyDescent="0.15">
      <c r="B69" s="160"/>
      <c r="C69" s="4"/>
      <c r="D69" s="78" t="s">
        <v>472</v>
      </c>
      <c r="E69" s="658"/>
      <c r="F69" s="658"/>
      <c r="G69" s="658"/>
      <c r="H69" s="658"/>
      <c r="I69" s="77" t="s">
        <v>473</v>
      </c>
      <c r="J69" s="659"/>
      <c r="K69" s="659"/>
      <c r="L69" s="659"/>
      <c r="M69" s="659"/>
      <c r="N69" s="659"/>
      <c r="O69" s="659"/>
      <c r="P69" s="659"/>
      <c r="Q69" s="77"/>
      <c r="R69" s="198"/>
      <c r="S69" s="166"/>
      <c r="V69" s="7" t="s">
        <v>390</v>
      </c>
    </row>
    <row r="70" spans="2:22" ht="21.75" customHeight="1" x14ac:dyDescent="0.15">
      <c r="B70" s="160"/>
      <c r="C70" s="4"/>
      <c r="D70" s="660"/>
      <c r="E70" s="660"/>
      <c r="F70" s="660"/>
      <c r="G70" s="660"/>
      <c r="H70" s="660"/>
      <c r="I70" s="660"/>
      <c r="J70" s="660"/>
      <c r="K70" s="660"/>
      <c r="L70" s="660"/>
      <c r="M70" s="660"/>
      <c r="N70" s="660"/>
      <c r="O70" s="660"/>
      <c r="P70" s="7"/>
      <c r="Q70" s="78"/>
      <c r="R70" s="198"/>
      <c r="S70" s="166"/>
      <c r="V70" s="79"/>
    </row>
    <row r="71" spans="2:22" ht="21.75" customHeight="1" x14ac:dyDescent="0.15">
      <c r="B71" s="160"/>
      <c r="C71" s="78"/>
      <c r="D71" s="664"/>
      <c r="E71" s="653"/>
      <c r="F71" s="59"/>
      <c r="G71" s="59"/>
      <c r="H71" s="59"/>
      <c r="I71" s="59"/>
      <c r="J71" s="665"/>
      <c r="K71" s="665"/>
      <c r="L71" s="665"/>
      <c r="M71" s="665"/>
      <c r="N71" s="665"/>
      <c r="O71" s="665"/>
      <c r="P71" s="665"/>
      <c r="Q71" s="665"/>
      <c r="R71" s="665"/>
      <c r="S71" s="166"/>
      <c r="V71" s="79"/>
    </row>
    <row r="72" spans="2:22" ht="16.5" customHeight="1" x14ac:dyDescent="0.15">
      <c r="B72" s="160"/>
      <c r="C72" s="4"/>
      <c r="E72" s="4"/>
      <c r="F72" s="4"/>
      <c r="G72" s="4"/>
      <c r="H72" s="4"/>
      <c r="I72" s="4"/>
      <c r="J72" s="4"/>
      <c r="K72" s="80"/>
      <c r="L72" s="90"/>
      <c r="M72" s="90"/>
      <c r="N72" s="90"/>
      <c r="O72" s="80"/>
      <c r="P72" s="80"/>
      <c r="Q72" s="80"/>
      <c r="R72" s="80"/>
      <c r="S72" s="166"/>
    </row>
    <row r="73" spans="2:22" ht="16.5" customHeight="1" x14ac:dyDescent="0.15">
      <c r="B73" s="160"/>
      <c r="C73" s="4"/>
      <c r="D73" s="4"/>
      <c r="E73" s="4"/>
      <c r="F73" s="4"/>
      <c r="G73" s="4"/>
      <c r="H73" s="4"/>
      <c r="I73" s="4"/>
      <c r="J73" s="4"/>
      <c r="K73" s="80"/>
      <c r="L73" s="90"/>
      <c r="M73" s="90"/>
      <c r="N73" s="90"/>
      <c r="O73" s="80"/>
      <c r="P73" s="80"/>
      <c r="Q73" s="80"/>
      <c r="R73" s="80"/>
      <c r="S73" s="166"/>
    </row>
    <row r="74" spans="2:22" x14ac:dyDescent="0.15">
      <c r="B74" s="160"/>
      <c r="C74" s="4"/>
      <c r="D74" s="4"/>
      <c r="E74" s="4"/>
      <c r="F74" s="4"/>
      <c r="G74" s="4"/>
      <c r="H74" s="4"/>
      <c r="I74" s="4"/>
      <c r="J74" s="4"/>
      <c r="K74" s="80"/>
      <c r="L74" s="90"/>
      <c r="M74" s="90"/>
      <c r="N74" s="90"/>
      <c r="O74" s="80"/>
      <c r="P74" s="80"/>
      <c r="Q74" s="80"/>
      <c r="R74" s="80"/>
      <c r="S74" s="166"/>
    </row>
    <row r="75" spans="2:22" x14ac:dyDescent="0.15">
      <c r="B75" s="173"/>
      <c r="C75" s="180"/>
      <c r="D75" s="180"/>
      <c r="E75" s="180"/>
      <c r="F75" s="180"/>
      <c r="G75" s="180"/>
      <c r="H75" s="180"/>
      <c r="I75" s="180"/>
      <c r="J75" s="180"/>
      <c r="K75" s="88"/>
      <c r="L75" s="101"/>
      <c r="M75" s="101"/>
      <c r="N75" s="101"/>
      <c r="O75" s="88"/>
      <c r="P75" s="88"/>
      <c r="Q75" s="88"/>
      <c r="R75" s="88"/>
      <c r="S75" s="87"/>
    </row>
    <row r="76" spans="2:22" x14ac:dyDescent="0.15">
      <c r="B76" s="200" t="s">
        <v>474</v>
      </c>
      <c r="C76" s="14"/>
      <c r="D76" s="14"/>
      <c r="E76" s="14"/>
      <c r="J76" s="48"/>
    </row>
    <row r="77" spans="2:22" x14ac:dyDescent="0.15">
      <c r="R77" s="345" t="s">
        <v>977</v>
      </c>
    </row>
    <row r="78" spans="2:22" x14ac:dyDescent="0.15">
      <c r="R78" s="189"/>
    </row>
    <row r="79" spans="2:22" x14ac:dyDescent="0.15">
      <c r="B79" s="159" t="s">
        <v>617</v>
      </c>
    </row>
    <row r="80" spans="2:22" ht="9.75" customHeight="1" x14ac:dyDescent="0.15">
      <c r="B80" s="160"/>
      <c r="C80" s="161"/>
      <c r="D80" s="161"/>
      <c r="E80" s="161"/>
      <c r="F80" s="161"/>
      <c r="G80" s="161"/>
      <c r="H80" s="161"/>
      <c r="I80" s="162"/>
      <c r="J80" s="162"/>
      <c r="K80" s="163"/>
      <c r="L80" s="163"/>
      <c r="M80" s="163"/>
      <c r="N80" s="163"/>
      <c r="O80" s="163"/>
      <c r="P80" s="163"/>
      <c r="Q80" s="163"/>
      <c r="R80" s="163"/>
      <c r="S80" s="86"/>
      <c r="U80" s="79"/>
    </row>
    <row r="81" spans="2:22" x14ac:dyDescent="0.15">
      <c r="B81" s="160"/>
      <c r="D81" s="164"/>
      <c r="E81" s="22"/>
      <c r="F81" s="22"/>
      <c r="G81" s="22"/>
      <c r="K81" s="622"/>
      <c r="L81" s="622"/>
      <c r="M81" s="55"/>
      <c r="N81" s="22" t="s">
        <v>243</v>
      </c>
      <c r="O81" s="55"/>
      <c r="P81" s="165" t="s">
        <v>684</v>
      </c>
      <c r="Q81" s="55"/>
      <c r="R81" s="165" t="s">
        <v>685</v>
      </c>
      <c r="S81" s="166"/>
      <c r="V81" s="41" t="s">
        <v>265</v>
      </c>
    </row>
    <row r="82" spans="2:22" ht="21.75" customHeight="1" x14ac:dyDescent="0.15">
      <c r="B82" s="160"/>
      <c r="D82" s="167" t="s">
        <v>364</v>
      </c>
      <c r="E82" s="4"/>
      <c r="F82" s="4"/>
      <c r="G82" s="4"/>
      <c r="H82" s="4"/>
      <c r="I82" s="76"/>
      <c r="J82" s="76"/>
      <c r="K82" s="4"/>
      <c r="L82" s="4"/>
      <c r="M82" s="4"/>
      <c r="N82" s="4"/>
      <c r="O82" s="4"/>
      <c r="P82" s="4"/>
      <c r="Q82" s="4"/>
      <c r="R82" s="76"/>
      <c r="S82" s="166"/>
    </row>
    <row r="83" spans="2:22" ht="21.75" customHeight="1" x14ac:dyDescent="0.15">
      <c r="B83" s="160"/>
      <c r="C83" s="167"/>
      <c r="D83" s="4" t="s">
        <v>602</v>
      </c>
      <c r="E83" s="4"/>
      <c r="F83" s="4"/>
      <c r="G83" s="4"/>
      <c r="H83" s="4"/>
      <c r="I83" s="76"/>
      <c r="J83" s="76"/>
      <c r="K83" s="4"/>
      <c r="L83" s="4"/>
      <c r="M83" s="4"/>
      <c r="N83" s="4"/>
      <c r="O83" s="4"/>
      <c r="P83" s="4"/>
      <c r="Q83" s="4"/>
      <c r="R83" s="76"/>
      <c r="S83" s="166"/>
    </row>
    <row r="84" spans="2:22" ht="15" customHeight="1" x14ac:dyDescent="0.15">
      <c r="B84" s="160"/>
      <c r="C84" s="167"/>
      <c r="D84" s="4"/>
      <c r="E84" s="4"/>
      <c r="F84" s="653"/>
      <c r="G84" s="653"/>
      <c r="H84" s="653"/>
      <c r="I84" s="653"/>
      <c r="J84" s="653"/>
      <c r="K84" s="653"/>
      <c r="L84" s="653"/>
      <c r="M84" s="653"/>
      <c r="N84" s="653"/>
      <c r="O84" s="653"/>
      <c r="P84" s="653"/>
      <c r="Q84" s="653"/>
      <c r="R84" s="76"/>
      <c r="S84" s="166"/>
    </row>
    <row r="85" spans="2:22" ht="18" customHeight="1" x14ac:dyDescent="0.15">
      <c r="B85" s="160"/>
      <c r="D85" s="167" t="s">
        <v>466</v>
      </c>
      <c r="E85" s="4"/>
      <c r="F85" s="78"/>
      <c r="G85" s="78"/>
      <c r="H85" s="78"/>
      <c r="I85" s="78"/>
      <c r="J85" s="78"/>
      <c r="K85" s="78"/>
      <c r="L85" s="92"/>
      <c r="M85" s="92"/>
      <c r="N85" s="92"/>
      <c r="O85" s="78"/>
      <c r="P85" s="78"/>
      <c r="Q85" s="78"/>
      <c r="R85" s="76"/>
      <c r="S85" s="166"/>
    </row>
    <row r="86" spans="2:22" ht="21.75" customHeight="1" x14ac:dyDescent="0.15">
      <c r="B86" s="160"/>
      <c r="C86" s="167"/>
      <c r="D86" s="654" t="str">
        <f>IF(基本!F4="","",基本!F4)</f>
        <v/>
      </c>
      <c r="E86" s="654"/>
      <c r="F86" s="654"/>
      <c r="G86" s="654"/>
      <c r="H86" s="654"/>
      <c r="I86" s="654"/>
      <c r="J86" s="654"/>
      <c r="K86" s="78"/>
      <c r="L86" s="92"/>
      <c r="M86" s="92"/>
      <c r="N86" s="92"/>
      <c r="O86" s="78"/>
      <c r="P86" s="78"/>
      <c r="Q86" s="78"/>
      <c r="R86" s="76"/>
      <c r="S86" s="166"/>
      <c r="V86" s="7" t="s">
        <v>266</v>
      </c>
    </row>
    <row r="87" spans="2:22" ht="21.75" customHeight="1" x14ac:dyDescent="0.15">
      <c r="B87" s="160"/>
      <c r="C87" s="167"/>
      <c r="D87" s="655" t="str">
        <f>IF(基本!G$5="","",基本!G$5&amp;" "&amp;" "&amp;基本!K$5&amp;" "&amp;"殿")</f>
        <v/>
      </c>
      <c r="E87" s="655"/>
      <c r="F87" s="655"/>
      <c r="G87" s="655"/>
      <c r="H87" s="655"/>
      <c r="I87" s="655"/>
      <c r="J87" s="655"/>
      <c r="K87" s="59"/>
      <c r="L87" s="59"/>
      <c r="M87" s="59"/>
      <c r="N87" s="59"/>
      <c r="O87" s="59"/>
      <c r="P87" s="59"/>
      <c r="Q87" s="59"/>
      <c r="R87" s="76"/>
      <c r="S87" s="166"/>
      <c r="V87" s="7" t="s">
        <v>266</v>
      </c>
    </row>
    <row r="88" spans="2:22" ht="14.25" customHeight="1" x14ac:dyDescent="0.15">
      <c r="B88" s="160"/>
      <c r="C88" s="167"/>
      <c r="D88" s="4"/>
      <c r="E88" s="4"/>
      <c r="F88" s="78"/>
      <c r="G88" s="78"/>
      <c r="H88" s="78"/>
      <c r="I88" s="78"/>
      <c r="J88" s="78"/>
      <c r="K88" s="78"/>
      <c r="L88" s="92"/>
      <c r="M88" s="92"/>
      <c r="N88" s="92"/>
      <c r="O88" s="78"/>
      <c r="P88" s="78"/>
      <c r="Q88" s="78"/>
      <c r="R88" s="76"/>
      <c r="S88" s="166"/>
    </row>
    <row r="89" spans="2:22" ht="21.75" customHeight="1" x14ac:dyDescent="0.15">
      <c r="B89" s="160"/>
      <c r="C89" s="167"/>
      <c r="D89" s="654" t="str">
        <f>IF(基本!F10="","",基本!F10)</f>
        <v/>
      </c>
      <c r="E89" s="654"/>
      <c r="F89" s="654"/>
      <c r="G89" s="654"/>
      <c r="H89" s="654"/>
      <c r="I89" s="654"/>
      <c r="J89" s="654"/>
      <c r="K89" s="78"/>
      <c r="L89" s="92"/>
      <c r="M89" s="92"/>
      <c r="N89" s="92"/>
      <c r="O89" s="78"/>
      <c r="P89" s="78"/>
      <c r="Q89" s="78"/>
      <c r="R89" s="76"/>
      <c r="S89" s="166"/>
      <c r="V89" s="7" t="s">
        <v>266</v>
      </c>
    </row>
    <row r="90" spans="2:22" ht="21.75" customHeight="1" x14ac:dyDescent="0.15">
      <c r="B90" s="160"/>
      <c r="C90" s="4"/>
      <c r="D90" s="655" t="str">
        <f>IF(基本!G$11="","",基本!G$11&amp;" "&amp;" "&amp;基本!K$11&amp;" "&amp;"殿")</f>
        <v/>
      </c>
      <c r="E90" s="655"/>
      <c r="F90" s="655"/>
      <c r="G90" s="655"/>
      <c r="H90" s="655"/>
      <c r="I90" s="655"/>
      <c r="J90" s="655"/>
      <c r="K90" s="78"/>
      <c r="L90" s="92"/>
      <c r="M90" s="92"/>
      <c r="N90" s="92"/>
      <c r="O90" s="78"/>
      <c r="P90" s="78"/>
      <c r="Q90" s="78"/>
      <c r="R90" s="80"/>
      <c r="S90" s="166"/>
      <c r="V90" s="7" t="s">
        <v>266</v>
      </c>
    </row>
    <row r="91" spans="2:22" ht="14.25" customHeight="1" x14ac:dyDescent="0.15">
      <c r="B91" s="160"/>
      <c r="C91" s="4"/>
      <c r="D91" s="4"/>
      <c r="E91" s="4"/>
      <c r="F91" s="4"/>
      <c r="G91" s="4"/>
      <c r="H91" s="75"/>
      <c r="I91" s="57"/>
      <c r="J91" s="57"/>
      <c r="K91" s="57"/>
      <c r="L91" s="57"/>
      <c r="M91" s="57"/>
      <c r="N91" s="57"/>
      <c r="O91" s="57"/>
      <c r="P91" s="57"/>
      <c r="Q91" s="57"/>
      <c r="R91" s="57"/>
      <c r="S91" s="166"/>
    </row>
    <row r="92" spans="2:22" ht="21.75" customHeight="1" x14ac:dyDescent="0.15">
      <c r="B92" s="160"/>
      <c r="C92" s="4"/>
      <c r="D92" s="81" t="str">
        <f>IF(基本!F$16="","",基本!F$16)</f>
        <v/>
      </c>
      <c r="E92" s="193"/>
      <c r="F92" s="193"/>
      <c r="G92" s="193"/>
      <c r="H92" s="194"/>
      <c r="I92" s="194"/>
      <c r="J92" s="194"/>
      <c r="K92" s="58"/>
      <c r="L92" s="58"/>
      <c r="M92" s="58"/>
      <c r="N92" s="58"/>
      <c r="O92" s="58"/>
      <c r="P92" s="58"/>
      <c r="Q92" s="58"/>
      <c r="R92" s="195"/>
      <c r="S92" s="166"/>
      <c r="V92" s="7" t="s">
        <v>266</v>
      </c>
    </row>
    <row r="93" spans="2:22" ht="21.75" customHeight="1" x14ac:dyDescent="0.15">
      <c r="B93" s="160"/>
      <c r="C93" s="4"/>
      <c r="D93" s="193" t="str">
        <f>IF(基本!K$17="","",基本!G$17&amp;"　"&amp;基本!K$17&amp;"　"&amp;"殿")</f>
        <v/>
      </c>
      <c r="E93" s="193"/>
      <c r="F93" s="193"/>
      <c r="G93" s="193"/>
      <c r="H93" s="194"/>
      <c r="I93" s="194"/>
      <c r="J93" s="194"/>
      <c r="K93" s="58"/>
      <c r="L93" s="58"/>
      <c r="M93" s="58"/>
      <c r="N93" s="58"/>
      <c r="O93" s="58"/>
      <c r="P93" s="58"/>
      <c r="Q93" s="58"/>
      <c r="R93" s="195"/>
      <c r="S93" s="166"/>
      <c r="V93" s="7" t="s">
        <v>266</v>
      </c>
    </row>
    <row r="94" spans="2:22" ht="21.75" customHeight="1" x14ac:dyDescent="0.15">
      <c r="B94" s="160"/>
      <c r="C94" s="4"/>
      <c r="D94" s="4"/>
      <c r="E94" s="4"/>
      <c r="F94" s="4"/>
      <c r="G94" s="4"/>
      <c r="S94" s="166"/>
      <c r="V94" s="79"/>
    </row>
    <row r="95" spans="2:22" ht="9" customHeight="1" x14ac:dyDescent="0.15">
      <c r="B95" s="160"/>
      <c r="C95" s="4"/>
      <c r="D95" s="4"/>
      <c r="E95" s="4"/>
      <c r="F95" s="4"/>
      <c r="G95" s="4"/>
      <c r="R95" s="82"/>
      <c r="S95" s="166"/>
    </row>
    <row r="96" spans="2:22" ht="26.25" customHeight="1" x14ac:dyDescent="0.15">
      <c r="B96" s="160"/>
      <c r="C96" s="635" t="s">
        <v>467</v>
      </c>
      <c r="D96" s="635"/>
      <c r="E96" s="635"/>
      <c r="F96" s="635"/>
      <c r="G96" s="635"/>
      <c r="H96" s="635"/>
      <c r="I96" s="635"/>
      <c r="J96" s="635"/>
      <c r="K96" s="635"/>
      <c r="L96" s="635"/>
      <c r="M96" s="635"/>
      <c r="N96" s="635"/>
      <c r="O96" s="635"/>
      <c r="P96" s="635"/>
      <c r="Q96" s="635"/>
      <c r="R96" s="635"/>
      <c r="S96" s="166"/>
    </row>
    <row r="97" spans="2:22" x14ac:dyDescent="0.15">
      <c r="B97" s="160"/>
      <c r="C97" s="4"/>
      <c r="D97" s="4"/>
      <c r="E97" s="4"/>
      <c r="F97" s="4"/>
      <c r="G97" s="4"/>
      <c r="H97" s="4"/>
      <c r="I97" s="4"/>
      <c r="J97" s="4"/>
      <c r="K97" s="80"/>
      <c r="L97" s="90"/>
      <c r="M97" s="90"/>
      <c r="N97" s="90"/>
      <c r="O97" s="80"/>
      <c r="P97" s="80"/>
      <c r="Q97" s="80"/>
      <c r="R97" s="80"/>
      <c r="S97" s="166"/>
    </row>
    <row r="98" spans="2:22" ht="57.75" customHeight="1" x14ac:dyDescent="0.15">
      <c r="B98" s="160"/>
      <c r="D98" s="661" t="s">
        <v>686</v>
      </c>
      <c r="E98" s="661"/>
      <c r="F98" s="661"/>
      <c r="G98" s="661"/>
      <c r="H98" s="661"/>
      <c r="I98" s="661"/>
      <c r="J98" s="661"/>
      <c r="K98" s="661"/>
      <c r="L98" s="661"/>
      <c r="M98" s="661"/>
      <c r="N98" s="661"/>
      <c r="O98" s="661"/>
      <c r="P98" s="661"/>
      <c r="Q98" s="661"/>
      <c r="R98" s="168"/>
      <c r="S98" s="166"/>
    </row>
    <row r="99" spans="2:22" ht="16.5" customHeight="1" x14ac:dyDescent="0.15">
      <c r="B99" s="160"/>
      <c r="C99" s="4"/>
      <c r="D99" s="4"/>
      <c r="E99" s="4"/>
      <c r="F99" s="4"/>
      <c r="G99" s="4"/>
      <c r="H99" s="4"/>
      <c r="I99" s="4"/>
      <c r="J99" s="4"/>
      <c r="K99" s="80"/>
      <c r="L99" s="90"/>
      <c r="M99" s="90"/>
      <c r="N99" s="90"/>
      <c r="O99" s="80"/>
      <c r="P99" s="80"/>
      <c r="Q99" s="80"/>
      <c r="R99" s="80"/>
      <c r="S99" s="166"/>
    </row>
    <row r="100" spans="2:22" ht="26.25" customHeight="1" x14ac:dyDescent="0.15">
      <c r="B100" s="160"/>
      <c r="C100" s="4"/>
      <c r="D100" s="4" t="s">
        <v>635</v>
      </c>
      <c r="E100" s="4"/>
      <c r="F100" s="4"/>
      <c r="G100" s="4"/>
      <c r="H100" s="4"/>
      <c r="I100" s="4"/>
      <c r="J100" s="4"/>
      <c r="K100" s="80"/>
      <c r="L100" s="90"/>
      <c r="M100" s="90"/>
      <c r="N100" s="90"/>
      <c r="O100" s="80"/>
      <c r="P100" s="80"/>
      <c r="Q100" s="80"/>
      <c r="R100" s="80"/>
      <c r="S100" s="166"/>
    </row>
    <row r="101" spans="2:22" ht="26.25" customHeight="1" x14ac:dyDescent="0.15">
      <c r="B101" s="160"/>
      <c r="C101" s="4"/>
      <c r="D101" s="4" t="s">
        <v>468</v>
      </c>
      <c r="E101" s="4"/>
      <c r="F101" s="4"/>
      <c r="G101" s="4" t="s">
        <v>469</v>
      </c>
      <c r="H101" s="4"/>
      <c r="I101" s="4"/>
      <c r="J101" s="4"/>
      <c r="K101" s="80"/>
      <c r="L101" s="90"/>
      <c r="M101" s="90"/>
      <c r="N101" s="90"/>
      <c r="O101" s="80"/>
      <c r="P101" s="80"/>
      <c r="Q101" s="80"/>
      <c r="R101" s="80"/>
      <c r="S101" s="166"/>
    </row>
    <row r="102" spans="2:22" ht="26.25" customHeight="1" x14ac:dyDescent="0.15">
      <c r="B102" s="160"/>
      <c r="C102" s="4"/>
      <c r="D102" s="659"/>
      <c r="E102" s="659"/>
      <c r="F102" s="84"/>
      <c r="G102" s="662"/>
      <c r="H102" s="662"/>
      <c r="I102" s="662"/>
      <c r="J102" s="662"/>
      <c r="K102" s="662"/>
      <c r="L102" s="662"/>
      <c r="M102" s="662"/>
      <c r="N102" s="662"/>
      <c r="O102" s="662"/>
      <c r="P102" s="662"/>
      <c r="Q102" s="662"/>
      <c r="R102" s="84"/>
      <c r="S102" s="166"/>
      <c r="V102" s="7" t="s">
        <v>390</v>
      </c>
    </row>
    <row r="103" spans="2:22" ht="56.25" customHeight="1" x14ac:dyDescent="0.15">
      <c r="B103" s="160"/>
      <c r="C103" s="4"/>
      <c r="D103" s="663" t="s">
        <v>470</v>
      </c>
      <c r="E103" s="663"/>
      <c r="F103" s="84"/>
      <c r="G103" s="662"/>
      <c r="H103" s="662"/>
      <c r="I103" s="662"/>
      <c r="J103" s="662"/>
      <c r="K103" s="662"/>
      <c r="L103" s="662"/>
      <c r="M103" s="662"/>
      <c r="N103" s="662"/>
      <c r="O103" s="662"/>
      <c r="P103" s="662"/>
      <c r="Q103" s="662"/>
      <c r="R103" s="84"/>
      <c r="S103" s="166"/>
      <c r="V103" s="7" t="s">
        <v>390</v>
      </c>
    </row>
    <row r="104" spans="2:22" ht="15.75" customHeight="1" x14ac:dyDescent="0.15">
      <c r="B104" s="160"/>
      <c r="C104" s="4"/>
      <c r="E104" s="84"/>
      <c r="F104" s="84"/>
      <c r="H104" s="84"/>
      <c r="I104" s="84"/>
      <c r="J104" s="84"/>
      <c r="K104" s="84"/>
      <c r="L104" s="109"/>
      <c r="M104" s="109"/>
      <c r="N104" s="109"/>
      <c r="O104" s="84"/>
      <c r="P104" s="84"/>
      <c r="Q104" s="84"/>
      <c r="R104" s="84"/>
      <c r="S104" s="166"/>
    </row>
    <row r="105" spans="2:22" ht="26.25" customHeight="1" x14ac:dyDescent="0.15">
      <c r="B105" s="160"/>
      <c r="C105" s="4"/>
      <c r="D105" s="59" t="s">
        <v>636</v>
      </c>
      <c r="E105" s="59"/>
      <c r="F105" s="60"/>
      <c r="G105" s="60"/>
      <c r="H105" s="60"/>
      <c r="I105" s="60"/>
      <c r="J105" s="60"/>
      <c r="K105" s="60"/>
      <c r="L105" s="60"/>
      <c r="M105" s="60"/>
      <c r="N105" s="60"/>
      <c r="O105" s="60"/>
      <c r="P105" s="60"/>
      <c r="Q105" s="60"/>
      <c r="R105" s="60"/>
      <c r="S105" s="166"/>
    </row>
    <row r="106" spans="2:22" ht="26.25" customHeight="1" x14ac:dyDescent="0.15">
      <c r="B106" s="160"/>
      <c r="C106" s="4"/>
      <c r="D106" s="656" t="s">
        <v>112</v>
      </c>
      <c r="E106" s="656"/>
      <c r="F106" s="84"/>
      <c r="G106" s="657"/>
      <c r="H106" s="657"/>
      <c r="I106" s="657"/>
      <c r="J106" s="657"/>
      <c r="K106" s="657"/>
      <c r="L106" s="657"/>
      <c r="M106" s="657"/>
      <c r="N106" s="657"/>
      <c r="O106" s="657"/>
      <c r="P106" s="657"/>
      <c r="Q106" s="657"/>
      <c r="R106" s="60"/>
      <c r="S106" s="166"/>
      <c r="V106" s="7" t="s">
        <v>390</v>
      </c>
    </row>
    <row r="107" spans="2:22" ht="26.25" customHeight="1" x14ac:dyDescent="0.15">
      <c r="B107" s="160"/>
      <c r="C107" s="4"/>
      <c r="D107" s="78"/>
      <c r="F107" s="78"/>
      <c r="G107" s="78"/>
      <c r="H107" s="78"/>
      <c r="I107" s="78"/>
      <c r="K107" s="78"/>
      <c r="L107" s="92"/>
      <c r="M107" s="92"/>
      <c r="N107" s="92"/>
      <c r="O107" s="78"/>
      <c r="P107" s="78"/>
      <c r="Q107" s="78"/>
      <c r="R107" s="198"/>
      <c r="S107" s="166"/>
    </row>
    <row r="108" spans="2:22" ht="26.25" customHeight="1" x14ac:dyDescent="0.15">
      <c r="B108" s="160"/>
      <c r="C108" s="4"/>
      <c r="D108" s="78" t="s">
        <v>472</v>
      </c>
      <c r="E108" s="658"/>
      <c r="F108" s="658"/>
      <c r="G108" s="658"/>
      <c r="H108" s="658"/>
      <c r="I108" s="77" t="s">
        <v>473</v>
      </c>
      <c r="J108" s="659"/>
      <c r="K108" s="659"/>
      <c r="L108" s="659"/>
      <c r="M108" s="659"/>
      <c r="N108" s="659"/>
      <c r="O108" s="659"/>
      <c r="P108" s="659"/>
      <c r="Q108" s="77"/>
      <c r="R108" s="198"/>
      <c r="S108" s="166"/>
      <c r="V108" s="7" t="s">
        <v>390</v>
      </c>
    </row>
    <row r="109" spans="2:22" ht="26.25" customHeight="1" x14ac:dyDescent="0.15">
      <c r="B109" s="160"/>
      <c r="C109" s="4"/>
      <c r="D109" s="660"/>
      <c r="E109" s="660"/>
      <c r="F109" s="660"/>
      <c r="G109" s="660"/>
      <c r="H109" s="660"/>
      <c r="I109" s="660"/>
      <c r="J109" s="660"/>
      <c r="K109" s="660"/>
      <c r="L109" s="660"/>
      <c r="M109" s="660"/>
      <c r="N109" s="660"/>
      <c r="O109" s="660"/>
      <c r="P109" s="7"/>
      <c r="Q109" s="78"/>
      <c r="R109" s="198"/>
      <c r="S109" s="166"/>
      <c r="V109" s="79"/>
    </row>
    <row r="110" spans="2:22" ht="17.25" customHeight="1" x14ac:dyDescent="0.15">
      <c r="B110" s="160"/>
      <c r="C110" s="78"/>
      <c r="D110" s="664"/>
      <c r="E110" s="653"/>
      <c r="F110" s="59"/>
      <c r="G110" s="59"/>
      <c r="H110" s="59"/>
      <c r="I110" s="59"/>
      <c r="J110" s="665"/>
      <c r="K110" s="665"/>
      <c r="L110" s="665"/>
      <c r="M110" s="665"/>
      <c r="N110" s="665"/>
      <c r="O110" s="665"/>
      <c r="P110" s="665"/>
      <c r="Q110" s="665"/>
      <c r="R110" s="665"/>
      <c r="S110" s="166"/>
      <c r="V110" s="79"/>
    </row>
    <row r="111" spans="2:22" x14ac:dyDescent="0.15">
      <c r="B111" s="160"/>
      <c r="C111" s="4"/>
      <c r="K111" s="7"/>
      <c r="L111" s="7"/>
      <c r="M111" s="7"/>
      <c r="N111" s="7"/>
      <c r="O111" s="7"/>
      <c r="P111" s="7"/>
      <c r="Q111" s="7"/>
      <c r="R111" s="7"/>
      <c r="S111" s="166"/>
    </row>
    <row r="112" spans="2:22" x14ac:dyDescent="0.15">
      <c r="B112" s="160"/>
      <c r="C112" s="4"/>
      <c r="D112" s="4"/>
      <c r="E112" s="4"/>
      <c r="F112" s="4"/>
      <c r="G112" s="4"/>
      <c r="H112" s="4"/>
      <c r="I112" s="4"/>
      <c r="J112" s="4"/>
      <c r="K112" s="80"/>
      <c r="L112" s="90"/>
      <c r="M112" s="90"/>
      <c r="N112" s="90"/>
      <c r="O112" s="80"/>
      <c r="P112" s="80"/>
      <c r="Q112" s="80"/>
      <c r="R112" s="80"/>
      <c r="S112" s="166"/>
    </row>
    <row r="113" spans="2:22" x14ac:dyDescent="0.15">
      <c r="B113" s="160"/>
      <c r="C113" s="4"/>
      <c r="D113" s="4"/>
      <c r="E113" s="4"/>
      <c r="F113" s="4"/>
      <c r="G113" s="4"/>
      <c r="H113" s="4"/>
      <c r="I113" s="4"/>
      <c r="J113" s="4"/>
      <c r="K113" s="80"/>
      <c r="L113" s="90"/>
      <c r="M113" s="90"/>
      <c r="N113" s="90"/>
      <c r="O113" s="80"/>
      <c r="P113" s="80"/>
      <c r="Q113" s="80"/>
      <c r="R113" s="80"/>
      <c r="S113" s="166"/>
    </row>
    <row r="114" spans="2:22" x14ac:dyDescent="0.15">
      <c r="B114" s="173"/>
      <c r="C114" s="180"/>
      <c r="D114" s="180"/>
      <c r="E114" s="180"/>
      <c r="F114" s="180"/>
      <c r="G114" s="180"/>
      <c r="H114" s="180"/>
      <c r="I114" s="180"/>
      <c r="J114" s="180"/>
      <c r="K114" s="88"/>
      <c r="L114" s="101"/>
      <c r="M114" s="101"/>
      <c r="N114" s="101"/>
      <c r="O114" s="88"/>
      <c r="P114" s="88"/>
      <c r="Q114" s="88"/>
      <c r="R114" s="88"/>
      <c r="S114" s="87"/>
    </row>
    <row r="115" spans="2:22" x14ac:dyDescent="0.15">
      <c r="B115" s="200" t="s">
        <v>474</v>
      </c>
      <c r="C115" s="14"/>
      <c r="D115" s="14"/>
      <c r="E115" s="14"/>
      <c r="J115" s="48"/>
    </row>
    <row r="116" spans="2:22" x14ac:dyDescent="0.15">
      <c r="R116" s="345" t="s">
        <v>977</v>
      </c>
    </row>
    <row r="117" spans="2:22" x14ac:dyDescent="0.15">
      <c r="B117" s="159" t="s">
        <v>617</v>
      </c>
    </row>
    <row r="118" spans="2:22" ht="8.25" customHeight="1" x14ac:dyDescent="0.15">
      <c r="B118" s="160"/>
      <c r="C118" s="161"/>
      <c r="D118" s="161"/>
      <c r="E118" s="161"/>
      <c r="F118" s="161"/>
      <c r="G118" s="161"/>
      <c r="H118" s="161"/>
      <c r="I118" s="162"/>
      <c r="J118" s="162"/>
      <c r="K118" s="163"/>
      <c r="L118" s="163"/>
      <c r="M118" s="163"/>
      <c r="N118" s="163"/>
      <c r="O118" s="163"/>
      <c r="P118" s="163"/>
      <c r="Q118" s="163"/>
      <c r="R118" s="163"/>
      <c r="S118" s="86"/>
      <c r="U118" s="79"/>
    </row>
    <row r="119" spans="2:22" x14ac:dyDescent="0.15">
      <c r="B119" s="160"/>
      <c r="D119" s="164"/>
      <c r="E119" s="22"/>
      <c r="F119" s="22"/>
      <c r="G119" s="22"/>
      <c r="K119" s="622"/>
      <c r="L119" s="622"/>
      <c r="M119" s="55"/>
      <c r="N119" s="22" t="s">
        <v>243</v>
      </c>
      <c r="O119" s="55"/>
      <c r="P119" s="165" t="s">
        <v>684</v>
      </c>
      <c r="Q119" s="55"/>
      <c r="R119" s="165" t="s">
        <v>685</v>
      </c>
      <c r="S119" s="166"/>
      <c r="V119" s="41" t="s">
        <v>265</v>
      </c>
    </row>
    <row r="120" spans="2:22" ht="21.75" customHeight="1" x14ac:dyDescent="0.15">
      <c r="B120" s="160"/>
      <c r="D120" s="167" t="s">
        <v>364</v>
      </c>
      <c r="E120" s="4"/>
      <c r="F120" s="4"/>
      <c r="G120" s="4"/>
      <c r="H120" s="4"/>
      <c r="I120" s="76"/>
      <c r="J120" s="76"/>
      <c r="K120" s="4"/>
      <c r="L120" s="4"/>
      <c r="M120" s="4"/>
      <c r="N120" s="4"/>
      <c r="O120" s="4"/>
      <c r="P120" s="4"/>
      <c r="Q120" s="4"/>
      <c r="R120" s="76"/>
      <c r="S120" s="166"/>
    </row>
    <row r="121" spans="2:22" ht="21.75" customHeight="1" x14ac:dyDescent="0.15">
      <c r="B121" s="160"/>
      <c r="C121" s="167"/>
      <c r="D121" s="4" t="s">
        <v>602</v>
      </c>
      <c r="E121" s="4"/>
      <c r="F121" s="4"/>
      <c r="G121" s="4"/>
      <c r="H121" s="4"/>
      <c r="I121" s="76"/>
      <c r="J121" s="76"/>
      <c r="K121" s="4"/>
      <c r="L121" s="4"/>
      <c r="M121" s="4"/>
      <c r="N121" s="4"/>
      <c r="O121" s="4"/>
      <c r="P121" s="4"/>
      <c r="Q121" s="4"/>
      <c r="R121" s="76"/>
      <c r="S121" s="166"/>
    </row>
    <row r="122" spans="2:22" ht="21.75" customHeight="1" x14ac:dyDescent="0.15">
      <c r="B122" s="160"/>
      <c r="C122" s="167"/>
      <c r="D122" s="4"/>
      <c r="E122" s="4"/>
      <c r="F122" s="653"/>
      <c r="G122" s="653"/>
      <c r="H122" s="653"/>
      <c r="I122" s="653"/>
      <c r="J122" s="653"/>
      <c r="K122" s="653"/>
      <c r="L122" s="653"/>
      <c r="M122" s="653"/>
      <c r="N122" s="653"/>
      <c r="O122" s="653"/>
      <c r="P122" s="653"/>
      <c r="Q122" s="653"/>
      <c r="R122" s="76"/>
      <c r="S122" s="166"/>
    </row>
    <row r="123" spans="2:22" ht="21.75" customHeight="1" x14ac:dyDescent="0.15">
      <c r="B123" s="160"/>
      <c r="D123" s="167" t="s">
        <v>466</v>
      </c>
      <c r="E123" s="4"/>
      <c r="F123" s="78"/>
      <c r="G123" s="78"/>
      <c r="H123" s="78"/>
      <c r="I123" s="78"/>
      <c r="J123" s="78"/>
      <c r="K123" s="78"/>
      <c r="L123" s="92"/>
      <c r="M123" s="92"/>
      <c r="N123" s="92"/>
      <c r="O123" s="78"/>
      <c r="P123" s="78"/>
      <c r="Q123" s="78"/>
      <c r="R123" s="76"/>
      <c r="S123" s="166"/>
    </row>
    <row r="124" spans="2:22" ht="21.75" customHeight="1" x14ac:dyDescent="0.15">
      <c r="B124" s="160"/>
      <c r="C124" s="167"/>
      <c r="D124" s="654" t="str">
        <f>IF(基本!F4="","",基本!F4)</f>
        <v/>
      </c>
      <c r="E124" s="654"/>
      <c r="F124" s="654"/>
      <c r="G124" s="654"/>
      <c r="H124" s="654"/>
      <c r="I124" s="654"/>
      <c r="J124" s="654"/>
      <c r="K124" s="78"/>
      <c r="L124" s="92"/>
      <c r="M124" s="92"/>
      <c r="N124" s="92"/>
      <c r="O124" s="78"/>
      <c r="P124" s="78"/>
      <c r="Q124" s="78"/>
      <c r="R124" s="76"/>
      <c r="S124" s="166"/>
      <c r="V124" s="7" t="s">
        <v>266</v>
      </c>
    </row>
    <row r="125" spans="2:22" ht="21.75" customHeight="1" x14ac:dyDescent="0.15">
      <c r="B125" s="160"/>
      <c r="C125" s="167"/>
      <c r="D125" s="655" t="str">
        <f>IF(基本!G$5="","",基本!G$5&amp;" "&amp;" "&amp;基本!K$5&amp;" "&amp;"殿")</f>
        <v/>
      </c>
      <c r="E125" s="655"/>
      <c r="F125" s="655"/>
      <c r="G125" s="655"/>
      <c r="H125" s="655"/>
      <c r="I125" s="655"/>
      <c r="J125" s="655"/>
      <c r="K125" s="59"/>
      <c r="L125" s="59"/>
      <c r="M125" s="59"/>
      <c r="N125" s="59"/>
      <c r="O125" s="59"/>
      <c r="P125" s="59"/>
      <c r="Q125" s="59"/>
      <c r="R125" s="76"/>
      <c r="S125" s="166"/>
      <c r="V125" s="7" t="s">
        <v>266</v>
      </c>
    </row>
    <row r="126" spans="2:22" ht="21.75" customHeight="1" x14ac:dyDescent="0.15">
      <c r="B126" s="160"/>
      <c r="C126" s="167"/>
      <c r="D126" s="4"/>
      <c r="E126" s="4"/>
      <c r="F126" s="78"/>
      <c r="G126" s="78"/>
      <c r="H126" s="78"/>
      <c r="I126" s="78"/>
      <c r="J126" s="78"/>
      <c r="K126" s="78"/>
      <c r="L126" s="92"/>
      <c r="M126" s="92"/>
      <c r="N126" s="92"/>
      <c r="O126" s="78"/>
      <c r="P126" s="78"/>
      <c r="Q126" s="78"/>
      <c r="R126" s="76"/>
      <c r="S126" s="166"/>
    </row>
    <row r="127" spans="2:22" ht="21.75" customHeight="1" x14ac:dyDescent="0.15">
      <c r="B127" s="160"/>
      <c r="C127" s="167"/>
      <c r="D127" s="654" t="str">
        <f>IF(基本!F10="","",基本!F10)</f>
        <v/>
      </c>
      <c r="E127" s="654"/>
      <c r="F127" s="654"/>
      <c r="G127" s="654"/>
      <c r="H127" s="654"/>
      <c r="I127" s="654"/>
      <c r="J127" s="654"/>
      <c r="K127" s="78"/>
      <c r="L127" s="92"/>
      <c r="M127" s="92"/>
      <c r="N127" s="92"/>
      <c r="O127" s="78"/>
      <c r="P127" s="78"/>
      <c r="Q127" s="78"/>
      <c r="R127" s="76"/>
      <c r="S127" s="166"/>
      <c r="V127" s="7" t="s">
        <v>266</v>
      </c>
    </row>
    <row r="128" spans="2:22" ht="21.75" customHeight="1" x14ac:dyDescent="0.15">
      <c r="B128" s="160"/>
      <c r="C128" s="4"/>
      <c r="D128" s="655" t="str">
        <f>IF(基本!G$11="","",基本!G$11&amp;" "&amp;" "&amp;基本!K$11&amp;" "&amp;"殿")</f>
        <v/>
      </c>
      <c r="E128" s="655"/>
      <c r="F128" s="655"/>
      <c r="G128" s="655"/>
      <c r="H128" s="655"/>
      <c r="I128" s="655"/>
      <c r="J128" s="655"/>
      <c r="K128" s="78"/>
      <c r="L128" s="92"/>
      <c r="M128" s="92"/>
      <c r="N128" s="92"/>
      <c r="O128" s="78"/>
      <c r="P128" s="78"/>
      <c r="Q128" s="78"/>
      <c r="R128" s="80"/>
      <c r="S128" s="166"/>
      <c r="V128" s="7" t="s">
        <v>266</v>
      </c>
    </row>
    <row r="129" spans="2:22" ht="14.25" customHeight="1" x14ac:dyDescent="0.15">
      <c r="B129" s="160"/>
      <c r="C129" s="4"/>
      <c r="D129" s="4"/>
      <c r="E129" s="4"/>
      <c r="F129" s="4"/>
      <c r="G129" s="4"/>
      <c r="H129" s="75"/>
      <c r="I129" s="57"/>
      <c r="J129" s="57"/>
      <c r="K129" s="57"/>
      <c r="L129" s="57"/>
      <c r="M129" s="57"/>
      <c r="N129" s="57"/>
      <c r="O129" s="57"/>
      <c r="P129" s="57"/>
      <c r="Q129" s="57"/>
      <c r="R129" s="57"/>
      <c r="S129" s="166"/>
    </row>
    <row r="130" spans="2:22" ht="21.75" customHeight="1" x14ac:dyDescent="0.15">
      <c r="B130" s="160"/>
      <c r="C130" s="4"/>
      <c r="D130" s="81" t="str">
        <f>IF(基本!F$16="","",基本!F$16)</f>
        <v/>
      </c>
      <c r="E130" s="193"/>
      <c r="F130" s="193"/>
      <c r="G130" s="81"/>
      <c r="H130" s="194"/>
      <c r="I130" s="194"/>
      <c r="J130" s="194"/>
      <c r="K130" s="58"/>
      <c r="L130" s="58"/>
      <c r="M130" s="58"/>
      <c r="N130" s="58"/>
      <c r="O130" s="58"/>
      <c r="P130" s="58"/>
      <c r="Q130" s="58"/>
      <c r="R130" s="195"/>
      <c r="S130" s="166"/>
      <c r="V130" s="7" t="s">
        <v>266</v>
      </c>
    </row>
    <row r="131" spans="2:22" ht="21.75" customHeight="1" x14ac:dyDescent="0.15">
      <c r="B131" s="160"/>
      <c r="C131" s="4"/>
      <c r="D131" s="193" t="str">
        <f>IF(基本!K$17="","",基本!G$17&amp;"　"&amp;基本!K$17&amp;"　"&amp;"殿")</f>
        <v/>
      </c>
      <c r="E131" s="193"/>
      <c r="F131" s="193"/>
      <c r="G131" s="193"/>
      <c r="H131" s="194"/>
      <c r="I131" s="194"/>
      <c r="J131" s="194"/>
      <c r="K131" s="58"/>
      <c r="L131" s="58"/>
      <c r="M131" s="58"/>
      <c r="N131" s="58"/>
      <c r="O131" s="58"/>
      <c r="P131" s="58"/>
      <c r="Q131" s="58"/>
      <c r="R131" s="195"/>
      <c r="S131" s="166"/>
      <c r="V131" s="7" t="s">
        <v>266</v>
      </c>
    </row>
    <row r="132" spans="2:22" ht="9" customHeight="1" x14ac:dyDescent="0.15">
      <c r="B132" s="160"/>
      <c r="C132" s="4"/>
      <c r="D132" s="4"/>
      <c r="E132" s="4"/>
      <c r="F132" s="4"/>
      <c r="G132" s="4"/>
      <c r="S132" s="166"/>
    </row>
    <row r="133" spans="2:22" ht="9" customHeight="1" x14ac:dyDescent="0.15">
      <c r="B133" s="160"/>
      <c r="C133" s="4"/>
      <c r="D133" s="4"/>
      <c r="E133" s="4"/>
      <c r="F133" s="4"/>
      <c r="G133" s="4"/>
      <c r="R133" s="82"/>
      <c r="S133" s="166"/>
    </row>
    <row r="134" spans="2:22" ht="25.5" x14ac:dyDescent="0.15">
      <c r="B134" s="160"/>
      <c r="C134" s="635" t="s">
        <v>467</v>
      </c>
      <c r="D134" s="635"/>
      <c r="E134" s="635"/>
      <c r="F134" s="635"/>
      <c r="G134" s="635"/>
      <c r="H134" s="635"/>
      <c r="I134" s="635"/>
      <c r="J134" s="635"/>
      <c r="K134" s="635"/>
      <c r="L134" s="635"/>
      <c r="M134" s="635"/>
      <c r="N134" s="635"/>
      <c r="O134" s="635"/>
      <c r="P134" s="635"/>
      <c r="Q134" s="635"/>
      <c r="R134" s="635"/>
      <c r="S134" s="166"/>
    </row>
    <row r="135" spans="2:22" ht="9" customHeight="1" x14ac:dyDescent="0.15">
      <c r="B135" s="160"/>
      <c r="C135" s="4"/>
      <c r="D135" s="4"/>
      <c r="E135" s="4"/>
      <c r="F135" s="4"/>
      <c r="G135" s="4"/>
      <c r="H135" s="4"/>
      <c r="I135" s="4"/>
      <c r="J135" s="4"/>
      <c r="K135" s="80"/>
      <c r="L135" s="90"/>
      <c r="M135" s="90"/>
      <c r="N135" s="90"/>
      <c r="O135" s="80"/>
      <c r="P135" s="80"/>
      <c r="Q135" s="80"/>
      <c r="R135" s="80"/>
      <c r="S135" s="166"/>
    </row>
    <row r="136" spans="2:22" ht="62.25" customHeight="1" x14ac:dyDescent="0.15">
      <c r="B136" s="160"/>
      <c r="D136" s="661" t="s">
        <v>686</v>
      </c>
      <c r="E136" s="661"/>
      <c r="F136" s="661"/>
      <c r="G136" s="661"/>
      <c r="H136" s="661"/>
      <c r="I136" s="661"/>
      <c r="J136" s="661"/>
      <c r="K136" s="661"/>
      <c r="L136" s="661"/>
      <c r="M136" s="661"/>
      <c r="N136" s="661"/>
      <c r="O136" s="661"/>
      <c r="P136" s="661"/>
      <c r="Q136" s="661"/>
      <c r="R136" s="168"/>
      <c r="S136" s="166"/>
    </row>
    <row r="137" spans="2:22" x14ac:dyDescent="0.15">
      <c r="B137" s="160"/>
      <c r="C137" s="4"/>
      <c r="D137" s="4"/>
      <c r="E137" s="4"/>
      <c r="F137" s="4"/>
      <c r="G137" s="4"/>
      <c r="H137" s="4"/>
      <c r="I137" s="4"/>
      <c r="J137" s="4"/>
      <c r="K137" s="80"/>
      <c r="L137" s="90"/>
      <c r="M137" s="90"/>
      <c r="N137" s="90"/>
      <c r="O137" s="80"/>
      <c r="P137" s="80"/>
      <c r="Q137" s="80"/>
      <c r="R137" s="80"/>
      <c r="S137" s="166"/>
    </row>
    <row r="138" spans="2:22" ht="26.25" customHeight="1" x14ac:dyDescent="0.15">
      <c r="B138" s="160"/>
      <c r="C138" s="4"/>
      <c r="D138" s="4" t="s">
        <v>635</v>
      </c>
      <c r="E138" s="4"/>
      <c r="F138" s="4"/>
      <c r="G138" s="4"/>
      <c r="H138" s="4"/>
      <c r="I138" s="4"/>
      <c r="J138" s="4"/>
      <c r="K138" s="80"/>
      <c r="L138" s="90"/>
      <c r="M138" s="90"/>
      <c r="N138" s="90"/>
      <c r="O138" s="80"/>
      <c r="P138" s="80"/>
      <c r="Q138" s="80"/>
      <c r="R138" s="80"/>
      <c r="S138" s="166"/>
    </row>
    <row r="139" spans="2:22" ht="19.5" customHeight="1" x14ac:dyDescent="0.15">
      <c r="B139" s="160"/>
      <c r="C139" s="4"/>
      <c r="D139" s="4" t="s">
        <v>468</v>
      </c>
      <c r="E139" s="4"/>
      <c r="F139" s="4"/>
      <c r="G139" s="4" t="s">
        <v>469</v>
      </c>
      <c r="H139" s="4"/>
      <c r="I139" s="4"/>
      <c r="J139" s="4"/>
      <c r="K139" s="80"/>
      <c r="L139" s="90"/>
      <c r="M139" s="90"/>
      <c r="N139" s="90"/>
      <c r="O139" s="80"/>
      <c r="P139" s="80"/>
      <c r="Q139" s="80"/>
      <c r="R139" s="80"/>
      <c r="S139" s="166"/>
    </row>
    <row r="140" spans="2:22" ht="26.25" customHeight="1" x14ac:dyDescent="0.15">
      <c r="B140" s="160"/>
      <c r="C140" s="4"/>
      <c r="D140" s="659"/>
      <c r="E140" s="659"/>
      <c r="F140" s="84"/>
      <c r="G140" s="662"/>
      <c r="H140" s="662"/>
      <c r="I140" s="662"/>
      <c r="J140" s="662"/>
      <c r="K140" s="662"/>
      <c r="L140" s="662"/>
      <c r="M140" s="662"/>
      <c r="N140" s="662"/>
      <c r="O140" s="662"/>
      <c r="P140" s="662"/>
      <c r="Q140" s="662"/>
      <c r="R140" s="84"/>
      <c r="S140" s="166"/>
      <c r="V140" s="7" t="s">
        <v>390</v>
      </c>
    </row>
    <row r="141" spans="2:22" ht="56.25" customHeight="1" x14ac:dyDescent="0.15">
      <c r="B141" s="160"/>
      <c r="C141" s="4"/>
      <c r="D141" s="663" t="s">
        <v>470</v>
      </c>
      <c r="E141" s="663"/>
      <c r="F141" s="84"/>
      <c r="G141" s="662"/>
      <c r="H141" s="662"/>
      <c r="I141" s="662"/>
      <c r="J141" s="662"/>
      <c r="K141" s="662"/>
      <c r="L141" s="662"/>
      <c r="M141" s="662"/>
      <c r="N141" s="662"/>
      <c r="O141" s="662"/>
      <c r="P141" s="662"/>
      <c r="Q141" s="662"/>
      <c r="R141" s="84"/>
      <c r="S141" s="166"/>
      <c r="V141" s="7" t="s">
        <v>390</v>
      </c>
    </row>
    <row r="142" spans="2:22" ht="26.25" customHeight="1" x14ac:dyDescent="0.15">
      <c r="B142" s="160"/>
      <c r="C142" s="4"/>
      <c r="E142" s="84"/>
      <c r="F142" s="84"/>
      <c r="H142" s="84"/>
      <c r="I142" s="84"/>
      <c r="J142" s="84"/>
      <c r="K142" s="84"/>
      <c r="L142" s="109"/>
      <c r="M142" s="109"/>
      <c r="N142" s="109"/>
      <c r="O142" s="84"/>
      <c r="P142" s="84"/>
      <c r="Q142" s="84"/>
      <c r="R142" s="84"/>
      <c r="S142" s="166"/>
    </row>
    <row r="143" spans="2:22" ht="21" customHeight="1" x14ac:dyDescent="0.15">
      <c r="B143" s="160"/>
      <c r="C143" s="4"/>
      <c r="D143" s="59" t="s">
        <v>636</v>
      </c>
      <c r="E143" s="59"/>
      <c r="F143" s="60"/>
      <c r="G143" s="60"/>
      <c r="H143" s="60"/>
      <c r="I143" s="60"/>
      <c r="J143" s="60"/>
      <c r="K143" s="60"/>
      <c r="L143" s="60"/>
      <c r="M143" s="60"/>
      <c r="N143" s="60"/>
      <c r="O143" s="60"/>
      <c r="P143" s="60"/>
      <c r="Q143" s="60"/>
      <c r="R143" s="60"/>
      <c r="S143" s="166"/>
    </row>
    <row r="144" spans="2:22" ht="26.25" customHeight="1" x14ac:dyDescent="0.15">
      <c r="B144" s="160"/>
      <c r="C144" s="4"/>
      <c r="D144" s="656" t="s">
        <v>112</v>
      </c>
      <c r="E144" s="656"/>
      <c r="F144" s="84"/>
      <c r="G144" s="657"/>
      <c r="H144" s="657"/>
      <c r="I144" s="657"/>
      <c r="J144" s="657"/>
      <c r="K144" s="657"/>
      <c r="L144" s="657"/>
      <c r="M144" s="657"/>
      <c r="N144" s="657"/>
      <c r="O144" s="657"/>
      <c r="P144" s="657"/>
      <c r="Q144" s="657"/>
      <c r="R144" s="60"/>
      <c r="S144" s="166"/>
      <c r="V144" s="7" t="s">
        <v>390</v>
      </c>
    </row>
    <row r="145" spans="2:22" ht="26.25" customHeight="1" x14ac:dyDescent="0.15">
      <c r="B145" s="160"/>
      <c r="C145" s="4"/>
      <c r="D145" s="78"/>
      <c r="F145" s="78"/>
      <c r="G145" s="78"/>
      <c r="H145" s="78"/>
      <c r="I145" s="78"/>
      <c r="K145" s="78"/>
      <c r="L145" s="92"/>
      <c r="M145" s="92"/>
      <c r="N145" s="92"/>
      <c r="O145" s="78"/>
      <c r="P145" s="78"/>
      <c r="Q145" s="78"/>
      <c r="R145" s="198"/>
      <c r="S145" s="166"/>
    </row>
    <row r="146" spans="2:22" ht="26.25" customHeight="1" x14ac:dyDescent="0.15">
      <c r="B146" s="160"/>
      <c r="C146" s="4"/>
      <c r="D146" s="78" t="s">
        <v>472</v>
      </c>
      <c r="E146" s="658"/>
      <c r="F146" s="658"/>
      <c r="G146" s="658"/>
      <c r="H146" s="658"/>
      <c r="I146" s="77" t="s">
        <v>473</v>
      </c>
      <c r="J146" s="659"/>
      <c r="K146" s="659"/>
      <c r="L146" s="659"/>
      <c r="M146" s="659"/>
      <c r="N146" s="659"/>
      <c r="O146" s="659"/>
      <c r="P146" s="659"/>
      <c r="Q146" s="77"/>
      <c r="R146" s="198"/>
      <c r="S146" s="166"/>
      <c r="V146" s="7" t="s">
        <v>390</v>
      </c>
    </row>
    <row r="147" spans="2:22" ht="17.25" customHeight="1" x14ac:dyDescent="0.15">
      <c r="B147" s="160"/>
      <c r="C147" s="4"/>
      <c r="D147" s="660"/>
      <c r="E147" s="660"/>
      <c r="F147" s="660"/>
      <c r="G147" s="660"/>
      <c r="H147" s="660"/>
      <c r="I147" s="660"/>
      <c r="J147" s="660"/>
      <c r="K147" s="660"/>
      <c r="L147" s="660"/>
      <c r="M147" s="660"/>
      <c r="N147" s="660"/>
      <c r="O147" s="660"/>
      <c r="P147" s="7"/>
      <c r="Q147" s="78"/>
      <c r="R147" s="198"/>
      <c r="S147" s="166"/>
      <c r="V147" s="79"/>
    </row>
    <row r="148" spans="2:22" ht="15" customHeight="1" x14ac:dyDescent="0.15">
      <c r="B148" s="160"/>
      <c r="C148" s="78"/>
      <c r="D148" s="664"/>
      <c r="E148" s="653"/>
      <c r="F148" s="59"/>
      <c r="G148" s="59"/>
      <c r="H148" s="59"/>
      <c r="I148" s="59"/>
      <c r="J148" s="665"/>
      <c r="K148" s="665"/>
      <c r="L148" s="665"/>
      <c r="M148" s="665"/>
      <c r="N148" s="665"/>
      <c r="O148" s="665"/>
      <c r="P148" s="665"/>
      <c r="Q148" s="665"/>
      <c r="R148" s="665"/>
      <c r="S148" s="166"/>
    </row>
    <row r="149" spans="2:22" ht="15" customHeight="1" x14ac:dyDescent="0.15">
      <c r="B149" s="160"/>
      <c r="C149" s="4"/>
      <c r="E149" s="4"/>
      <c r="F149" s="4"/>
      <c r="G149" s="4"/>
      <c r="H149" s="4"/>
      <c r="I149" s="4"/>
      <c r="J149" s="4"/>
      <c r="K149" s="80"/>
      <c r="L149" s="90"/>
      <c r="M149" s="90"/>
      <c r="N149" s="90"/>
      <c r="O149" s="80"/>
      <c r="P149" s="80"/>
      <c r="Q149" s="80"/>
      <c r="R149" s="80"/>
      <c r="S149" s="166"/>
    </row>
    <row r="150" spans="2:22" ht="15.75" customHeight="1" x14ac:dyDescent="0.15">
      <c r="B150" s="160"/>
      <c r="C150" s="4"/>
      <c r="E150" s="4"/>
      <c r="F150" s="4"/>
      <c r="G150" s="4"/>
      <c r="H150" s="4"/>
      <c r="I150" s="4"/>
      <c r="J150" s="4"/>
      <c r="K150" s="80"/>
      <c r="L150" s="90"/>
      <c r="M150" s="90"/>
      <c r="N150" s="90"/>
      <c r="O150" s="80"/>
      <c r="P150" s="80"/>
      <c r="Q150" s="80"/>
      <c r="R150" s="80"/>
      <c r="S150" s="166"/>
    </row>
    <row r="151" spans="2:22" x14ac:dyDescent="0.15">
      <c r="B151" s="160"/>
      <c r="C151" s="4"/>
      <c r="D151" s="4"/>
      <c r="E151" s="4"/>
      <c r="F151" s="4"/>
      <c r="G151" s="4"/>
      <c r="H151" s="4"/>
      <c r="I151" s="4"/>
      <c r="J151" s="4"/>
      <c r="K151" s="80"/>
      <c r="L151" s="90"/>
      <c r="M151" s="90"/>
      <c r="N151" s="90"/>
      <c r="O151" s="80"/>
      <c r="P151" s="80"/>
      <c r="Q151" s="80"/>
      <c r="R151" s="80"/>
      <c r="S151" s="166"/>
    </row>
    <row r="152" spans="2:22" x14ac:dyDescent="0.15">
      <c r="B152" s="173"/>
      <c r="C152" s="180"/>
      <c r="D152" s="180"/>
      <c r="E152" s="180"/>
      <c r="F152" s="180"/>
      <c r="G152" s="180"/>
      <c r="H152" s="180"/>
      <c r="I152" s="180"/>
      <c r="J152" s="180"/>
      <c r="K152" s="88"/>
      <c r="L152" s="101"/>
      <c r="M152" s="101"/>
      <c r="N152" s="101"/>
      <c r="O152" s="88"/>
      <c r="P152" s="88"/>
      <c r="Q152" s="88"/>
      <c r="R152" s="88"/>
      <c r="S152" s="87"/>
    </row>
    <row r="153" spans="2:22" x14ac:dyDescent="0.15">
      <c r="B153" s="200" t="s">
        <v>474</v>
      </c>
      <c r="C153" s="14"/>
      <c r="D153" s="14"/>
      <c r="E153" s="14"/>
      <c r="J153" s="48"/>
    </row>
    <row r="154" spans="2:22" x14ac:dyDescent="0.15">
      <c r="R154" s="345" t="s">
        <v>977</v>
      </c>
    </row>
    <row r="155" spans="2:22" ht="18.75" customHeight="1" x14ac:dyDescent="0.15">
      <c r="B155" s="159" t="s">
        <v>617</v>
      </c>
      <c r="U155" s="79"/>
    </row>
    <row r="156" spans="2:22" x14ac:dyDescent="0.15">
      <c r="B156" s="160"/>
      <c r="C156" s="161"/>
      <c r="D156" s="161"/>
      <c r="E156" s="161"/>
      <c r="F156" s="161"/>
      <c r="G156" s="161"/>
      <c r="H156" s="161"/>
      <c r="I156" s="162"/>
      <c r="J156" s="162"/>
      <c r="K156" s="163"/>
      <c r="L156" s="163"/>
      <c r="M156" s="163"/>
      <c r="N156" s="163"/>
      <c r="O156" s="163"/>
      <c r="P156" s="163"/>
      <c r="Q156" s="163"/>
      <c r="R156" s="163"/>
      <c r="S156" s="86"/>
      <c r="V156" s="41" t="s">
        <v>265</v>
      </c>
    </row>
    <row r="157" spans="2:22" ht="17.25" customHeight="1" x14ac:dyDescent="0.15">
      <c r="B157" s="160"/>
      <c r="D157" s="164"/>
      <c r="E157" s="22"/>
      <c r="F157" s="22"/>
      <c r="G157" s="22"/>
      <c r="K157" s="622"/>
      <c r="L157" s="622"/>
      <c r="M157" s="55"/>
      <c r="N157" s="22" t="s">
        <v>243</v>
      </c>
      <c r="O157" s="55"/>
      <c r="P157" s="165" t="s">
        <v>684</v>
      </c>
      <c r="Q157" s="55"/>
      <c r="R157" s="165" t="s">
        <v>685</v>
      </c>
      <c r="S157" s="166"/>
    </row>
    <row r="158" spans="2:22" ht="21.75" customHeight="1" x14ac:dyDescent="0.15">
      <c r="B158" s="160"/>
      <c r="D158" s="167" t="s">
        <v>364</v>
      </c>
      <c r="E158" s="4"/>
      <c r="F158" s="4"/>
      <c r="G158" s="4"/>
      <c r="H158" s="4"/>
      <c r="I158" s="76"/>
      <c r="J158" s="76"/>
      <c r="K158" s="4"/>
      <c r="L158" s="4"/>
      <c r="M158" s="4"/>
      <c r="N158" s="4"/>
      <c r="O158" s="4"/>
      <c r="P158" s="4"/>
      <c r="Q158" s="4"/>
      <c r="R158" s="76"/>
      <c r="S158" s="166"/>
    </row>
    <row r="159" spans="2:22" ht="21.75" customHeight="1" x14ac:dyDescent="0.15">
      <c r="B159" s="160"/>
      <c r="C159" s="167"/>
      <c r="D159" s="4" t="s">
        <v>602</v>
      </c>
      <c r="E159" s="4"/>
      <c r="F159" s="4"/>
      <c r="G159" s="4"/>
      <c r="H159" s="4"/>
      <c r="I159" s="76"/>
      <c r="J159" s="76"/>
      <c r="K159" s="4"/>
      <c r="L159" s="4"/>
      <c r="M159" s="4"/>
      <c r="N159" s="4"/>
      <c r="O159" s="4"/>
      <c r="P159" s="4"/>
      <c r="Q159" s="4"/>
      <c r="R159" s="76"/>
      <c r="S159" s="166"/>
    </row>
    <row r="160" spans="2:22" ht="15" customHeight="1" x14ac:dyDescent="0.15">
      <c r="B160" s="160"/>
      <c r="C160" s="167"/>
      <c r="D160" s="4"/>
      <c r="E160" s="4"/>
      <c r="F160" s="653"/>
      <c r="G160" s="653"/>
      <c r="H160" s="653"/>
      <c r="I160" s="653"/>
      <c r="J160" s="653"/>
      <c r="K160" s="653"/>
      <c r="L160" s="653"/>
      <c r="M160" s="653"/>
      <c r="N160" s="653"/>
      <c r="O160" s="653"/>
      <c r="P160" s="653"/>
      <c r="Q160" s="653"/>
      <c r="R160" s="76"/>
      <c r="S160" s="166"/>
    </row>
    <row r="161" spans="2:22" ht="21.75" customHeight="1" x14ac:dyDescent="0.15">
      <c r="B161" s="160"/>
      <c r="D161" s="167" t="s">
        <v>466</v>
      </c>
      <c r="E161" s="4"/>
      <c r="F161" s="78"/>
      <c r="G161" s="78"/>
      <c r="H161" s="78"/>
      <c r="I161" s="78"/>
      <c r="J161" s="78"/>
      <c r="K161" s="78"/>
      <c r="L161" s="92"/>
      <c r="M161" s="92"/>
      <c r="N161" s="92"/>
      <c r="O161" s="78"/>
      <c r="P161" s="78"/>
      <c r="Q161" s="78"/>
      <c r="R161" s="76"/>
      <c r="S161" s="166"/>
    </row>
    <row r="162" spans="2:22" ht="21.75" customHeight="1" x14ac:dyDescent="0.15">
      <c r="B162" s="160"/>
      <c r="C162" s="167"/>
      <c r="D162" s="654" t="str">
        <f>IF(基本!F4="","",基本!F4)</f>
        <v/>
      </c>
      <c r="E162" s="654"/>
      <c r="F162" s="654"/>
      <c r="G162" s="654"/>
      <c r="H162" s="654"/>
      <c r="I162" s="654"/>
      <c r="J162" s="654"/>
      <c r="K162" s="78"/>
      <c r="L162" s="92"/>
      <c r="M162" s="92"/>
      <c r="N162" s="92"/>
      <c r="O162" s="78"/>
      <c r="P162" s="78"/>
      <c r="Q162" s="78"/>
      <c r="R162" s="76"/>
      <c r="S162" s="166"/>
      <c r="V162" s="7" t="s">
        <v>266</v>
      </c>
    </row>
    <row r="163" spans="2:22" ht="21.75" customHeight="1" x14ac:dyDescent="0.15">
      <c r="B163" s="160"/>
      <c r="C163" s="167"/>
      <c r="D163" s="655" t="str">
        <f>IF(基本!G$5="","",基本!G$5&amp;" "&amp;" "&amp;基本!K$5&amp;" "&amp;"殿")</f>
        <v/>
      </c>
      <c r="E163" s="655"/>
      <c r="F163" s="655"/>
      <c r="G163" s="655"/>
      <c r="H163" s="655"/>
      <c r="I163" s="655"/>
      <c r="J163" s="655"/>
      <c r="K163" s="59"/>
      <c r="L163" s="59"/>
      <c r="M163" s="59"/>
      <c r="N163" s="59"/>
      <c r="O163" s="59"/>
      <c r="P163" s="59"/>
      <c r="Q163" s="59"/>
      <c r="R163" s="76"/>
      <c r="S163" s="166"/>
      <c r="V163" s="7" t="s">
        <v>266</v>
      </c>
    </row>
    <row r="164" spans="2:22" ht="17.25" customHeight="1" x14ac:dyDescent="0.15">
      <c r="B164" s="160"/>
      <c r="C164" s="167"/>
      <c r="D164" s="4"/>
      <c r="E164" s="4"/>
      <c r="F164" s="78"/>
      <c r="G164" s="78"/>
      <c r="H164" s="78"/>
      <c r="I164" s="78"/>
      <c r="J164" s="78"/>
      <c r="K164" s="78"/>
      <c r="L164" s="92"/>
      <c r="M164" s="92"/>
      <c r="N164" s="92"/>
      <c r="O164" s="78"/>
      <c r="P164" s="78"/>
      <c r="Q164" s="78"/>
      <c r="R164" s="76"/>
      <c r="S164" s="166"/>
    </row>
    <row r="165" spans="2:22" ht="21.75" customHeight="1" x14ac:dyDescent="0.15">
      <c r="B165" s="160"/>
      <c r="C165" s="167"/>
      <c r="D165" s="654" t="str">
        <f>IF(基本!F10="","",基本!F10)</f>
        <v/>
      </c>
      <c r="E165" s="654"/>
      <c r="F165" s="654"/>
      <c r="G165" s="654"/>
      <c r="H165" s="654"/>
      <c r="I165" s="654"/>
      <c r="J165" s="654"/>
      <c r="K165" s="78"/>
      <c r="L165" s="92"/>
      <c r="M165" s="92"/>
      <c r="N165" s="92"/>
      <c r="O165" s="78"/>
      <c r="P165" s="78"/>
      <c r="Q165" s="78"/>
      <c r="R165" s="76"/>
      <c r="S165" s="166"/>
      <c r="V165" s="7" t="s">
        <v>266</v>
      </c>
    </row>
    <row r="166" spans="2:22" ht="21.75" customHeight="1" x14ac:dyDescent="0.15">
      <c r="B166" s="160"/>
      <c r="C166" s="4"/>
      <c r="D166" s="655" t="str">
        <f>IF(基本!G$11="","",基本!G$11&amp;" "&amp;" "&amp;基本!K$11&amp;" "&amp;"殿")</f>
        <v/>
      </c>
      <c r="E166" s="655"/>
      <c r="F166" s="655"/>
      <c r="G166" s="655"/>
      <c r="H166" s="655"/>
      <c r="I166" s="655"/>
      <c r="J166" s="655"/>
      <c r="K166" s="78"/>
      <c r="L166" s="92"/>
      <c r="M166" s="92"/>
      <c r="N166" s="92"/>
      <c r="O166" s="78"/>
      <c r="P166" s="78"/>
      <c r="Q166" s="78"/>
      <c r="R166" s="80"/>
      <c r="S166" s="166"/>
      <c r="V166" s="7" t="s">
        <v>266</v>
      </c>
    </row>
    <row r="167" spans="2:22" ht="15" customHeight="1" x14ac:dyDescent="0.15">
      <c r="B167" s="160"/>
      <c r="C167" s="4"/>
      <c r="D167" s="4"/>
      <c r="E167" s="4"/>
      <c r="F167" s="4"/>
      <c r="G167" s="4"/>
      <c r="H167" s="75"/>
      <c r="I167" s="57"/>
      <c r="J167" s="57"/>
      <c r="K167" s="57"/>
      <c r="L167" s="57"/>
      <c r="M167" s="57"/>
      <c r="N167" s="57"/>
      <c r="O167" s="57"/>
      <c r="P167" s="57"/>
      <c r="Q167" s="57"/>
      <c r="R167" s="57"/>
      <c r="S167" s="166"/>
    </row>
    <row r="168" spans="2:22" ht="21.75" customHeight="1" x14ac:dyDescent="0.15">
      <c r="B168" s="160"/>
      <c r="C168" s="4"/>
      <c r="D168" s="81" t="str">
        <f>IF(基本!F$16="","",基本!F$16)</f>
        <v/>
      </c>
      <c r="E168" s="193"/>
      <c r="F168" s="193"/>
      <c r="G168" s="193"/>
      <c r="H168" s="194"/>
      <c r="I168" s="194"/>
      <c r="J168" s="194"/>
      <c r="K168" s="58"/>
      <c r="L168" s="58"/>
      <c r="M168" s="58"/>
      <c r="N168" s="58"/>
      <c r="O168" s="58"/>
      <c r="P168" s="58"/>
      <c r="Q168" s="58"/>
      <c r="R168" s="195"/>
      <c r="S168" s="166"/>
      <c r="V168" s="7" t="s">
        <v>266</v>
      </c>
    </row>
    <row r="169" spans="2:22" ht="21.75" customHeight="1" x14ac:dyDescent="0.15">
      <c r="B169" s="160"/>
      <c r="C169" s="4"/>
      <c r="D169" s="193" t="str">
        <f>IF(基本!K$17="","",基本!G$17&amp;"　"&amp;基本!K$17&amp;"　"&amp;"殿")</f>
        <v/>
      </c>
      <c r="E169" s="193"/>
      <c r="F169" s="193"/>
      <c r="G169" s="193"/>
      <c r="H169" s="194"/>
      <c r="I169" s="194"/>
      <c r="J169" s="194"/>
      <c r="K169" s="58"/>
      <c r="L169" s="58"/>
      <c r="M169" s="58"/>
      <c r="N169" s="58"/>
      <c r="O169" s="58"/>
      <c r="P169" s="58"/>
      <c r="Q169" s="58"/>
      <c r="R169" s="195"/>
      <c r="S169" s="166"/>
      <c r="V169" s="7" t="s">
        <v>266</v>
      </c>
    </row>
    <row r="170" spans="2:22" ht="21.75" customHeight="1" x14ac:dyDescent="0.15">
      <c r="B170" s="160"/>
      <c r="C170" s="4"/>
      <c r="D170" s="4"/>
      <c r="E170" s="4"/>
      <c r="F170" s="4"/>
      <c r="G170" s="4"/>
      <c r="S170" s="166"/>
      <c r="V170" s="79"/>
    </row>
    <row r="171" spans="2:22" ht="9" customHeight="1" x14ac:dyDescent="0.15">
      <c r="B171" s="160"/>
      <c r="C171" s="4"/>
      <c r="D171" s="4"/>
      <c r="E171" s="4"/>
      <c r="F171" s="4"/>
      <c r="G171" s="4"/>
      <c r="R171" s="82"/>
      <c r="S171" s="166"/>
    </row>
    <row r="172" spans="2:22" ht="26.25" customHeight="1" x14ac:dyDescent="0.15">
      <c r="B172" s="160"/>
      <c r="C172" s="635" t="s">
        <v>467</v>
      </c>
      <c r="D172" s="635"/>
      <c r="E172" s="635"/>
      <c r="F172" s="635"/>
      <c r="G172" s="635"/>
      <c r="H172" s="635"/>
      <c r="I172" s="635"/>
      <c r="J172" s="635"/>
      <c r="K172" s="635"/>
      <c r="L172" s="635"/>
      <c r="M172" s="635"/>
      <c r="N172" s="635"/>
      <c r="O172" s="635"/>
      <c r="P172" s="635"/>
      <c r="Q172" s="635"/>
      <c r="R172" s="635"/>
      <c r="S172" s="166"/>
    </row>
    <row r="173" spans="2:22" x14ac:dyDescent="0.15">
      <c r="B173" s="160"/>
      <c r="C173" s="4"/>
      <c r="D173" s="4"/>
      <c r="E173" s="4"/>
      <c r="F173" s="4"/>
      <c r="G173" s="4"/>
      <c r="H173" s="4"/>
      <c r="I173" s="4"/>
      <c r="J173" s="4"/>
      <c r="K173" s="80"/>
      <c r="L173" s="90"/>
      <c r="M173" s="90"/>
      <c r="N173" s="90"/>
      <c r="O173" s="80"/>
      <c r="P173" s="80"/>
      <c r="Q173" s="80"/>
      <c r="R173" s="80"/>
      <c r="S173" s="166"/>
    </row>
    <row r="174" spans="2:22" ht="53.25" customHeight="1" x14ac:dyDescent="0.15">
      <c r="B174" s="160"/>
      <c r="D174" s="661" t="s">
        <v>686</v>
      </c>
      <c r="E174" s="661"/>
      <c r="F174" s="661"/>
      <c r="G174" s="661"/>
      <c r="H174" s="661"/>
      <c r="I174" s="661"/>
      <c r="J174" s="661"/>
      <c r="K174" s="661"/>
      <c r="L174" s="661"/>
      <c r="M174" s="661"/>
      <c r="N174" s="661"/>
      <c r="O174" s="661"/>
      <c r="P174" s="661"/>
      <c r="Q174" s="661"/>
      <c r="R174" s="168"/>
      <c r="S174" s="166"/>
    </row>
    <row r="175" spans="2:22" ht="9.75" customHeight="1" x14ac:dyDescent="0.15">
      <c r="B175" s="160"/>
      <c r="C175" s="4"/>
      <c r="D175" s="4"/>
      <c r="E175" s="4"/>
      <c r="F175" s="4"/>
      <c r="G175" s="4"/>
      <c r="H175" s="4"/>
      <c r="I175" s="4"/>
      <c r="J175" s="4"/>
      <c r="K175" s="80"/>
      <c r="L175" s="90"/>
      <c r="M175" s="90"/>
      <c r="N175" s="90"/>
      <c r="O175" s="80"/>
      <c r="P175" s="80"/>
      <c r="Q175" s="80"/>
      <c r="R175" s="80"/>
      <c r="S175" s="166"/>
    </row>
    <row r="176" spans="2:22" ht="18.75" customHeight="1" x14ac:dyDescent="0.15">
      <c r="B176" s="160"/>
      <c r="C176" s="4"/>
      <c r="D176" s="4" t="s">
        <v>635</v>
      </c>
      <c r="E176" s="4"/>
      <c r="F176" s="4"/>
      <c r="G176" s="4"/>
      <c r="H176" s="4"/>
      <c r="I176" s="4"/>
      <c r="J176" s="4"/>
      <c r="K176" s="80"/>
      <c r="L176" s="90"/>
      <c r="M176" s="90"/>
      <c r="N176" s="90"/>
      <c r="O176" s="80"/>
      <c r="P176" s="80"/>
      <c r="Q176" s="80"/>
      <c r="R176" s="80"/>
      <c r="S176" s="166"/>
    </row>
    <row r="177" spans="2:22" ht="26.25" customHeight="1" x14ac:dyDescent="0.15">
      <c r="B177" s="160"/>
      <c r="C177" s="4"/>
      <c r="D177" s="4" t="s">
        <v>468</v>
      </c>
      <c r="E177" s="4"/>
      <c r="F177" s="4"/>
      <c r="G177" s="4" t="s">
        <v>469</v>
      </c>
      <c r="H177" s="4"/>
      <c r="I177" s="4"/>
      <c r="J177" s="4"/>
      <c r="K177" s="80"/>
      <c r="L177" s="90"/>
      <c r="M177" s="90"/>
      <c r="N177" s="90"/>
      <c r="O177" s="80"/>
      <c r="P177" s="80"/>
      <c r="Q177" s="80"/>
      <c r="R177" s="80"/>
      <c r="S177" s="166"/>
    </row>
    <row r="178" spans="2:22" ht="26.25" customHeight="1" x14ac:dyDescent="0.15">
      <c r="B178" s="160"/>
      <c r="C178" s="4"/>
      <c r="D178" s="659"/>
      <c r="E178" s="659"/>
      <c r="F178" s="84"/>
      <c r="G178" s="662"/>
      <c r="H178" s="662"/>
      <c r="I178" s="662"/>
      <c r="J178" s="662"/>
      <c r="K178" s="662"/>
      <c r="L178" s="662"/>
      <c r="M178" s="662"/>
      <c r="N178" s="662"/>
      <c r="O178" s="662"/>
      <c r="P178" s="662"/>
      <c r="Q178" s="662"/>
      <c r="R178" s="84"/>
      <c r="S178" s="166"/>
      <c r="V178" s="7" t="s">
        <v>390</v>
      </c>
    </row>
    <row r="179" spans="2:22" ht="56.25" customHeight="1" x14ac:dyDescent="0.15">
      <c r="B179" s="160"/>
      <c r="C179" s="4"/>
      <c r="D179" s="663" t="s">
        <v>470</v>
      </c>
      <c r="E179" s="663"/>
      <c r="F179" s="84"/>
      <c r="G179" s="662"/>
      <c r="H179" s="662"/>
      <c r="I179" s="662"/>
      <c r="J179" s="662"/>
      <c r="K179" s="662"/>
      <c r="L179" s="662"/>
      <c r="M179" s="662"/>
      <c r="N179" s="662"/>
      <c r="O179" s="662"/>
      <c r="P179" s="662"/>
      <c r="Q179" s="662"/>
      <c r="R179" s="84"/>
      <c r="S179" s="166"/>
      <c r="V179" s="7" t="s">
        <v>390</v>
      </c>
    </row>
    <row r="180" spans="2:22" ht="13.5" customHeight="1" x14ac:dyDescent="0.15">
      <c r="B180" s="160"/>
      <c r="C180" s="4"/>
      <c r="E180" s="84"/>
      <c r="F180" s="84"/>
      <c r="H180" s="84"/>
      <c r="I180" s="84"/>
      <c r="J180" s="84"/>
      <c r="K180" s="84"/>
      <c r="L180" s="109"/>
      <c r="M180" s="109"/>
      <c r="N180" s="109"/>
      <c r="O180" s="84"/>
      <c r="P180" s="84"/>
      <c r="Q180" s="84"/>
      <c r="R180" s="84"/>
      <c r="S180" s="166"/>
    </row>
    <row r="181" spans="2:22" ht="26.25" customHeight="1" x14ac:dyDescent="0.15">
      <c r="B181" s="160"/>
      <c r="C181" s="4"/>
      <c r="D181" s="59" t="s">
        <v>636</v>
      </c>
      <c r="E181" s="59"/>
      <c r="F181" s="60"/>
      <c r="G181" s="60"/>
      <c r="H181" s="60"/>
      <c r="I181" s="60"/>
      <c r="J181" s="60"/>
      <c r="K181" s="60"/>
      <c r="L181" s="60"/>
      <c r="M181" s="60"/>
      <c r="N181" s="60"/>
      <c r="O181" s="60"/>
      <c r="P181" s="60"/>
      <c r="Q181" s="60"/>
      <c r="R181" s="60"/>
      <c r="S181" s="166"/>
    </row>
    <row r="182" spans="2:22" ht="26.25" customHeight="1" x14ac:dyDescent="0.15">
      <c r="B182" s="160"/>
      <c r="C182" s="4"/>
      <c r="D182" s="656" t="s">
        <v>112</v>
      </c>
      <c r="E182" s="656"/>
      <c r="F182" s="84"/>
      <c r="G182" s="657"/>
      <c r="H182" s="657"/>
      <c r="I182" s="657"/>
      <c r="J182" s="657"/>
      <c r="K182" s="657"/>
      <c r="L182" s="657"/>
      <c r="M182" s="657"/>
      <c r="N182" s="657"/>
      <c r="O182" s="657"/>
      <c r="P182" s="657"/>
      <c r="Q182" s="657"/>
      <c r="R182" s="60"/>
      <c r="S182" s="166"/>
      <c r="V182" s="7" t="s">
        <v>390</v>
      </c>
    </row>
    <row r="183" spans="2:22" ht="26.25" customHeight="1" x14ac:dyDescent="0.15">
      <c r="B183" s="160"/>
      <c r="C183" s="4"/>
      <c r="D183" s="78"/>
      <c r="F183" s="78"/>
      <c r="G183" s="78"/>
      <c r="H183" s="78"/>
      <c r="I183" s="78"/>
      <c r="K183" s="78"/>
      <c r="L183" s="92"/>
      <c r="M183" s="92"/>
      <c r="N183" s="92"/>
      <c r="O183" s="78"/>
      <c r="P183" s="78"/>
      <c r="Q183" s="78"/>
      <c r="R183" s="198"/>
      <c r="S183" s="166"/>
    </row>
    <row r="184" spans="2:22" ht="26.25" customHeight="1" x14ac:dyDescent="0.15">
      <c r="B184" s="160"/>
      <c r="C184" s="4"/>
      <c r="D184" s="78" t="s">
        <v>472</v>
      </c>
      <c r="E184" s="658"/>
      <c r="F184" s="658"/>
      <c r="G184" s="658"/>
      <c r="H184" s="658"/>
      <c r="I184" s="77" t="s">
        <v>473</v>
      </c>
      <c r="J184" s="659"/>
      <c r="K184" s="659"/>
      <c r="L184" s="659"/>
      <c r="M184" s="659"/>
      <c r="N184" s="659"/>
      <c r="O184" s="659"/>
      <c r="P184" s="659"/>
      <c r="Q184" s="77"/>
      <c r="R184" s="198"/>
      <c r="S184" s="166"/>
      <c r="V184" s="7" t="s">
        <v>390</v>
      </c>
    </row>
    <row r="185" spans="2:22" ht="21" customHeight="1" x14ac:dyDescent="0.15">
      <c r="B185" s="160"/>
      <c r="C185" s="4"/>
      <c r="D185" s="660"/>
      <c r="E185" s="660"/>
      <c r="F185" s="660"/>
      <c r="G185" s="660"/>
      <c r="H185" s="660"/>
      <c r="I185" s="660"/>
      <c r="J185" s="660"/>
      <c r="K185" s="660"/>
      <c r="L185" s="660"/>
      <c r="M185" s="660"/>
      <c r="N185" s="660"/>
      <c r="O185" s="660"/>
      <c r="P185" s="7"/>
      <c r="Q185" s="78"/>
      <c r="R185" s="198"/>
      <c r="S185" s="166"/>
      <c r="V185" s="79"/>
    </row>
    <row r="186" spans="2:22" ht="15.75" customHeight="1" x14ac:dyDescent="0.15">
      <c r="B186" s="160"/>
      <c r="C186" s="78"/>
      <c r="D186" s="664"/>
      <c r="E186" s="653"/>
      <c r="F186" s="59"/>
      <c r="G186" s="59"/>
      <c r="H186" s="59"/>
      <c r="I186" s="59"/>
      <c r="J186" s="665"/>
      <c r="K186" s="665"/>
      <c r="L186" s="665"/>
      <c r="M186" s="665"/>
      <c r="N186" s="665"/>
      <c r="O186" s="665"/>
      <c r="P186" s="665"/>
      <c r="Q186" s="665"/>
      <c r="R186" s="665"/>
      <c r="S186" s="166"/>
      <c r="V186" s="79"/>
    </row>
    <row r="187" spans="2:22" ht="15" customHeight="1" x14ac:dyDescent="0.15">
      <c r="B187" s="160"/>
      <c r="C187" s="4"/>
      <c r="E187" s="4"/>
      <c r="F187" s="4"/>
      <c r="G187" s="4"/>
      <c r="H187" s="4"/>
      <c r="I187" s="4"/>
      <c r="J187" s="4"/>
      <c r="K187" s="80"/>
      <c r="L187" s="90"/>
      <c r="M187" s="90"/>
      <c r="N187" s="90"/>
      <c r="O187" s="80"/>
      <c r="P187" s="80"/>
      <c r="Q187" s="80"/>
      <c r="R187" s="80"/>
      <c r="S187" s="166"/>
    </row>
    <row r="188" spans="2:22" x14ac:dyDescent="0.15">
      <c r="B188" s="160"/>
      <c r="C188" s="4"/>
      <c r="D188" s="4"/>
      <c r="E188" s="4"/>
      <c r="F188" s="4"/>
      <c r="G188" s="4"/>
      <c r="H188" s="4"/>
      <c r="I188" s="4"/>
      <c r="J188" s="4"/>
      <c r="K188" s="80"/>
      <c r="L188" s="90"/>
      <c r="M188" s="90"/>
      <c r="N188" s="90"/>
      <c r="O188" s="80"/>
      <c r="P188" s="80"/>
      <c r="Q188" s="80"/>
      <c r="R188" s="80"/>
      <c r="S188" s="166"/>
    </row>
    <row r="189" spans="2:22" x14ac:dyDescent="0.15">
      <c r="B189" s="160"/>
      <c r="C189" s="4"/>
      <c r="D189" s="4"/>
      <c r="E189" s="4"/>
      <c r="F189" s="4"/>
      <c r="G189" s="4"/>
      <c r="H189" s="4"/>
      <c r="I189" s="4"/>
      <c r="J189" s="4"/>
      <c r="K189" s="80"/>
      <c r="L189" s="90"/>
      <c r="M189" s="90"/>
      <c r="N189" s="90"/>
      <c r="O189" s="80"/>
      <c r="P189" s="80"/>
      <c r="Q189" s="80"/>
      <c r="R189" s="80"/>
      <c r="S189" s="166"/>
    </row>
    <row r="190" spans="2:22" x14ac:dyDescent="0.15">
      <c r="B190" s="173"/>
      <c r="C190" s="180"/>
      <c r="D190" s="180"/>
      <c r="E190" s="180"/>
      <c r="F190" s="180"/>
      <c r="G190" s="180"/>
      <c r="H190" s="180"/>
      <c r="I190" s="180"/>
      <c r="J190" s="180"/>
      <c r="K190" s="88"/>
      <c r="L190" s="101"/>
      <c r="M190" s="101"/>
      <c r="N190" s="101"/>
      <c r="O190" s="88"/>
      <c r="P190" s="88"/>
      <c r="Q190" s="88"/>
      <c r="R190" s="88"/>
      <c r="S190" s="87"/>
    </row>
    <row r="191" spans="2:22" x14ac:dyDescent="0.15">
      <c r="B191" s="200" t="s">
        <v>474</v>
      </c>
      <c r="C191" s="14"/>
      <c r="D191" s="14"/>
      <c r="E191" s="14"/>
      <c r="J191" s="48"/>
    </row>
    <row r="194" spans="18:18" x14ac:dyDescent="0.15">
      <c r="R194" s="345" t="s">
        <v>977</v>
      </c>
    </row>
  </sheetData>
  <sheetProtection password="A4DE" sheet="1" objects="1" scenarios="1"/>
  <mergeCells count="105">
    <mergeCell ref="D185:E185"/>
    <mergeCell ref="F185:O185"/>
    <mergeCell ref="D186:E186"/>
    <mergeCell ref="J186:P186"/>
    <mergeCell ref="Q186:R186"/>
    <mergeCell ref="D179:E179"/>
    <mergeCell ref="G179:Q179"/>
    <mergeCell ref="D182:E182"/>
    <mergeCell ref="G182:Q182"/>
    <mergeCell ref="E184:H184"/>
    <mergeCell ref="J184:P184"/>
    <mergeCell ref="D163:J163"/>
    <mergeCell ref="D165:J165"/>
    <mergeCell ref="D166:J166"/>
    <mergeCell ref="C172:R172"/>
    <mergeCell ref="D174:Q174"/>
    <mergeCell ref="D178:E178"/>
    <mergeCell ref="G178:Q178"/>
    <mergeCell ref="D148:E148"/>
    <mergeCell ref="J148:P148"/>
    <mergeCell ref="Q148:R148"/>
    <mergeCell ref="K157:L157"/>
    <mergeCell ref="F160:Q160"/>
    <mergeCell ref="D162:J162"/>
    <mergeCell ref="D144:E144"/>
    <mergeCell ref="G144:Q144"/>
    <mergeCell ref="E146:H146"/>
    <mergeCell ref="J146:P146"/>
    <mergeCell ref="D147:E147"/>
    <mergeCell ref="F147:O147"/>
    <mergeCell ref="D128:J128"/>
    <mergeCell ref="C134:R134"/>
    <mergeCell ref="D136:Q136"/>
    <mergeCell ref="D140:E140"/>
    <mergeCell ref="G140:Q140"/>
    <mergeCell ref="D141:E141"/>
    <mergeCell ref="G141:Q141"/>
    <mergeCell ref="Q110:R110"/>
    <mergeCell ref="K119:L119"/>
    <mergeCell ref="F122:Q122"/>
    <mergeCell ref="D124:J124"/>
    <mergeCell ref="D125:J125"/>
    <mergeCell ref="D127:J127"/>
    <mergeCell ref="E108:H108"/>
    <mergeCell ref="J108:P108"/>
    <mergeCell ref="D109:E109"/>
    <mergeCell ref="F109:O109"/>
    <mergeCell ref="D110:E110"/>
    <mergeCell ref="J110:P110"/>
    <mergeCell ref="D98:Q98"/>
    <mergeCell ref="D102:E102"/>
    <mergeCell ref="G102:Q102"/>
    <mergeCell ref="D103:E103"/>
    <mergeCell ref="G103:Q103"/>
    <mergeCell ref="D106:E106"/>
    <mergeCell ref="G106:Q106"/>
    <mergeCell ref="F84:Q84"/>
    <mergeCell ref="D86:J86"/>
    <mergeCell ref="D87:J87"/>
    <mergeCell ref="D89:J89"/>
    <mergeCell ref="D90:J90"/>
    <mergeCell ref="C96:R96"/>
    <mergeCell ref="D70:E70"/>
    <mergeCell ref="F70:O70"/>
    <mergeCell ref="D71:E71"/>
    <mergeCell ref="J71:P71"/>
    <mergeCell ref="Q71:R71"/>
    <mergeCell ref="K81:L81"/>
    <mergeCell ref="D64:E64"/>
    <mergeCell ref="G64:Q64"/>
    <mergeCell ref="D67:E67"/>
    <mergeCell ref="G67:Q67"/>
    <mergeCell ref="E69:H69"/>
    <mergeCell ref="J69:P69"/>
    <mergeCell ref="D48:J48"/>
    <mergeCell ref="L42:M42"/>
    <mergeCell ref="D50:J50"/>
    <mergeCell ref="D51:J51"/>
    <mergeCell ref="C57:R57"/>
    <mergeCell ref="D59:Q59"/>
    <mergeCell ref="D63:E63"/>
    <mergeCell ref="G63:Q63"/>
    <mergeCell ref="D32:E32"/>
    <mergeCell ref="J32:P32"/>
    <mergeCell ref="Q32:R32"/>
    <mergeCell ref="F45:Q45"/>
    <mergeCell ref="D47:J47"/>
    <mergeCell ref="L3:M3"/>
    <mergeCell ref="D31:E31"/>
    <mergeCell ref="F31:O31"/>
    <mergeCell ref="C18:R18"/>
    <mergeCell ref="D20:Q20"/>
    <mergeCell ref="D24:E24"/>
    <mergeCell ref="G24:Q24"/>
    <mergeCell ref="D25:E25"/>
    <mergeCell ref="G25:Q25"/>
    <mergeCell ref="F6:Q6"/>
    <mergeCell ref="D8:J8"/>
    <mergeCell ref="D9:J9"/>
    <mergeCell ref="D11:J11"/>
    <mergeCell ref="D12:J12"/>
    <mergeCell ref="D28:E28"/>
    <mergeCell ref="G28:Q28"/>
    <mergeCell ref="E30:H30"/>
    <mergeCell ref="J30:P30"/>
  </mergeCells>
  <phoneticPr fontId="31"/>
  <pageMargins left="0.7" right="0.7" top="0.75" bottom="0.75" header="0.3" footer="0.3"/>
  <pageSetup paperSize="9" scale="99" orientation="portrait" r:id="rId1"/>
  <rowBreaks count="4" manualBreakCount="4">
    <brk id="39" max="16" man="1"/>
    <brk id="78" max="16" man="1"/>
    <brk id="116" max="16" man="1"/>
    <brk id="154"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
  <sheetViews>
    <sheetView showGridLines="0" view="pageBreakPreview" zoomScale="85" zoomScaleNormal="100" zoomScaleSheetLayoutView="85" workbookViewId="0">
      <selection activeCell="C19" sqref="C19:N19"/>
    </sheetView>
  </sheetViews>
  <sheetFormatPr defaultRowHeight="13.5" x14ac:dyDescent="0.15"/>
  <cols>
    <col min="1" max="3" width="2.75" style="7" customWidth="1"/>
    <col min="4" max="7" width="4.375" style="7" customWidth="1"/>
    <col min="8" max="9" width="4.75" style="7" customWidth="1"/>
    <col min="10" max="13" width="9" style="7"/>
    <col min="14" max="14" width="13.25" style="7" customWidth="1"/>
    <col min="15" max="15" width="3.5" style="7" customWidth="1"/>
    <col min="16" max="16" width="5.375" style="7" customWidth="1"/>
    <col min="17" max="16384" width="9" style="7"/>
  </cols>
  <sheetData>
    <row r="1" spans="1:16" x14ac:dyDescent="0.15">
      <c r="A1" s="7" t="s">
        <v>616</v>
      </c>
    </row>
    <row r="3" spans="1:16" ht="21" x14ac:dyDescent="0.15">
      <c r="A3" s="673" t="s">
        <v>363</v>
      </c>
      <c r="B3" s="673"/>
      <c r="C3" s="673"/>
      <c r="D3" s="673"/>
      <c r="E3" s="673"/>
      <c r="F3" s="673"/>
      <c r="G3" s="673"/>
      <c r="H3" s="673"/>
      <c r="I3" s="673"/>
      <c r="J3" s="673"/>
      <c r="K3" s="673"/>
      <c r="L3" s="673"/>
      <c r="M3" s="673"/>
      <c r="N3" s="673"/>
    </row>
    <row r="5" spans="1:16" ht="16.5" customHeight="1" x14ac:dyDescent="0.15">
      <c r="A5" s="27" t="s">
        <v>364</v>
      </c>
    </row>
    <row r="6" spans="1:16" ht="16.5" customHeight="1" x14ac:dyDescent="0.15">
      <c r="A6" s="27"/>
    </row>
    <row r="7" spans="1:16" ht="16.5" customHeight="1" x14ac:dyDescent="0.15">
      <c r="A7" s="27" t="s">
        <v>365</v>
      </c>
    </row>
    <row r="8" spans="1:16" ht="16.5" customHeight="1" x14ac:dyDescent="0.15"/>
    <row r="11" spans="1:16" ht="103.5" customHeight="1" x14ac:dyDescent="0.15">
      <c r="A11" s="667" t="s">
        <v>615</v>
      </c>
      <c r="B11" s="667"/>
      <c r="C11" s="667"/>
      <c r="D11" s="667"/>
      <c r="E11" s="667"/>
      <c r="F11" s="667"/>
      <c r="G11" s="667"/>
      <c r="H11" s="667"/>
      <c r="I11" s="667"/>
      <c r="J11" s="667"/>
      <c r="K11" s="667"/>
      <c r="L11" s="667"/>
      <c r="M11" s="667"/>
      <c r="N11" s="667"/>
    </row>
    <row r="12" spans="1:16" ht="51" customHeight="1" x14ac:dyDescent="0.15">
      <c r="A12" s="667" t="s">
        <v>592</v>
      </c>
      <c r="B12" s="667"/>
      <c r="C12" s="667"/>
      <c r="D12" s="667"/>
      <c r="E12" s="667"/>
      <c r="F12" s="667"/>
      <c r="G12" s="667"/>
      <c r="H12" s="667"/>
      <c r="I12" s="667"/>
      <c r="J12" s="667"/>
      <c r="K12" s="667"/>
      <c r="L12" s="667"/>
      <c r="M12" s="667"/>
      <c r="N12" s="667"/>
    </row>
    <row r="13" spans="1:16" ht="37.5" customHeight="1" x14ac:dyDescent="0.15">
      <c r="A13" s="667" t="s">
        <v>366</v>
      </c>
      <c r="B13" s="667"/>
      <c r="C13" s="667"/>
      <c r="D13" s="667"/>
      <c r="E13" s="667"/>
      <c r="F13" s="667"/>
      <c r="G13" s="667"/>
      <c r="H13" s="667"/>
      <c r="I13" s="667"/>
      <c r="J13" s="667"/>
      <c r="K13" s="667"/>
      <c r="L13" s="667"/>
      <c r="M13" s="667"/>
      <c r="N13" s="667"/>
    </row>
    <row r="15" spans="1:16" ht="14.25" x14ac:dyDescent="0.15">
      <c r="A15" s="27"/>
      <c r="B15" s="668"/>
      <c r="C15" s="668"/>
      <c r="D15" s="45"/>
      <c r="E15" s="27" t="s">
        <v>243</v>
      </c>
      <c r="F15" s="45"/>
      <c r="G15" s="27" t="s">
        <v>367</v>
      </c>
      <c r="H15" s="45"/>
      <c r="I15" s="27" t="s">
        <v>368</v>
      </c>
      <c r="J15" s="27"/>
      <c r="K15" s="27"/>
      <c r="L15" s="27"/>
      <c r="M15" s="27"/>
      <c r="P15" s="7" t="s">
        <v>369</v>
      </c>
    </row>
    <row r="16" spans="1:16" ht="15.75" customHeight="1" x14ac:dyDescent="0.15">
      <c r="A16" s="27"/>
      <c r="B16" s="27"/>
      <c r="C16" s="27"/>
      <c r="D16" s="27"/>
      <c r="E16" s="27"/>
      <c r="F16" s="27"/>
      <c r="G16" s="27"/>
      <c r="H16" s="27"/>
      <c r="I16" s="27"/>
      <c r="J16" s="27"/>
      <c r="K16" s="27"/>
      <c r="L16" s="27"/>
      <c r="M16" s="27"/>
    </row>
    <row r="17" spans="1:16" ht="15.75" customHeight="1" x14ac:dyDescent="0.15">
      <c r="A17" s="27"/>
      <c r="B17" s="27"/>
      <c r="C17" s="27"/>
      <c r="D17" s="27"/>
      <c r="E17" s="27"/>
      <c r="F17" s="27"/>
      <c r="G17" s="27"/>
      <c r="H17" s="27"/>
      <c r="I17" s="27"/>
      <c r="J17" s="27"/>
      <c r="K17" s="27"/>
      <c r="L17" s="27"/>
      <c r="M17" s="27"/>
    </row>
    <row r="18" spans="1:16" ht="17.25" customHeight="1" x14ac:dyDescent="0.15">
      <c r="A18" s="27"/>
      <c r="B18" s="27" t="s">
        <v>115</v>
      </c>
      <c r="C18" s="27"/>
      <c r="D18" s="27"/>
      <c r="E18" s="27"/>
      <c r="F18" s="27"/>
      <c r="G18" s="27"/>
      <c r="H18" s="27"/>
      <c r="I18" s="27"/>
      <c r="J18" s="27"/>
      <c r="K18" s="27"/>
      <c r="L18" s="27"/>
      <c r="M18" s="27"/>
    </row>
    <row r="19" spans="1:16" ht="29.25" customHeight="1" x14ac:dyDescent="0.15">
      <c r="A19" s="27"/>
      <c r="B19" s="27"/>
      <c r="C19" s="669" t="str">
        <f>IF(基本!F7="","","東京都"&amp;基本!F7)</f>
        <v/>
      </c>
      <c r="D19" s="669"/>
      <c r="E19" s="669"/>
      <c r="F19" s="669"/>
      <c r="G19" s="669"/>
      <c r="H19" s="669"/>
      <c r="I19" s="669"/>
      <c r="J19" s="669"/>
      <c r="K19" s="669"/>
      <c r="L19" s="669"/>
      <c r="M19" s="669"/>
      <c r="N19" s="669"/>
      <c r="P19" s="7" t="s">
        <v>266</v>
      </c>
    </row>
    <row r="20" spans="1:16" ht="17.25" customHeight="1" x14ac:dyDescent="0.15">
      <c r="A20" s="27"/>
      <c r="B20" s="27" t="s">
        <v>112</v>
      </c>
      <c r="C20" s="46"/>
      <c r="D20" s="46"/>
      <c r="E20" s="46"/>
      <c r="F20" s="46"/>
      <c r="G20" s="46"/>
      <c r="H20" s="46"/>
      <c r="I20" s="46"/>
      <c r="J20" s="46"/>
      <c r="K20" s="46"/>
      <c r="L20" s="46"/>
      <c r="M20" s="46"/>
      <c r="N20" s="46"/>
    </row>
    <row r="21" spans="1:16" ht="29.25" customHeight="1" x14ac:dyDescent="0.15">
      <c r="A21" s="27"/>
      <c r="B21" s="27"/>
      <c r="C21" s="670" t="str">
        <f>IF(基本!F4="","",基本!F4)</f>
        <v/>
      </c>
      <c r="D21" s="670"/>
      <c r="E21" s="670"/>
      <c r="F21" s="670"/>
      <c r="G21" s="670"/>
      <c r="H21" s="670"/>
      <c r="I21" s="670"/>
      <c r="J21" s="670"/>
      <c r="K21" s="670"/>
      <c r="L21" s="670"/>
      <c r="M21" s="670"/>
      <c r="N21" s="46"/>
      <c r="P21" s="7" t="s">
        <v>266</v>
      </c>
    </row>
    <row r="22" spans="1:16" ht="17.25" customHeight="1" x14ac:dyDescent="0.15">
      <c r="A22" s="27"/>
      <c r="B22" s="27"/>
      <c r="C22" s="27"/>
      <c r="D22" s="27"/>
      <c r="E22" s="27"/>
      <c r="F22" s="27"/>
      <c r="G22" s="27"/>
      <c r="H22" s="27"/>
      <c r="I22" s="27"/>
      <c r="J22" s="27"/>
      <c r="K22" s="27"/>
      <c r="L22" s="27"/>
      <c r="M22" s="27"/>
    </row>
    <row r="23" spans="1:16" ht="17.25" customHeight="1" x14ac:dyDescent="0.15">
      <c r="A23" s="27"/>
      <c r="B23" s="27" t="s">
        <v>7</v>
      </c>
      <c r="C23" s="27"/>
      <c r="D23" s="27"/>
      <c r="E23" s="27"/>
      <c r="F23" s="27"/>
      <c r="G23" s="27"/>
      <c r="H23" s="27"/>
      <c r="I23" s="27"/>
      <c r="J23" s="27"/>
      <c r="K23" s="27"/>
      <c r="L23" s="27"/>
      <c r="M23" s="27"/>
    </row>
    <row r="24" spans="1:16" ht="29.25" customHeight="1" x14ac:dyDescent="0.15">
      <c r="A24" s="27"/>
      <c r="B24" s="27"/>
      <c r="C24" s="671" t="str">
        <f>IF(基本!G5="","",基本!G5)</f>
        <v/>
      </c>
      <c r="D24" s="671"/>
      <c r="E24" s="671"/>
      <c r="F24" s="671"/>
      <c r="G24" s="671"/>
      <c r="H24" s="27"/>
      <c r="I24" s="672" t="str">
        <f>IF(基本!K5="","",基本!K5)</f>
        <v/>
      </c>
      <c r="J24" s="672"/>
      <c r="K24" s="672"/>
      <c r="L24" s="672"/>
      <c r="M24" s="27"/>
      <c r="P24" s="7" t="s">
        <v>266</v>
      </c>
    </row>
    <row r="25" spans="1:16" ht="20.25" customHeight="1" x14ac:dyDescent="0.15">
      <c r="A25" s="27"/>
      <c r="B25" s="27"/>
      <c r="C25" s="27"/>
      <c r="D25" s="27"/>
      <c r="E25" s="27"/>
      <c r="F25" s="27"/>
      <c r="G25" s="27"/>
      <c r="H25" s="27"/>
      <c r="I25" s="27"/>
      <c r="J25" s="27"/>
      <c r="K25" s="27"/>
      <c r="L25" s="27"/>
      <c r="M25" s="27"/>
    </row>
    <row r="26" spans="1:16" ht="14.25" x14ac:dyDescent="0.15">
      <c r="A26" s="27"/>
      <c r="B26" s="27"/>
      <c r="C26" s="27"/>
      <c r="D26" s="27"/>
      <c r="E26" s="27"/>
      <c r="F26" s="27"/>
      <c r="G26" s="27"/>
      <c r="H26" s="27"/>
      <c r="I26" s="27"/>
      <c r="J26" s="27"/>
      <c r="K26" s="27"/>
      <c r="L26" s="27"/>
      <c r="M26" s="27"/>
    </row>
    <row r="27" spans="1:16" ht="14.25" x14ac:dyDescent="0.15">
      <c r="A27" s="27"/>
      <c r="B27" s="27"/>
      <c r="C27" s="27"/>
      <c r="D27" s="27"/>
      <c r="E27" s="27"/>
      <c r="F27" s="27"/>
      <c r="G27" s="27"/>
      <c r="H27" s="27"/>
      <c r="I27" s="27"/>
      <c r="J27" s="27"/>
      <c r="K27" s="27"/>
      <c r="L27" s="27"/>
      <c r="M27" s="27"/>
    </row>
    <row r="28" spans="1:16" ht="30.75" customHeight="1" x14ac:dyDescent="0.15">
      <c r="A28" s="27"/>
      <c r="B28" s="483" t="s">
        <v>371</v>
      </c>
      <c r="C28" s="483"/>
      <c r="D28" s="483"/>
      <c r="E28" s="483"/>
      <c r="F28" s="483"/>
      <c r="G28" s="483"/>
      <c r="H28" s="483"/>
      <c r="I28" s="483"/>
      <c r="J28" s="483"/>
      <c r="K28" s="483"/>
      <c r="L28" s="483"/>
      <c r="M28" s="483"/>
      <c r="N28" s="483"/>
    </row>
    <row r="29" spans="1:16" ht="17.25" customHeight="1" x14ac:dyDescent="0.15">
      <c r="A29" s="27"/>
      <c r="B29" s="481" t="s">
        <v>372</v>
      </c>
      <c r="C29" s="481"/>
      <c r="D29" s="481"/>
      <c r="E29" s="481"/>
      <c r="F29" s="481"/>
      <c r="G29" s="481"/>
      <c r="H29" s="481"/>
      <c r="I29" s="481"/>
      <c r="J29" s="481"/>
      <c r="K29" s="481"/>
      <c r="L29" s="481"/>
      <c r="M29" s="481"/>
      <c r="N29" s="481"/>
    </row>
    <row r="30" spans="1:16" ht="17.25" customHeight="1" x14ac:dyDescent="0.15">
      <c r="A30" s="27"/>
      <c r="B30" s="27"/>
      <c r="C30" s="27" t="s">
        <v>373</v>
      </c>
      <c r="D30" s="27"/>
      <c r="E30" s="27"/>
      <c r="F30" s="27"/>
      <c r="G30" s="27"/>
      <c r="H30" s="27"/>
      <c r="I30" s="27"/>
      <c r="J30" s="27"/>
      <c r="K30" s="27"/>
      <c r="L30" s="27"/>
      <c r="M30" s="27"/>
    </row>
    <row r="31" spans="1:16" ht="17.25" customHeight="1" x14ac:dyDescent="0.15">
      <c r="A31" s="27"/>
      <c r="B31" s="27"/>
      <c r="C31" s="27" t="s">
        <v>374</v>
      </c>
      <c r="D31" s="27"/>
      <c r="E31" s="27"/>
      <c r="F31" s="27"/>
      <c r="G31" s="27"/>
      <c r="H31" s="27"/>
      <c r="I31" s="27"/>
      <c r="J31" s="27"/>
      <c r="K31" s="27"/>
      <c r="L31" s="27"/>
      <c r="M31" s="27"/>
    </row>
    <row r="32" spans="1:16" ht="17.25" customHeight="1" x14ac:dyDescent="0.15">
      <c r="A32" s="27"/>
      <c r="B32" s="27"/>
      <c r="C32" s="27" t="s">
        <v>375</v>
      </c>
      <c r="D32" s="27"/>
      <c r="E32" s="27"/>
      <c r="F32" s="27"/>
      <c r="G32" s="27"/>
      <c r="H32" s="27"/>
      <c r="I32" s="27"/>
      <c r="J32" s="27"/>
      <c r="K32" s="27"/>
      <c r="L32" s="27"/>
      <c r="M32" s="27"/>
    </row>
    <row r="33" spans="1:14" ht="17.25" customHeight="1" x14ac:dyDescent="0.15">
      <c r="A33" s="27"/>
      <c r="B33" s="27"/>
      <c r="C33" s="27" t="s">
        <v>376</v>
      </c>
      <c r="D33" s="27"/>
      <c r="E33" s="27"/>
      <c r="F33" s="27"/>
      <c r="G33" s="27"/>
      <c r="H33" s="27"/>
      <c r="I33" s="27"/>
      <c r="J33" s="27"/>
      <c r="K33" s="27"/>
      <c r="L33" s="27"/>
      <c r="M33" s="27"/>
    </row>
    <row r="34" spans="1:14" ht="17.25" customHeight="1" x14ac:dyDescent="0.15">
      <c r="A34" s="27"/>
      <c r="B34" s="27"/>
      <c r="C34" s="27" t="s">
        <v>377</v>
      </c>
      <c r="D34" s="27"/>
      <c r="E34" s="27"/>
      <c r="F34" s="27"/>
      <c r="G34" s="27"/>
      <c r="H34" s="27"/>
      <c r="I34" s="27"/>
      <c r="J34" s="27"/>
      <c r="K34" s="27"/>
      <c r="L34" s="27"/>
      <c r="M34" s="27"/>
    </row>
    <row r="35" spans="1:14" ht="17.25" customHeight="1" x14ac:dyDescent="0.15">
      <c r="A35" s="27"/>
      <c r="B35" s="27"/>
      <c r="C35" s="27"/>
      <c r="D35" s="27"/>
      <c r="E35" s="27"/>
      <c r="F35" s="27"/>
      <c r="G35" s="27"/>
      <c r="H35" s="27"/>
      <c r="I35" s="27"/>
      <c r="J35" s="27"/>
      <c r="K35" s="27"/>
      <c r="L35" s="27"/>
      <c r="M35" s="27"/>
    </row>
    <row r="36" spans="1:14" ht="14.25" x14ac:dyDescent="0.15">
      <c r="A36" s="27"/>
      <c r="B36" s="27"/>
      <c r="C36" s="27"/>
      <c r="D36" s="27"/>
      <c r="E36" s="27"/>
      <c r="F36" s="27"/>
      <c r="G36" s="27"/>
      <c r="H36" s="27"/>
      <c r="I36" s="27"/>
      <c r="J36" s="27"/>
      <c r="K36" s="27"/>
      <c r="L36" s="27"/>
      <c r="M36" s="27"/>
    </row>
    <row r="37" spans="1:14" ht="14.25" x14ac:dyDescent="0.15">
      <c r="A37" s="27"/>
      <c r="B37" s="27"/>
      <c r="C37" s="27"/>
      <c r="D37" s="27"/>
      <c r="E37" s="27"/>
      <c r="F37" s="27"/>
      <c r="G37" s="27"/>
      <c r="H37" s="27"/>
      <c r="I37" s="27"/>
      <c r="J37" s="27"/>
      <c r="K37" s="27"/>
      <c r="L37" s="27"/>
      <c r="M37" s="27"/>
      <c r="N37" s="42" t="s">
        <v>978</v>
      </c>
    </row>
    <row r="38" spans="1:14" ht="16.5" customHeight="1" x14ac:dyDescent="0.15">
      <c r="A38" s="7" t="s">
        <v>616</v>
      </c>
    </row>
    <row r="39" spans="1:14" ht="16.5" customHeight="1" x14ac:dyDescent="0.15"/>
    <row r="40" spans="1:14" ht="21" x14ac:dyDescent="0.15">
      <c r="A40" s="673" t="s">
        <v>363</v>
      </c>
      <c r="B40" s="673"/>
      <c r="C40" s="673"/>
      <c r="D40" s="673"/>
      <c r="E40" s="673"/>
      <c r="F40" s="673"/>
      <c r="G40" s="673"/>
      <c r="H40" s="673"/>
      <c r="I40" s="673"/>
      <c r="J40" s="673"/>
      <c r="K40" s="673"/>
      <c r="L40" s="673"/>
      <c r="M40" s="673"/>
      <c r="N40" s="673"/>
    </row>
    <row r="42" spans="1:14" ht="16.5" customHeight="1" x14ac:dyDescent="0.15">
      <c r="A42" s="27" t="s">
        <v>364</v>
      </c>
    </row>
    <row r="43" spans="1:14" ht="16.5" customHeight="1" x14ac:dyDescent="0.15">
      <c r="A43" s="27"/>
    </row>
    <row r="44" spans="1:14" ht="16.5" customHeight="1" x14ac:dyDescent="0.15">
      <c r="A44" s="27" t="s">
        <v>365</v>
      </c>
    </row>
    <row r="45" spans="1:14" ht="16.5" customHeight="1" x14ac:dyDescent="0.15"/>
    <row r="46" spans="1:14" ht="16.5" customHeight="1" x14ac:dyDescent="0.15"/>
    <row r="47" spans="1:14" ht="16.5" customHeight="1" x14ac:dyDescent="0.15"/>
    <row r="48" spans="1:14" ht="94.5" customHeight="1" x14ac:dyDescent="0.15">
      <c r="A48" s="667" t="s">
        <v>615</v>
      </c>
      <c r="B48" s="667"/>
      <c r="C48" s="667"/>
      <c r="D48" s="667"/>
      <c r="E48" s="667"/>
      <c r="F48" s="667"/>
      <c r="G48" s="667"/>
      <c r="H48" s="667"/>
      <c r="I48" s="667"/>
      <c r="J48" s="667"/>
      <c r="K48" s="667"/>
      <c r="L48" s="667"/>
      <c r="M48" s="667"/>
      <c r="N48" s="667"/>
    </row>
    <row r="49" spans="1:16" ht="58.5" customHeight="1" x14ac:dyDescent="0.15">
      <c r="A49" s="667" t="s">
        <v>592</v>
      </c>
      <c r="B49" s="667"/>
      <c r="C49" s="667"/>
      <c r="D49" s="667"/>
      <c r="E49" s="667"/>
      <c r="F49" s="667"/>
      <c r="G49" s="667"/>
      <c r="H49" s="667"/>
      <c r="I49" s="667"/>
      <c r="J49" s="667"/>
      <c r="K49" s="667"/>
      <c r="L49" s="667"/>
      <c r="M49" s="667"/>
      <c r="N49" s="667"/>
    </row>
    <row r="50" spans="1:16" ht="39" customHeight="1" x14ac:dyDescent="0.15">
      <c r="A50" s="667" t="s">
        <v>366</v>
      </c>
      <c r="B50" s="667"/>
      <c r="C50" s="667"/>
      <c r="D50" s="667"/>
      <c r="E50" s="667"/>
      <c r="F50" s="667"/>
      <c r="G50" s="667"/>
      <c r="H50" s="667"/>
      <c r="I50" s="667"/>
      <c r="J50" s="667"/>
      <c r="K50" s="667"/>
      <c r="L50" s="667"/>
      <c r="M50" s="667"/>
      <c r="N50" s="667"/>
    </row>
    <row r="51" spans="1:16" ht="16.5" customHeight="1" x14ac:dyDescent="0.15"/>
    <row r="52" spans="1:16" ht="16.5" customHeight="1" x14ac:dyDescent="0.15">
      <c r="A52" s="27"/>
      <c r="B52" s="668"/>
      <c r="C52" s="668"/>
      <c r="D52" s="45"/>
      <c r="E52" s="27" t="s">
        <v>243</v>
      </c>
      <c r="F52" s="45"/>
      <c r="G52" s="27" t="s">
        <v>367</v>
      </c>
      <c r="H52" s="45"/>
      <c r="I52" s="27" t="s">
        <v>368</v>
      </c>
      <c r="J52" s="27"/>
      <c r="K52" s="27"/>
      <c r="L52" s="27"/>
      <c r="M52" s="27"/>
      <c r="P52" s="7" t="s">
        <v>369</v>
      </c>
    </row>
    <row r="53" spans="1:16" ht="15.75" customHeight="1" x14ac:dyDescent="0.15">
      <c r="A53" s="27"/>
      <c r="B53" s="27"/>
      <c r="C53" s="27"/>
      <c r="D53" s="27"/>
      <c r="E53" s="27"/>
      <c r="F53" s="27"/>
      <c r="G53" s="27"/>
      <c r="H53" s="27"/>
      <c r="I53" s="27"/>
      <c r="J53" s="27"/>
      <c r="K53" s="27"/>
      <c r="L53" s="27"/>
      <c r="M53" s="27"/>
    </row>
    <row r="54" spans="1:16" ht="15.75" customHeight="1" x14ac:dyDescent="0.15">
      <c r="A54" s="27"/>
      <c r="B54" s="27"/>
      <c r="C54" s="27"/>
      <c r="D54" s="27"/>
      <c r="E54" s="27"/>
      <c r="F54" s="27"/>
      <c r="G54" s="27"/>
      <c r="H54" s="27"/>
      <c r="I54" s="27"/>
      <c r="J54" s="27"/>
      <c r="K54" s="27"/>
      <c r="L54" s="27"/>
      <c r="M54" s="27"/>
    </row>
    <row r="55" spans="1:16" ht="17.25" customHeight="1" x14ac:dyDescent="0.15">
      <c r="A55" s="27"/>
      <c r="B55" s="27" t="s">
        <v>115</v>
      </c>
      <c r="C55" s="27"/>
      <c r="D55" s="27"/>
      <c r="E55" s="27"/>
      <c r="F55" s="27"/>
      <c r="G55" s="27"/>
      <c r="H55" s="27"/>
      <c r="I55" s="27"/>
      <c r="J55" s="27"/>
      <c r="K55" s="27"/>
      <c r="L55" s="27"/>
      <c r="M55" s="27"/>
    </row>
    <row r="56" spans="1:16" ht="32.25" customHeight="1" x14ac:dyDescent="0.15">
      <c r="A56" s="27"/>
      <c r="B56" s="27"/>
      <c r="C56" s="674" t="str">
        <f>IF(基本!F13="","",基本!F13)</f>
        <v/>
      </c>
      <c r="D56" s="674"/>
      <c r="E56" s="674"/>
      <c r="F56" s="674"/>
      <c r="G56" s="674"/>
      <c r="H56" s="674"/>
      <c r="I56" s="674"/>
      <c r="J56" s="674"/>
      <c r="K56" s="674"/>
      <c r="L56" s="674"/>
      <c r="M56" s="674"/>
      <c r="N56" s="674"/>
      <c r="P56" s="7" t="s">
        <v>266</v>
      </c>
    </row>
    <row r="57" spans="1:16" ht="17.25" customHeight="1" x14ac:dyDescent="0.15">
      <c r="A57" s="27"/>
      <c r="B57" s="27" t="s">
        <v>112</v>
      </c>
      <c r="C57" s="46"/>
      <c r="D57" s="46"/>
      <c r="E57" s="46"/>
      <c r="F57" s="46"/>
      <c r="G57" s="46"/>
      <c r="H57" s="46"/>
      <c r="I57" s="46"/>
      <c r="J57" s="46"/>
      <c r="K57" s="46"/>
      <c r="L57" s="46"/>
      <c r="M57" s="46"/>
      <c r="N57" s="46"/>
    </row>
    <row r="58" spans="1:16" ht="29.25" customHeight="1" x14ac:dyDescent="0.15">
      <c r="A58" s="27"/>
      <c r="B58" s="27"/>
      <c r="C58" s="670" t="str">
        <f>IF(基本!F10="","",基本!F10)</f>
        <v/>
      </c>
      <c r="D58" s="670"/>
      <c r="E58" s="670"/>
      <c r="F58" s="670"/>
      <c r="G58" s="670"/>
      <c r="H58" s="670"/>
      <c r="I58" s="670"/>
      <c r="J58" s="670"/>
      <c r="K58" s="670"/>
      <c r="L58" s="670"/>
      <c r="M58" s="670"/>
      <c r="N58" s="46"/>
      <c r="P58" s="7" t="s">
        <v>266</v>
      </c>
    </row>
    <row r="59" spans="1:16" ht="17.25" customHeight="1" x14ac:dyDescent="0.15">
      <c r="A59" s="27"/>
      <c r="B59" s="27"/>
      <c r="C59" s="27"/>
      <c r="D59" s="27"/>
      <c r="E59" s="27"/>
      <c r="F59" s="27"/>
      <c r="G59" s="27"/>
      <c r="H59" s="27"/>
      <c r="I59" s="27"/>
      <c r="J59" s="27"/>
      <c r="K59" s="27"/>
      <c r="L59" s="27"/>
      <c r="M59" s="27"/>
    </row>
    <row r="60" spans="1:16" ht="17.25" customHeight="1" x14ac:dyDescent="0.15">
      <c r="A60" s="27"/>
      <c r="B60" s="27" t="s">
        <v>7</v>
      </c>
      <c r="C60" s="27"/>
      <c r="D60" s="27"/>
      <c r="E60" s="27"/>
      <c r="F60" s="27"/>
      <c r="G60" s="27"/>
      <c r="H60" s="27"/>
      <c r="I60" s="27"/>
      <c r="J60" s="27"/>
      <c r="K60" s="27"/>
      <c r="L60" s="27"/>
      <c r="M60" s="27"/>
    </row>
    <row r="61" spans="1:16" ht="29.25" customHeight="1" x14ac:dyDescent="0.15">
      <c r="A61" s="27"/>
      <c r="B61" s="27"/>
      <c r="C61" s="671" t="str">
        <f>IF(基本!G11="","",基本!G11)</f>
        <v/>
      </c>
      <c r="D61" s="671"/>
      <c r="E61" s="671"/>
      <c r="F61" s="671"/>
      <c r="G61" s="671"/>
      <c r="H61" s="27"/>
      <c r="I61" s="672" t="str">
        <f>IF(基本!K11="","",基本!K11)</f>
        <v/>
      </c>
      <c r="J61" s="672"/>
      <c r="K61" s="672"/>
      <c r="L61" s="672"/>
      <c r="M61" s="27"/>
      <c r="N61" s="7" t="s">
        <v>370</v>
      </c>
      <c r="P61" s="7" t="s">
        <v>266</v>
      </c>
    </row>
    <row r="62" spans="1:16" ht="16.5" customHeight="1" x14ac:dyDescent="0.15">
      <c r="A62" s="27"/>
      <c r="B62" s="27"/>
      <c r="C62" s="27"/>
      <c r="D62" s="27"/>
      <c r="E62" s="27"/>
      <c r="F62" s="27"/>
      <c r="G62" s="27"/>
      <c r="H62" s="27"/>
      <c r="I62" s="27"/>
      <c r="J62" s="27"/>
      <c r="K62" s="27"/>
      <c r="L62" s="27"/>
      <c r="M62" s="27"/>
    </row>
    <row r="63" spans="1:16" ht="16.5" customHeight="1" x14ac:dyDescent="0.15">
      <c r="A63" s="27"/>
      <c r="B63" s="27"/>
      <c r="C63" s="27"/>
      <c r="D63" s="27"/>
      <c r="E63" s="27"/>
      <c r="F63" s="27"/>
      <c r="G63" s="27"/>
      <c r="H63" s="27"/>
      <c r="I63" s="27"/>
      <c r="J63" s="27"/>
      <c r="K63" s="27"/>
      <c r="L63" s="27"/>
      <c r="M63" s="27"/>
    </row>
    <row r="64" spans="1:16" ht="16.5" customHeight="1" x14ac:dyDescent="0.15">
      <c r="A64" s="27"/>
      <c r="B64" s="27"/>
      <c r="C64" s="27"/>
      <c r="D64" s="27"/>
      <c r="E64" s="27"/>
      <c r="F64" s="27"/>
      <c r="G64" s="27"/>
      <c r="H64" s="27"/>
      <c r="I64" s="27"/>
      <c r="J64" s="27"/>
      <c r="K64" s="27"/>
      <c r="L64" s="27"/>
      <c r="M64" s="27"/>
    </row>
    <row r="65" spans="1:14" ht="30.75" customHeight="1" x14ac:dyDescent="0.15">
      <c r="A65" s="27"/>
      <c r="B65" s="483" t="s">
        <v>371</v>
      </c>
      <c r="C65" s="483"/>
      <c r="D65" s="483"/>
      <c r="E65" s="483"/>
      <c r="F65" s="483"/>
      <c r="G65" s="483"/>
      <c r="H65" s="483"/>
      <c r="I65" s="483"/>
      <c r="J65" s="483"/>
      <c r="K65" s="483"/>
      <c r="L65" s="483"/>
      <c r="M65" s="483"/>
      <c r="N65" s="483"/>
    </row>
    <row r="66" spans="1:14" ht="16.5" customHeight="1" x14ac:dyDescent="0.15">
      <c r="A66" s="27"/>
      <c r="B66" s="481" t="s">
        <v>372</v>
      </c>
      <c r="C66" s="481"/>
      <c r="D66" s="481"/>
      <c r="E66" s="481"/>
      <c r="F66" s="481"/>
      <c r="G66" s="481"/>
      <c r="H66" s="481"/>
      <c r="I66" s="481"/>
      <c r="J66" s="481"/>
      <c r="K66" s="481"/>
      <c r="L66" s="481"/>
      <c r="M66" s="481"/>
      <c r="N66" s="481"/>
    </row>
    <row r="67" spans="1:14" ht="16.5" customHeight="1" x14ac:dyDescent="0.15">
      <c r="A67" s="27"/>
      <c r="B67" s="27"/>
      <c r="C67" s="27" t="s">
        <v>373</v>
      </c>
      <c r="D67" s="27"/>
      <c r="E67" s="27"/>
      <c r="F67" s="27"/>
      <c r="G67" s="27"/>
      <c r="H67" s="27"/>
      <c r="I67" s="27"/>
      <c r="J67" s="27"/>
      <c r="K67" s="27"/>
      <c r="L67" s="27"/>
      <c r="M67" s="27"/>
    </row>
    <row r="68" spans="1:14" ht="16.5" customHeight="1" x14ac:dyDescent="0.15">
      <c r="A68" s="27"/>
      <c r="B68" s="27"/>
      <c r="C68" s="27" t="s">
        <v>374</v>
      </c>
      <c r="D68" s="27"/>
      <c r="E68" s="27"/>
      <c r="F68" s="27"/>
      <c r="G68" s="27"/>
      <c r="H68" s="27"/>
      <c r="I68" s="27"/>
      <c r="J68" s="27"/>
      <c r="K68" s="27"/>
      <c r="L68" s="27"/>
      <c r="M68" s="27"/>
    </row>
    <row r="69" spans="1:14" ht="16.5" customHeight="1" x14ac:dyDescent="0.15">
      <c r="A69" s="27"/>
      <c r="B69" s="27"/>
      <c r="C69" s="27" t="s">
        <v>375</v>
      </c>
      <c r="D69" s="27"/>
      <c r="E69" s="27"/>
      <c r="F69" s="27"/>
      <c r="G69" s="27"/>
      <c r="H69" s="27"/>
      <c r="I69" s="27"/>
      <c r="J69" s="27"/>
      <c r="K69" s="27"/>
      <c r="L69" s="27"/>
      <c r="M69" s="27"/>
    </row>
    <row r="70" spans="1:14" ht="16.5" customHeight="1" x14ac:dyDescent="0.15">
      <c r="A70" s="27"/>
      <c r="B70" s="27"/>
      <c r="C70" s="27" t="s">
        <v>376</v>
      </c>
      <c r="D70" s="27"/>
      <c r="E70" s="27"/>
      <c r="F70" s="27"/>
      <c r="G70" s="27"/>
      <c r="H70" s="27"/>
      <c r="I70" s="27"/>
      <c r="J70" s="27"/>
      <c r="K70" s="27"/>
      <c r="L70" s="27"/>
      <c r="M70" s="27"/>
    </row>
    <row r="71" spans="1:14" ht="16.5" customHeight="1" x14ac:dyDescent="0.15">
      <c r="A71" s="27"/>
      <c r="B71" s="27"/>
      <c r="C71" s="27" t="s">
        <v>377</v>
      </c>
      <c r="D71" s="27"/>
      <c r="E71" s="27"/>
      <c r="F71" s="27"/>
      <c r="G71" s="27"/>
      <c r="H71" s="27"/>
      <c r="I71" s="27"/>
      <c r="J71" s="27"/>
      <c r="K71" s="27"/>
      <c r="L71" s="27"/>
      <c r="M71" s="27"/>
    </row>
    <row r="72" spans="1:14" ht="16.5" customHeight="1" x14ac:dyDescent="0.15">
      <c r="A72" s="27"/>
      <c r="B72" s="27"/>
      <c r="C72" s="27"/>
      <c r="D72" s="27"/>
      <c r="E72" s="27"/>
      <c r="F72" s="27"/>
      <c r="G72" s="27"/>
      <c r="H72" s="27"/>
      <c r="I72" s="27"/>
      <c r="J72" s="27"/>
      <c r="K72" s="27"/>
      <c r="L72" s="27"/>
      <c r="M72" s="27"/>
    </row>
    <row r="73" spans="1:14" ht="16.5" customHeight="1" x14ac:dyDescent="0.15">
      <c r="A73" s="27"/>
      <c r="B73" s="27"/>
      <c r="C73" s="27"/>
      <c r="D73" s="27"/>
      <c r="E73" s="27"/>
      <c r="F73" s="27"/>
      <c r="G73" s="27"/>
      <c r="H73" s="27"/>
      <c r="I73" s="27"/>
      <c r="J73" s="27"/>
      <c r="K73" s="27"/>
      <c r="L73" s="27"/>
      <c r="M73" s="27"/>
    </row>
    <row r="74" spans="1:14" ht="16.5" customHeight="1" x14ac:dyDescent="0.15">
      <c r="A74" s="27"/>
      <c r="B74" s="27"/>
      <c r="C74" s="27"/>
      <c r="D74" s="27"/>
      <c r="E74" s="27"/>
      <c r="F74" s="27"/>
      <c r="G74" s="27"/>
      <c r="H74" s="27"/>
      <c r="I74" s="27"/>
      <c r="J74" s="27"/>
      <c r="K74" s="27"/>
      <c r="L74" s="27"/>
      <c r="M74" s="27"/>
      <c r="N74" s="42" t="s">
        <v>978</v>
      </c>
    </row>
    <row r="75" spans="1:14" ht="16.5" customHeight="1" x14ac:dyDescent="0.15">
      <c r="A75" s="7" t="s">
        <v>616</v>
      </c>
    </row>
    <row r="76" spans="1:14" ht="16.5" customHeight="1" x14ac:dyDescent="0.15"/>
    <row r="77" spans="1:14" ht="21" x14ac:dyDescent="0.15">
      <c r="A77" s="673" t="s">
        <v>363</v>
      </c>
      <c r="B77" s="673"/>
      <c r="C77" s="673"/>
      <c r="D77" s="673"/>
      <c r="E77" s="673"/>
      <c r="F77" s="673"/>
      <c r="G77" s="673"/>
      <c r="H77" s="673"/>
      <c r="I77" s="673"/>
      <c r="J77" s="673"/>
      <c r="K77" s="673"/>
      <c r="L77" s="673"/>
      <c r="M77" s="673"/>
      <c r="N77" s="673"/>
    </row>
    <row r="78" spans="1:14" ht="16.5" customHeight="1" x14ac:dyDescent="0.15"/>
    <row r="79" spans="1:14" ht="16.5" customHeight="1" x14ac:dyDescent="0.15">
      <c r="A79" s="27" t="s">
        <v>364</v>
      </c>
    </row>
    <row r="80" spans="1:14" ht="16.5" customHeight="1" x14ac:dyDescent="0.15">
      <c r="A80" s="27"/>
    </row>
    <row r="81" spans="1:16" ht="16.5" customHeight="1" x14ac:dyDescent="0.15">
      <c r="A81" s="27" t="s">
        <v>365</v>
      </c>
    </row>
    <row r="82" spans="1:16" ht="16.5" customHeight="1" x14ac:dyDescent="0.15"/>
    <row r="83" spans="1:16" ht="16.5" customHeight="1" x14ac:dyDescent="0.15"/>
    <row r="84" spans="1:16" ht="16.5" customHeight="1" x14ac:dyDescent="0.15"/>
    <row r="85" spans="1:16" ht="95.25" customHeight="1" x14ac:dyDescent="0.15">
      <c r="A85" s="667" t="s">
        <v>615</v>
      </c>
      <c r="B85" s="667"/>
      <c r="C85" s="667"/>
      <c r="D85" s="667"/>
      <c r="E85" s="667"/>
      <c r="F85" s="667"/>
      <c r="G85" s="667"/>
      <c r="H85" s="667"/>
      <c r="I85" s="667"/>
      <c r="J85" s="667"/>
      <c r="K85" s="667"/>
      <c r="L85" s="667"/>
      <c r="M85" s="667"/>
      <c r="N85" s="667"/>
    </row>
    <row r="86" spans="1:16" ht="54.75" customHeight="1" x14ac:dyDescent="0.15">
      <c r="A86" s="667" t="s">
        <v>592</v>
      </c>
      <c r="B86" s="667"/>
      <c r="C86" s="667"/>
      <c r="D86" s="667"/>
      <c r="E86" s="667"/>
      <c r="F86" s="667"/>
      <c r="G86" s="667"/>
      <c r="H86" s="667"/>
      <c r="I86" s="667"/>
      <c r="J86" s="667"/>
      <c r="K86" s="667"/>
      <c r="L86" s="667"/>
      <c r="M86" s="667"/>
      <c r="N86" s="667"/>
    </row>
    <row r="87" spans="1:16" ht="33.75" customHeight="1" x14ac:dyDescent="0.15">
      <c r="A87" s="667" t="s">
        <v>366</v>
      </c>
      <c r="B87" s="667"/>
      <c r="C87" s="667"/>
      <c r="D87" s="667"/>
      <c r="E87" s="667"/>
      <c r="F87" s="667"/>
      <c r="G87" s="667"/>
      <c r="H87" s="667"/>
      <c r="I87" s="667"/>
      <c r="J87" s="667"/>
      <c r="K87" s="667"/>
      <c r="L87" s="667"/>
      <c r="M87" s="667"/>
      <c r="N87" s="667"/>
    </row>
    <row r="88" spans="1:16" ht="16.5" customHeight="1" x14ac:dyDescent="0.15"/>
    <row r="89" spans="1:16" ht="16.5" customHeight="1" x14ac:dyDescent="0.15">
      <c r="A89" s="27"/>
      <c r="B89" s="668"/>
      <c r="C89" s="668"/>
      <c r="D89" s="45"/>
      <c r="E89" s="27" t="s">
        <v>243</v>
      </c>
      <c r="F89" s="45"/>
      <c r="G89" s="27" t="s">
        <v>367</v>
      </c>
      <c r="H89" s="45"/>
      <c r="I89" s="27" t="s">
        <v>368</v>
      </c>
      <c r="J89" s="27"/>
      <c r="K89" s="27"/>
      <c r="L89" s="27"/>
      <c r="M89" s="27"/>
      <c r="P89" s="7" t="s">
        <v>369</v>
      </c>
    </row>
    <row r="90" spans="1:16" ht="15.75" customHeight="1" x14ac:dyDescent="0.15">
      <c r="A90" s="27"/>
      <c r="B90" s="27"/>
      <c r="C90" s="27"/>
      <c r="D90" s="27"/>
      <c r="E90" s="27"/>
      <c r="F90" s="27"/>
      <c r="G90" s="27"/>
      <c r="H90" s="27"/>
      <c r="I90" s="27"/>
      <c r="J90" s="27"/>
      <c r="K90" s="27"/>
      <c r="L90" s="27"/>
      <c r="M90" s="27"/>
    </row>
    <row r="91" spans="1:16" ht="15.75" customHeight="1" x14ac:dyDescent="0.15">
      <c r="A91" s="27"/>
      <c r="B91" s="27"/>
      <c r="C91" s="27"/>
      <c r="D91" s="27"/>
      <c r="E91" s="27"/>
      <c r="F91" s="27"/>
      <c r="G91" s="27"/>
      <c r="H91" s="27"/>
      <c r="I91" s="27"/>
      <c r="J91" s="27"/>
      <c r="K91" s="27"/>
      <c r="L91" s="27"/>
      <c r="M91" s="27"/>
    </row>
    <row r="92" spans="1:16" ht="17.25" customHeight="1" x14ac:dyDescent="0.15">
      <c r="A92" s="27"/>
      <c r="B92" s="27" t="s">
        <v>115</v>
      </c>
      <c r="C92" s="27"/>
      <c r="D92" s="27"/>
      <c r="E92" s="27"/>
      <c r="F92" s="27"/>
      <c r="G92" s="27"/>
      <c r="H92" s="27"/>
      <c r="I92" s="27"/>
      <c r="J92" s="27"/>
      <c r="K92" s="27"/>
      <c r="L92" s="27"/>
      <c r="M92" s="27"/>
    </row>
    <row r="93" spans="1:16" ht="30" customHeight="1" x14ac:dyDescent="0.15">
      <c r="A93" s="27"/>
      <c r="B93" s="27"/>
      <c r="C93" s="669" t="str">
        <f>IF(基本!F19="","",基本!F19)</f>
        <v/>
      </c>
      <c r="D93" s="669"/>
      <c r="E93" s="669"/>
      <c r="F93" s="669"/>
      <c r="G93" s="669"/>
      <c r="H93" s="669"/>
      <c r="I93" s="669"/>
      <c r="J93" s="669"/>
      <c r="K93" s="669"/>
      <c r="L93" s="669"/>
      <c r="M93" s="669"/>
      <c r="N93" s="669"/>
      <c r="P93" s="7" t="s">
        <v>266</v>
      </c>
    </row>
    <row r="94" spans="1:16" ht="17.25" customHeight="1" x14ac:dyDescent="0.15">
      <c r="A94" s="27"/>
      <c r="B94" s="27" t="s">
        <v>112</v>
      </c>
      <c r="C94" s="46"/>
      <c r="D94" s="46"/>
      <c r="E94" s="46"/>
      <c r="F94" s="46"/>
      <c r="G94" s="46"/>
      <c r="H94" s="46"/>
      <c r="I94" s="46"/>
      <c r="J94" s="46"/>
      <c r="K94" s="46"/>
      <c r="L94" s="46"/>
      <c r="M94" s="46"/>
      <c r="N94" s="46"/>
    </row>
    <row r="95" spans="1:16" ht="29.25" customHeight="1" x14ac:dyDescent="0.15">
      <c r="A95" s="27"/>
      <c r="B95" s="27"/>
      <c r="C95" s="670" t="str">
        <f>IF(基本!F16="","",基本!F16)</f>
        <v/>
      </c>
      <c r="D95" s="670"/>
      <c r="E95" s="670"/>
      <c r="F95" s="670"/>
      <c r="G95" s="670"/>
      <c r="H95" s="670"/>
      <c r="I95" s="670"/>
      <c r="J95" s="670"/>
      <c r="K95" s="670"/>
      <c r="L95" s="670"/>
      <c r="M95" s="670"/>
      <c r="N95" s="46"/>
      <c r="P95" s="7" t="s">
        <v>266</v>
      </c>
    </row>
    <row r="96" spans="1:16" ht="17.25" customHeight="1" x14ac:dyDescent="0.15">
      <c r="A96" s="27"/>
      <c r="B96" s="27"/>
      <c r="C96" s="27"/>
      <c r="D96" s="27"/>
      <c r="E96" s="27"/>
      <c r="F96" s="27"/>
      <c r="G96" s="27"/>
      <c r="H96" s="27"/>
      <c r="I96" s="27"/>
      <c r="J96" s="27"/>
      <c r="K96" s="27"/>
      <c r="L96" s="27"/>
      <c r="M96" s="27"/>
    </row>
    <row r="97" spans="1:16" ht="17.25" customHeight="1" x14ac:dyDescent="0.15">
      <c r="A97" s="27"/>
      <c r="B97" s="27" t="s">
        <v>7</v>
      </c>
      <c r="C97" s="27"/>
      <c r="D97" s="27"/>
      <c r="E97" s="27"/>
      <c r="F97" s="27"/>
      <c r="G97" s="27"/>
      <c r="H97" s="27"/>
      <c r="I97" s="27"/>
      <c r="J97" s="27"/>
      <c r="K97" s="27"/>
      <c r="L97" s="27"/>
      <c r="M97" s="27"/>
    </row>
    <row r="98" spans="1:16" ht="29.25" customHeight="1" x14ac:dyDescent="0.15">
      <c r="A98" s="27"/>
      <c r="B98" s="27"/>
      <c r="C98" s="671" t="str">
        <f>IF(基本!G17="","",基本!G17)</f>
        <v/>
      </c>
      <c r="D98" s="671"/>
      <c r="E98" s="671"/>
      <c r="F98" s="671"/>
      <c r="G98" s="671"/>
      <c r="H98" s="27"/>
      <c r="I98" s="672" t="str">
        <f>IF(基本!K17="","",基本!K17)</f>
        <v/>
      </c>
      <c r="J98" s="672"/>
      <c r="K98" s="672"/>
      <c r="L98" s="672"/>
      <c r="M98" s="27"/>
      <c r="N98" s="7" t="s">
        <v>370</v>
      </c>
      <c r="P98" s="7" t="s">
        <v>266</v>
      </c>
    </row>
    <row r="99" spans="1:16" ht="11.25" customHeight="1" x14ac:dyDescent="0.15">
      <c r="A99" s="27"/>
      <c r="B99" s="27"/>
      <c r="C99" s="27"/>
      <c r="D99" s="27"/>
      <c r="E99" s="27"/>
      <c r="F99" s="27"/>
      <c r="G99" s="27"/>
      <c r="H99" s="27"/>
      <c r="I99" s="27"/>
      <c r="J99" s="27"/>
      <c r="K99" s="27"/>
      <c r="L99" s="27"/>
      <c r="M99" s="27"/>
    </row>
    <row r="100" spans="1:16" ht="16.5" customHeight="1" x14ac:dyDescent="0.15">
      <c r="A100" s="27"/>
      <c r="B100" s="27"/>
      <c r="C100" s="27"/>
      <c r="D100" s="27"/>
      <c r="E100" s="27"/>
      <c r="F100" s="27"/>
      <c r="G100" s="27"/>
      <c r="H100" s="27"/>
      <c r="I100" s="27"/>
      <c r="J100" s="27"/>
      <c r="K100" s="27"/>
      <c r="L100" s="27"/>
      <c r="M100" s="27"/>
    </row>
    <row r="101" spans="1:16" ht="16.5" customHeight="1" x14ac:dyDescent="0.15">
      <c r="A101" s="27"/>
      <c r="B101" s="27"/>
      <c r="C101" s="27"/>
      <c r="D101" s="27"/>
      <c r="E101" s="27"/>
      <c r="F101" s="27"/>
      <c r="G101" s="27"/>
      <c r="H101" s="27"/>
      <c r="I101" s="27"/>
      <c r="J101" s="27"/>
      <c r="K101" s="27"/>
      <c r="L101" s="27"/>
      <c r="M101" s="27"/>
    </row>
    <row r="102" spans="1:16" ht="36.75" customHeight="1" x14ac:dyDescent="0.15">
      <c r="A102" s="27"/>
      <c r="B102" s="483" t="s">
        <v>371</v>
      </c>
      <c r="C102" s="483"/>
      <c r="D102" s="483"/>
      <c r="E102" s="483"/>
      <c r="F102" s="483"/>
      <c r="G102" s="483"/>
      <c r="H102" s="483"/>
      <c r="I102" s="483"/>
      <c r="J102" s="483"/>
      <c r="K102" s="483"/>
      <c r="L102" s="483"/>
      <c r="M102" s="483"/>
      <c r="N102" s="483"/>
    </row>
    <row r="103" spans="1:16" ht="16.5" customHeight="1" x14ac:dyDescent="0.15">
      <c r="A103" s="27"/>
      <c r="B103" s="481" t="s">
        <v>372</v>
      </c>
      <c r="C103" s="481"/>
      <c r="D103" s="481"/>
      <c r="E103" s="481"/>
      <c r="F103" s="481"/>
      <c r="G103" s="481"/>
      <c r="H103" s="481"/>
      <c r="I103" s="481"/>
      <c r="J103" s="481"/>
      <c r="K103" s="481"/>
      <c r="L103" s="481"/>
      <c r="M103" s="481"/>
      <c r="N103" s="481"/>
    </row>
    <row r="104" spans="1:16" ht="16.5" customHeight="1" x14ac:dyDescent="0.15">
      <c r="A104" s="27"/>
      <c r="B104" s="27"/>
      <c r="C104" s="27" t="s">
        <v>373</v>
      </c>
      <c r="D104" s="27"/>
      <c r="E104" s="27"/>
      <c r="F104" s="27"/>
      <c r="G104" s="27"/>
      <c r="H104" s="27"/>
      <c r="I104" s="27"/>
      <c r="J104" s="27"/>
      <c r="K104" s="27"/>
      <c r="L104" s="27"/>
      <c r="M104" s="27"/>
    </row>
    <row r="105" spans="1:16" ht="16.5" customHeight="1" x14ac:dyDescent="0.15">
      <c r="A105" s="27"/>
      <c r="B105" s="27"/>
      <c r="C105" s="27" t="s">
        <v>374</v>
      </c>
      <c r="D105" s="27"/>
      <c r="E105" s="27"/>
      <c r="F105" s="27"/>
      <c r="G105" s="27"/>
      <c r="H105" s="27"/>
      <c r="I105" s="27"/>
      <c r="J105" s="27"/>
      <c r="K105" s="27"/>
      <c r="L105" s="27"/>
      <c r="M105" s="27"/>
    </row>
    <row r="106" spans="1:16" ht="16.5" customHeight="1" x14ac:dyDescent="0.15">
      <c r="A106" s="27"/>
      <c r="B106" s="27"/>
      <c r="C106" s="27" t="s">
        <v>375</v>
      </c>
      <c r="D106" s="27"/>
      <c r="E106" s="27"/>
      <c r="F106" s="27"/>
      <c r="G106" s="27"/>
      <c r="H106" s="27"/>
      <c r="I106" s="27"/>
      <c r="J106" s="27"/>
      <c r="K106" s="27"/>
      <c r="L106" s="27"/>
      <c r="M106" s="27"/>
    </row>
    <row r="107" spans="1:16" ht="16.5" customHeight="1" x14ac:dyDescent="0.15">
      <c r="A107" s="27"/>
      <c r="B107" s="27"/>
      <c r="C107" s="27" t="s">
        <v>376</v>
      </c>
      <c r="D107" s="27"/>
      <c r="E107" s="27"/>
      <c r="F107" s="27"/>
      <c r="G107" s="27"/>
      <c r="H107" s="27"/>
      <c r="I107" s="27"/>
      <c r="J107" s="27"/>
      <c r="K107" s="27"/>
      <c r="L107" s="27"/>
      <c r="M107" s="27"/>
    </row>
    <row r="108" spans="1:16" ht="16.5" customHeight="1" x14ac:dyDescent="0.15">
      <c r="A108" s="27"/>
      <c r="B108" s="27"/>
      <c r="C108" s="27" t="s">
        <v>377</v>
      </c>
      <c r="D108" s="27"/>
      <c r="E108" s="27"/>
      <c r="F108" s="27"/>
      <c r="G108" s="27"/>
      <c r="H108" s="27"/>
      <c r="I108" s="27"/>
      <c r="J108" s="27"/>
      <c r="K108" s="27"/>
      <c r="L108" s="27"/>
      <c r="M108" s="27"/>
    </row>
    <row r="109" spans="1:16" ht="15.75" customHeight="1" x14ac:dyDescent="0.15">
      <c r="A109" s="27"/>
      <c r="B109" s="27"/>
      <c r="C109" s="27"/>
      <c r="D109" s="27"/>
      <c r="E109" s="27"/>
      <c r="F109" s="27"/>
      <c r="G109" s="27"/>
      <c r="H109" s="27"/>
      <c r="I109" s="27"/>
      <c r="J109" s="27"/>
      <c r="K109" s="27"/>
      <c r="L109" s="27"/>
      <c r="M109" s="27"/>
    </row>
    <row r="110" spans="1:16" ht="15.75" customHeight="1" x14ac:dyDescent="0.15">
      <c r="A110" s="27"/>
      <c r="B110" s="27"/>
      <c r="C110" s="27"/>
      <c r="D110" s="27"/>
      <c r="E110" s="27"/>
      <c r="F110" s="27"/>
      <c r="G110" s="27"/>
      <c r="H110" s="27"/>
      <c r="I110" s="27"/>
      <c r="J110" s="27"/>
      <c r="K110" s="27"/>
      <c r="L110" s="27"/>
      <c r="M110" s="27"/>
    </row>
    <row r="111" spans="1:16" ht="16.5" customHeight="1" x14ac:dyDescent="0.15">
      <c r="A111" s="27"/>
      <c r="B111" s="27"/>
      <c r="C111" s="27"/>
      <c r="D111" s="27"/>
      <c r="E111" s="27"/>
      <c r="F111" s="27"/>
      <c r="G111" s="27"/>
      <c r="H111" s="27"/>
      <c r="I111" s="27"/>
      <c r="J111" s="27"/>
      <c r="K111" s="27"/>
      <c r="L111" s="27"/>
      <c r="M111" s="27"/>
      <c r="N111" s="42" t="s">
        <v>978</v>
      </c>
    </row>
  </sheetData>
  <sheetProtection password="A4DE" sheet="1" objects="1" scenarios="1"/>
  <mergeCells count="33">
    <mergeCell ref="A3:N3"/>
    <mergeCell ref="A11:N11"/>
    <mergeCell ref="A12:N12"/>
    <mergeCell ref="A13:N13"/>
    <mergeCell ref="B15:C15"/>
    <mergeCell ref="C19:N19"/>
    <mergeCell ref="C21:M21"/>
    <mergeCell ref="C24:G24"/>
    <mergeCell ref="I24:L24"/>
    <mergeCell ref="B28:N28"/>
    <mergeCell ref="B29:N29"/>
    <mergeCell ref="A40:N40"/>
    <mergeCell ref="A48:N48"/>
    <mergeCell ref="A49:N49"/>
    <mergeCell ref="A50:N50"/>
    <mergeCell ref="B52:C52"/>
    <mergeCell ref="C56:N56"/>
    <mergeCell ref="C58:M58"/>
    <mergeCell ref="C61:G61"/>
    <mergeCell ref="I61:L61"/>
    <mergeCell ref="B65:N65"/>
    <mergeCell ref="B66:N66"/>
    <mergeCell ref="A77:N77"/>
    <mergeCell ref="A85:N85"/>
    <mergeCell ref="B102:N102"/>
    <mergeCell ref="B103:N103"/>
    <mergeCell ref="A86:N86"/>
    <mergeCell ref="A87:N87"/>
    <mergeCell ref="B89:C89"/>
    <mergeCell ref="C93:N93"/>
    <mergeCell ref="C95:M95"/>
    <mergeCell ref="C98:G98"/>
    <mergeCell ref="I98:L98"/>
  </mergeCells>
  <phoneticPr fontId="26"/>
  <pageMargins left="0.70866141732283472" right="0.70866141732283472" top="0.74803149606299213" bottom="0.74803149606299213" header="0.31496062992125984" footer="0.31496062992125984"/>
  <pageSetup paperSize="9" scale="99" orientation="portrait" blackAndWhite="1" r:id="rId1"/>
  <rowBreaks count="2" manualBreakCount="2">
    <brk id="37" max="14" man="1"/>
    <brk id="74"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719"/>
  <sheetViews>
    <sheetView showGridLines="0" view="pageBreakPreview" zoomScale="85" zoomScaleNormal="100" zoomScaleSheetLayoutView="85" workbookViewId="0">
      <selection activeCell="M2" sqref="M2"/>
    </sheetView>
  </sheetViews>
  <sheetFormatPr defaultRowHeight="13.5" x14ac:dyDescent="0.15"/>
  <cols>
    <col min="1" max="1" width="1.25" style="7" customWidth="1"/>
    <col min="2" max="2" width="1.625" style="7" customWidth="1"/>
    <col min="3" max="3" width="5" style="7" customWidth="1"/>
    <col min="4" max="4" width="3.75" style="7" customWidth="1"/>
    <col min="5" max="5" width="13.125" style="7" customWidth="1"/>
    <col min="6" max="6" width="0.625" style="7" customWidth="1"/>
    <col min="7" max="7" width="3.25" style="7" customWidth="1"/>
    <col min="8" max="12" width="8" style="7" customWidth="1"/>
    <col min="13" max="14" width="8" style="89" customWidth="1"/>
    <col min="15" max="15" width="2.25" style="89" customWidth="1"/>
    <col min="16" max="16" width="1.25" style="89" customWidth="1"/>
    <col min="17" max="17" width="2.5" style="7" customWidth="1"/>
    <col min="18" max="16384" width="9" style="7"/>
  </cols>
  <sheetData>
    <row r="1" spans="2:17" x14ac:dyDescent="0.15">
      <c r="B1" s="167" t="s">
        <v>688</v>
      </c>
      <c r="D1" s="201"/>
      <c r="E1" s="201"/>
    </row>
    <row r="2" spans="2:17" ht="10.5" customHeight="1" x14ac:dyDescent="0.15">
      <c r="B2" s="4"/>
      <c r="C2" s="4"/>
      <c r="D2" s="4"/>
      <c r="E2" s="4"/>
      <c r="F2" s="4"/>
      <c r="G2" s="4"/>
      <c r="H2" s="4"/>
      <c r="I2" s="4"/>
      <c r="J2" s="4"/>
      <c r="K2" s="202"/>
      <c r="L2" s="202"/>
      <c r="M2" s="90"/>
      <c r="N2" s="202"/>
      <c r="O2" s="90"/>
      <c r="Q2" s="89"/>
    </row>
    <row r="3" spans="2:17" ht="19.5" customHeight="1" x14ac:dyDescent="0.15">
      <c r="B3" s="4"/>
      <c r="C3" s="717" t="s">
        <v>689</v>
      </c>
      <c r="D3" s="717"/>
      <c r="E3" s="717"/>
      <c r="F3" s="717"/>
      <c r="G3" s="717"/>
      <c r="H3" s="717"/>
      <c r="I3" s="717"/>
      <c r="J3" s="717"/>
      <c r="K3" s="717"/>
      <c r="L3" s="717"/>
      <c r="M3" s="717"/>
      <c r="N3" s="717"/>
      <c r="O3" s="90"/>
    </row>
    <row r="4" spans="2:17" ht="9.75" customHeight="1" x14ac:dyDescent="0.15">
      <c r="B4" s="4"/>
      <c r="C4" s="4"/>
      <c r="D4" s="4"/>
      <c r="E4" s="4"/>
      <c r="F4" s="4"/>
      <c r="G4" s="90"/>
      <c r="H4" s="90"/>
      <c r="I4" s="90"/>
      <c r="J4" s="4"/>
      <c r="K4" s="4"/>
      <c r="L4" s="4"/>
      <c r="M4" s="90"/>
      <c r="N4" s="90"/>
      <c r="O4" s="90"/>
    </row>
    <row r="5" spans="2:17" ht="15.75" customHeight="1" x14ac:dyDescent="0.15">
      <c r="B5" s="203" t="s">
        <v>690</v>
      </c>
      <c r="D5" s="109"/>
      <c r="E5" s="109"/>
      <c r="F5" s="203"/>
      <c r="G5" s="109"/>
      <c r="H5" s="109"/>
      <c r="I5" s="204"/>
      <c r="J5" s="4"/>
      <c r="K5" s="4"/>
      <c r="L5" s="4"/>
      <c r="M5" s="90"/>
      <c r="N5" s="90"/>
      <c r="O5" s="90"/>
    </row>
    <row r="6" spans="2:17" ht="15.75" customHeight="1" x14ac:dyDescent="0.15">
      <c r="B6" s="4"/>
      <c r="C6" s="94" t="s">
        <v>691</v>
      </c>
      <c r="D6" s="161" t="s">
        <v>692</v>
      </c>
      <c r="E6" s="205"/>
      <c r="F6" s="161"/>
      <c r="G6" s="711" t="str">
        <f>IF(基本!F22="","",基本!F22)</f>
        <v/>
      </c>
      <c r="H6" s="711"/>
      <c r="I6" s="711"/>
      <c r="J6" s="711"/>
      <c r="K6" s="711"/>
      <c r="L6" s="711"/>
      <c r="M6" s="711"/>
      <c r="N6" s="712"/>
      <c r="O6" s="90"/>
    </row>
    <row r="7" spans="2:17" ht="15.75" customHeight="1" x14ac:dyDescent="0.15">
      <c r="B7" s="4"/>
      <c r="C7" s="219" t="s">
        <v>693</v>
      </c>
      <c r="D7" s="170" t="s">
        <v>694</v>
      </c>
      <c r="E7" s="171"/>
      <c r="F7" s="170"/>
      <c r="G7" s="711" t="str">
        <f>IF(基本!F23="","",基本!F23)</f>
        <v/>
      </c>
      <c r="H7" s="711"/>
      <c r="I7" s="711"/>
      <c r="J7" s="711"/>
      <c r="K7" s="711"/>
      <c r="L7" s="711"/>
      <c r="M7" s="711"/>
      <c r="N7" s="729"/>
      <c r="O7" s="91"/>
      <c r="P7" s="206"/>
    </row>
    <row r="8" spans="2:17" ht="15.75" customHeight="1" x14ac:dyDescent="0.15">
      <c r="B8" s="4"/>
      <c r="C8" s="95" t="s">
        <v>695</v>
      </c>
      <c r="D8" s="13" t="s">
        <v>696</v>
      </c>
      <c r="E8" s="175"/>
      <c r="F8" s="4"/>
      <c r="G8" s="710" t="str">
        <f>IF(基本!F24="","","〒"&amp;基本!F24&amp;"－"&amp;基本!H24)</f>
        <v/>
      </c>
      <c r="H8" s="710"/>
      <c r="I8" s="711" t="str">
        <f>IF(基本!F25="","","　東京都"&amp;基本!F25&amp;"  "&amp;基本!F26)</f>
        <v/>
      </c>
      <c r="J8" s="711"/>
      <c r="K8" s="711"/>
      <c r="L8" s="711"/>
      <c r="M8" s="711"/>
      <c r="N8" s="712"/>
      <c r="O8" s="92"/>
      <c r="P8" s="92"/>
      <c r="Q8" s="109"/>
    </row>
    <row r="9" spans="2:17" ht="17.45" customHeight="1" x14ac:dyDescent="0.15">
      <c r="B9" s="4"/>
      <c r="C9" s="701" t="s">
        <v>697</v>
      </c>
      <c r="D9" s="704" t="s">
        <v>698</v>
      </c>
      <c r="E9" s="705"/>
      <c r="F9" s="169"/>
      <c r="G9" s="730" t="s">
        <v>603</v>
      </c>
      <c r="H9" s="730"/>
      <c r="I9" s="730"/>
      <c r="J9" s="730"/>
      <c r="K9" s="730"/>
      <c r="L9" s="730"/>
      <c r="M9" s="730"/>
      <c r="N9" s="731"/>
      <c r="O9" s="90"/>
    </row>
    <row r="10" spans="2:17" ht="17.45" customHeight="1" x14ac:dyDescent="0.15">
      <c r="B10" s="4"/>
      <c r="C10" s="702"/>
      <c r="D10" s="706"/>
      <c r="E10" s="707"/>
      <c r="F10" s="160"/>
      <c r="G10" s="207" t="str">
        <f>IF(H10="","",1)</f>
        <v/>
      </c>
      <c r="H10" s="650" t="str">
        <f>IF(基本!F38="","",基本!F38)</f>
        <v/>
      </c>
      <c r="I10" s="650"/>
      <c r="J10" s="650"/>
      <c r="K10" s="650"/>
      <c r="L10" s="650"/>
      <c r="M10" s="650"/>
      <c r="N10" s="697"/>
      <c r="O10" s="90"/>
      <c r="Q10" s="7" t="s">
        <v>262</v>
      </c>
    </row>
    <row r="11" spans="2:17" ht="63.75" customHeight="1" x14ac:dyDescent="0.15">
      <c r="B11" s="4"/>
      <c r="C11" s="702"/>
      <c r="D11" s="706"/>
      <c r="E11" s="707"/>
      <c r="F11" s="160"/>
      <c r="G11" s="208"/>
      <c r="H11" s="694"/>
      <c r="I11" s="695"/>
      <c r="J11" s="695"/>
      <c r="K11" s="695"/>
      <c r="L11" s="695"/>
      <c r="M11" s="695"/>
      <c r="N11" s="696"/>
      <c r="O11" s="90"/>
      <c r="Q11" s="209" t="s">
        <v>596</v>
      </c>
    </row>
    <row r="12" spans="2:17" ht="17.45" customHeight="1" x14ac:dyDescent="0.15">
      <c r="B12" s="4"/>
      <c r="C12" s="702"/>
      <c r="D12" s="706"/>
      <c r="E12" s="707"/>
      <c r="F12" s="160"/>
      <c r="G12" s="207" t="str">
        <f>IF(H12="","",G10+1)</f>
        <v/>
      </c>
      <c r="H12" s="650" t="str">
        <f>IF(基本!F39="","",基本!F39)</f>
        <v/>
      </c>
      <c r="I12" s="650"/>
      <c r="J12" s="650"/>
      <c r="K12" s="650"/>
      <c r="L12" s="650"/>
      <c r="M12" s="650"/>
      <c r="N12" s="697"/>
      <c r="O12" s="90"/>
      <c r="Q12" s="7" t="s">
        <v>262</v>
      </c>
    </row>
    <row r="13" spans="2:17" ht="64.5" customHeight="1" x14ac:dyDescent="0.15">
      <c r="B13" s="4"/>
      <c r="C13" s="702"/>
      <c r="D13" s="706"/>
      <c r="E13" s="707"/>
      <c r="F13" s="160"/>
      <c r="G13" s="208"/>
      <c r="H13" s="694"/>
      <c r="I13" s="695"/>
      <c r="J13" s="695"/>
      <c r="K13" s="695"/>
      <c r="L13" s="695"/>
      <c r="M13" s="695"/>
      <c r="N13" s="696"/>
      <c r="O13" s="90"/>
      <c r="Q13" s="209" t="s">
        <v>379</v>
      </c>
    </row>
    <row r="14" spans="2:17" ht="17.45" customHeight="1" x14ac:dyDescent="0.15">
      <c r="B14" s="4"/>
      <c r="C14" s="702"/>
      <c r="D14" s="706"/>
      <c r="E14" s="707"/>
      <c r="F14" s="160"/>
      <c r="G14" s="207" t="str">
        <f>IF(H14="","",G12+1)</f>
        <v/>
      </c>
      <c r="H14" s="650" t="str">
        <f>IF(基本!F40="","",基本!F40)</f>
        <v/>
      </c>
      <c r="I14" s="650"/>
      <c r="J14" s="650"/>
      <c r="K14" s="650"/>
      <c r="L14" s="650"/>
      <c r="M14" s="650"/>
      <c r="N14" s="697"/>
      <c r="O14" s="90"/>
      <c r="Q14" s="7" t="s">
        <v>262</v>
      </c>
    </row>
    <row r="15" spans="2:17" ht="54.75" customHeight="1" x14ac:dyDescent="0.15">
      <c r="B15" s="4"/>
      <c r="C15" s="702"/>
      <c r="D15" s="706"/>
      <c r="E15" s="707"/>
      <c r="F15" s="160"/>
      <c r="G15" s="208"/>
      <c r="H15" s="694"/>
      <c r="I15" s="695"/>
      <c r="J15" s="695"/>
      <c r="K15" s="695"/>
      <c r="L15" s="695"/>
      <c r="M15" s="695"/>
      <c r="N15" s="696"/>
      <c r="O15" s="90"/>
      <c r="Q15" s="209" t="s">
        <v>379</v>
      </c>
    </row>
    <row r="16" spans="2:17" ht="17.45" customHeight="1" x14ac:dyDescent="0.15">
      <c r="B16" s="4"/>
      <c r="C16" s="702"/>
      <c r="D16" s="706"/>
      <c r="E16" s="707"/>
      <c r="F16" s="160"/>
      <c r="G16" s="207" t="str">
        <f>IF(H16="","",G14+1)</f>
        <v/>
      </c>
      <c r="H16" s="650" t="str">
        <f>IF(基本!F41="","",基本!F41)</f>
        <v/>
      </c>
      <c r="I16" s="650"/>
      <c r="J16" s="650"/>
      <c r="K16" s="650"/>
      <c r="L16" s="650"/>
      <c r="M16" s="650"/>
      <c r="N16" s="697"/>
      <c r="O16" s="90"/>
      <c r="Q16" s="7" t="s">
        <v>262</v>
      </c>
    </row>
    <row r="17" spans="2:18" ht="54.75" customHeight="1" x14ac:dyDescent="0.15">
      <c r="B17" s="4"/>
      <c r="C17" s="702"/>
      <c r="D17" s="706"/>
      <c r="E17" s="707"/>
      <c r="F17" s="160"/>
      <c r="G17" s="208"/>
      <c r="H17" s="694"/>
      <c r="I17" s="695"/>
      <c r="J17" s="695"/>
      <c r="K17" s="695"/>
      <c r="L17" s="695"/>
      <c r="M17" s="695"/>
      <c r="N17" s="696"/>
      <c r="O17" s="90"/>
      <c r="Q17" s="209" t="s">
        <v>379</v>
      </c>
    </row>
    <row r="18" spans="2:18" ht="17.45" customHeight="1" x14ac:dyDescent="0.15">
      <c r="B18" s="4"/>
      <c r="C18" s="702"/>
      <c r="D18" s="706"/>
      <c r="E18" s="707"/>
      <c r="F18" s="160"/>
      <c r="G18" s="207" t="str">
        <f>IF(H18="","",G16+1)</f>
        <v/>
      </c>
      <c r="H18" s="650" t="str">
        <f>IF(基本!F42="","",基本!F42)</f>
        <v/>
      </c>
      <c r="I18" s="650"/>
      <c r="J18" s="650"/>
      <c r="K18" s="650"/>
      <c r="L18" s="650"/>
      <c r="M18" s="650"/>
      <c r="N18" s="697"/>
      <c r="O18" s="90"/>
      <c r="Q18" s="7" t="s">
        <v>262</v>
      </c>
    </row>
    <row r="19" spans="2:18" ht="54.75" customHeight="1" x14ac:dyDescent="0.15">
      <c r="B19" s="4"/>
      <c r="C19" s="703"/>
      <c r="D19" s="708"/>
      <c r="E19" s="709"/>
      <c r="F19" s="173"/>
      <c r="G19" s="210"/>
      <c r="H19" s="698"/>
      <c r="I19" s="699"/>
      <c r="J19" s="699"/>
      <c r="K19" s="699"/>
      <c r="L19" s="699"/>
      <c r="M19" s="699"/>
      <c r="N19" s="700"/>
      <c r="O19" s="90"/>
      <c r="Q19" s="209" t="s">
        <v>379</v>
      </c>
    </row>
    <row r="20" spans="2:18" ht="29.25" customHeight="1" x14ac:dyDescent="0.15">
      <c r="B20" s="4"/>
      <c r="C20" s="211"/>
      <c r="D20" s="211" t="s">
        <v>699</v>
      </c>
      <c r="E20" s="713" t="s">
        <v>113</v>
      </c>
      <c r="F20" s="713"/>
      <c r="G20" s="713"/>
      <c r="H20" s="714"/>
      <c r="I20" s="714"/>
      <c r="J20" s="714"/>
      <c r="K20" s="714"/>
      <c r="L20" s="714"/>
      <c r="M20" s="714"/>
      <c r="N20" s="714"/>
      <c r="O20" s="90"/>
    </row>
    <row r="21" spans="2:18" ht="9.75" customHeight="1" x14ac:dyDescent="0.15">
      <c r="B21" s="4"/>
      <c r="C21" s="212"/>
      <c r="D21" s="4"/>
      <c r="E21" s="4"/>
      <c r="F21" s="4"/>
      <c r="G21" s="4"/>
      <c r="H21" s="4"/>
      <c r="I21" s="4"/>
      <c r="J21" s="4"/>
      <c r="K21" s="4"/>
      <c r="L21" s="4"/>
      <c r="M21" s="90"/>
      <c r="N21" s="90"/>
      <c r="O21" s="90"/>
    </row>
    <row r="22" spans="2:18" x14ac:dyDescent="0.15">
      <c r="B22" s="4" t="s">
        <v>700</v>
      </c>
      <c r="C22" s="4"/>
      <c r="D22" s="4"/>
      <c r="E22" s="4"/>
      <c r="F22" s="4"/>
      <c r="G22" s="4"/>
      <c r="H22" s="4"/>
      <c r="I22" s="4"/>
      <c r="J22" s="4"/>
      <c r="K22" s="4"/>
      <c r="L22" s="4"/>
      <c r="M22" s="90"/>
      <c r="N22" s="90"/>
      <c r="O22" s="90"/>
    </row>
    <row r="23" spans="2:18" x14ac:dyDescent="0.15">
      <c r="B23" s="4"/>
      <c r="C23" s="4" t="s">
        <v>701</v>
      </c>
      <c r="D23" s="4"/>
      <c r="E23" s="4"/>
      <c r="F23" s="4"/>
      <c r="G23" s="4"/>
      <c r="H23" s="4"/>
      <c r="I23" s="4"/>
      <c r="J23" s="4"/>
      <c r="K23" s="4"/>
      <c r="L23" s="4"/>
      <c r="M23" s="90"/>
      <c r="N23" s="90"/>
      <c r="O23" s="90"/>
    </row>
    <row r="24" spans="2:18" ht="29.25" customHeight="1" x14ac:dyDescent="0.15">
      <c r="B24" s="4"/>
      <c r="C24" s="4"/>
      <c r="D24" s="715" t="s">
        <v>708</v>
      </c>
      <c r="E24" s="716"/>
      <c r="F24" s="716"/>
      <c r="G24" s="716"/>
      <c r="H24" s="716"/>
      <c r="I24" s="716"/>
      <c r="J24" s="716"/>
      <c r="K24" s="716"/>
      <c r="L24" s="716"/>
      <c r="M24" s="716"/>
      <c r="N24" s="716"/>
      <c r="O24" s="90"/>
    </row>
    <row r="25" spans="2:18" ht="6" customHeight="1" x14ac:dyDescent="0.15">
      <c r="B25" s="4"/>
      <c r="C25" s="4"/>
      <c r="D25" s="4"/>
      <c r="E25" s="4"/>
      <c r="F25" s="4"/>
      <c r="G25" s="4"/>
      <c r="H25" s="4"/>
      <c r="I25" s="4"/>
      <c r="J25" s="4"/>
      <c r="K25" s="4"/>
      <c r="L25" s="4"/>
      <c r="M25" s="90"/>
      <c r="N25" s="90"/>
      <c r="O25" s="90"/>
    </row>
    <row r="26" spans="2:18" ht="17.45" customHeight="1" x14ac:dyDescent="0.15">
      <c r="B26" s="4"/>
      <c r="C26" s="678" t="s">
        <v>702</v>
      </c>
      <c r="D26" s="679"/>
      <c r="E26" s="680"/>
      <c r="F26" s="113"/>
      <c r="G26" s="692" t="str">
        <f>IF(基本!F43="","",基本!F43)</f>
        <v/>
      </c>
      <c r="H26" s="692"/>
      <c r="I26" s="692"/>
      <c r="J26" s="692"/>
      <c r="K26" s="692"/>
      <c r="L26" s="692"/>
      <c r="M26" s="692"/>
      <c r="N26" s="693"/>
      <c r="O26" s="90"/>
      <c r="Q26" s="7" t="s">
        <v>262</v>
      </c>
    </row>
    <row r="27" spans="2:18" ht="17.45" customHeight="1" x14ac:dyDescent="0.15">
      <c r="B27" s="4"/>
      <c r="C27" s="678" t="s">
        <v>703</v>
      </c>
      <c r="D27" s="679"/>
      <c r="E27" s="680"/>
      <c r="F27" s="113"/>
      <c r="G27" s="681" t="str">
        <f>IF(基本!F48="","","〒"&amp;基本!F48&amp;"－"&amp;基本!H48)</f>
        <v/>
      </c>
      <c r="H27" s="681"/>
      <c r="I27" s="681"/>
      <c r="J27" s="213"/>
      <c r="K27" s="682">
        <f>IF(基本!F49="","",基本!F49)</f>
        <v>0</v>
      </c>
      <c r="L27" s="682"/>
      <c r="M27" s="682"/>
      <c r="N27" s="683"/>
      <c r="O27" s="90"/>
      <c r="Q27" s="663" t="s">
        <v>293</v>
      </c>
      <c r="R27" s="663"/>
    </row>
    <row r="28" spans="2:18" ht="17.45" customHeight="1" x14ac:dyDescent="0.15">
      <c r="B28" s="4"/>
      <c r="C28" s="678" t="s">
        <v>704</v>
      </c>
      <c r="D28" s="679"/>
      <c r="E28" s="680"/>
      <c r="F28" s="113"/>
      <c r="G28" s="690" t="str">
        <f>IF(基本!F44="","",基本!F44)</f>
        <v/>
      </c>
      <c r="H28" s="690"/>
      <c r="I28" s="690"/>
      <c r="J28" s="214"/>
      <c r="K28" s="690">
        <f>IF(基本!F45="","",基本!F45)</f>
        <v>0</v>
      </c>
      <c r="L28" s="690"/>
      <c r="M28" s="690"/>
      <c r="N28" s="691"/>
      <c r="O28" s="90"/>
      <c r="Q28" s="663" t="s">
        <v>293</v>
      </c>
      <c r="R28" s="663"/>
    </row>
    <row r="29" spans="2:18" ht="17.45" customHeight="1" x14ac:dyDescent="0.15">
      <c r="B29" s="4"/>
      <c r="C29" s="684" t="s">
        <v>273</v>
      </c>
      <c r="D29" s="685"/>
      <c r="E29" s="686"/>
      <c r="F29" s="113"/>
      <c r="G29" s="687">
        <f>IF(基本!F46="","",基本!F46)</f>
        <v>0</v>
      </c>
      <c r="H29" s="687"/>
      <c r="I29" s="687"/>
      <c r="J29" s="687"/>
      <c r="K29" s="687"/>
      <c r="L29" s="687"/>
      <c r="M29" s="687"/>
      <c r="N29" s="688"/>
      <c r="O29" s="90"/>
      <c r="Q29" s="663" t="s">
        <v>293</v>
      </c>
      <c r="R29" s="663"/>
    </row>
    <row r="30" spans="2:18" ht="17.45" customHeight="1" x14ac:dyDescent="0.15">
      <c r="B30" s="4"/>
      <c r="C30" s="678" t="s">
        <v>705</v>
      </c>
      <c r="D30" s="679"/>
      <c r="E30" s="680"/>
      <c r="F30" s="113"/>
      <c r="G30" s="687">
        <f>IF(基本!F47="","",基本!F47)</f>
        <v>0</v>
      </c>
      <c r="H30" s="687"/>
      <c r="I30" s="687"/>
      <c r="J30" s="687"/>
      <c r="K30" s="687"/>
      <c r="L30" s="687"/>
      <c r="M30" s="687"/>
      <c r="N30" s="688"/>
      <c r="O30" s="90"/>
      <c r="Q30" s="663" t="s">
        <v>293</v>
      </c>
      <c r="R30" s="663"/>
    </row>
    <row r="31" spans="2:18" ht="17.45" customHeight="1" x14ac:dyDescent="0.15">
      <c r="B31" s="4"/>
      <c r="C31" s="720" t="s">
        <v>272</v>
      </c>
      <c r="D31" s="721"/>
      <c r="E31" s="722"/>
      <c r="F31" s="172"/>
      <c r="G31" s="689" t="s">
        <v>706</v>
      </c>
      <c r="H31" s="689"/>
      <c r="I31" s="689"/>
      <c r="J31" s="676">
        <f>IF(基本!F50="","",基本!F50)</f>
        <v>0</v>
      </c>
      <c r="K31" s="676"/>
      <c r="L31" s="676"/>
      <c r="M31" s="676"/>
      <c r="N31" s="215"/>
      <c r="O31" s="90"/>
      <c r="Q31" s="663" t="s">
        <v>293</v>
      </c>
      <c r="R31" s="663"/>
    </row>
    <row r="32" spans="2:18" ht="17.45" customHeight="1" x14ac:dyDescent="0.15">
      <c r="B32" s="4"/>
      <c r="C32" s="723"/>
      <c r="D32" s="724"/>
      <c r="E32" s="725"/>
      <c r="F32" s="173"/>
      <c r="G32" s="675" t="s">
        <v>707</v>
      </c>
      <c r="H32" s="675"/>
      <c r="I32" s="675"/>
      <c r="J32" s="676" t="str">
        <f>IF(基本!F51="","",基本!F51)</f>
        <v/>
      </c>
      <c r="K32" s="676"/>
      <c r="L32" s="676"/>
      <c r="M32" s="676"/>
      <c r="N32" s="216"/>
      <c r="O32" s="90"/>
      <c r="Q32" s="663" t="s">
        <v>293</v>
      </c>
      <c r="R32" s="663"/>
    </row>
    <row r="33" spans="2:18" ht="17.45" customHeight="1" x14ac:dyDescent="0.15">
      <c r="B33" s="4"/>
      <c r="C33" s="723"/>
      <c r="D33" s="724"/>
      <c r="E33" s="725"/>
      <c r="F33" s="113"/>
      <c r="G33" s="677" t="s">
        <v>117</v>
      </c>
      <c r="H33" s="677"/>
      <c r="I33" s="677"/>
      <c r="J33" s="676">
        <f>IF(基本!F52="","",基本!F52)</f>
        <v>0</v>
      </c>
      <c r="K33" s="676"/>
      <c r="L33" s="676"/>
      <c r="M33" s="676"/>
      <c r="N33" s="217"/>
      <c r="O33" s="90"/>
      <c r="Q33" s="663" t="s">
        <v>293</v>
      </c>
      <c r="R33" s="663"/>
    </row>
    <row r="34" spans="2:18" ht="17.45" customHeight="1" x14ac:dyDescent="0.15">
      <c r="B34" s="4"/>
      <c r="C34" s="726"/>
      <c r="D34" s="727"/>
      <c r="E34" s="728"/>
      <c r="F34" s="113"/>
      <c r="G34" s="689" t="s">
        <v>271</v>
      </c>
      <c r="H34" s="689"/>
      <c r="I34" s="689"/>
      <c r="J34" s="718">
        <f>IF(基本!F53="","",基本!F53)</f>
        <v>0</v>
      </c>
      <c r="K34" s="718"/>
      <c r="L34" s="718"/>
      <c r="M34" s="718"/>
      <c r="N34" s="719"/>
      <c r="O34" s="90"/>
      <c r="Q34" s="663" t="s">
        <v>293</v>
      </c>
      <c r="R34" s="663"/>
    </row>
    <row r="35" spans="2:18" ht="16.5" customHeight="1" x14ac:dyDescent="0.15">
      <c r="B35" s="4"/>
      <c r="C35" s="73" t="s">
        <v>597</v>
      </c>
      <c r="D35" s="168"/>
      <c r="E35" s="168"/>
      <c r="F35" s="4"/>
      <c r="G35" s="218"/>
      <c r="H35" s="218"/>
      <c r="I35" s="218"/>
      <c r="J35" s="218"/>
      <c r="K35" s="218"/>
      <c r="L35" s="218"/>
      <c r="M35" s="218"/>
      <c r="N35" s="218"/>
      <c r="O35" s="90"/>
    </row>
    <row r="36" spans="2:18" ht="16.5" customHeight="1" x14ac:dyDescent="0.15">
      <c r="N36" s="345" t="s">
        <v>975</v>
      </c>
    </row>
    <row r="1719" spans="17:17" x14ac:dyDescent="0.15">
      <c r="Q1719" s="7">
        <v>1</v>
      </c>
    </row>
  </sheetData>
  <sheetProtection password="A4DE" sheet="1" objects="1" scenarios="1"/>
  <mergeCells count="49">
    <mergeCell ref="C3:N3"/>
    <mergeCell ref="J34:N34"/>
    <mergeCell ref="G34:I34"/>
    <mergeCell ref="C31:E34"/>
    <mergeCell ref="Q27:R27"/>
    <mergeCell ref="Q28:R28"/>
    <mergeCell ref="Q29:R29"/>
    <mergeCell ref="Q30:R30"/>
    <mergeCell ref="Q31:R31"/>
    <mergeCell ref="Q32:R32"/>
    <mergeCell ref="Q33:R33"/>
    <mergeCell ref="Q34:R34"/>
    <mergeCell ref="H16:N16"/>
    <mergeCell ref="G6:N6"/>
    <mergeCell ref="G7:N7"/>
    <mergeCell ref="G9:N9"/>
    <mergeCell ref="G8:H8"/>
    <mergeCell ref="I8:N8"/>
    <mergeCell ref="E20:N20"/>
    <mergeCell ref="D24:N24"/>
    <mergeCell ref="H10:N10"/>
    <mergeCell ref="H11:N11"/>
    <mergeCell ref="H12:N12"/>
    <mergeCell ref="H13:N13"/>
    <mergeCell ref="H14:N14"/>
    <mergeCell ref="C26:E26"/>
    <mergeCell ref="G26:N26"/>
    <mergeCell ref="H17:N17"/>
    <mergeCell ref="H18:N18"/>
    <mergeCell ref="H19:N19"/>
    <mergeCell ref="C9:C19"/>
    <mergeCell ref="D9:E19"/>
    <mergeCell ref="H15:N15"/>
    <mergeCell ref="G32:I32"/>
    <mergeCell ref="J32:M32"/>
    <mergeCell ref="G33:I33"/>
    <mergeCell ref="J33:M33"/>
    <mergeCell ref="C27:E27"/>
    <mergeCell ref="G27:I27"/>
    <mergeCell ref="K27:N27"/>
    <mergeCell ref="C29:E29"/>
    <mergeCell ref="G29:N29"/>
    <mergeCell ref="G31:I31"/>
    <mergeCell ref="J31:M31"/>
    <mergeCell ref="C28:E28"/>
    <mergeCell ref="G28:I28"/>
    <mergeCell ref="K28:N28"/>
    <mergeCell ref="C30:E30"/>
    <mergeCell ref="G30:N30"/>
  </mergeCells>
  <phoneticPr fontId="2"/>
  <pageMargins left="0.98425196850393704" right="0.59055118110236227" top="0.78740157480314965" bottom="0.78740157480314965" header="0.31496062992125984" footer="0.31496062992125984"/>
  <pageSetup paperSize="9" orientation="portrait"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84"/>
  <sheetViews>
    <sheetView showGridLines="0" view="pageBreakPreview" zoomScale="70" zoomScaleNormal="100" zoomScaleSheetLayoutView="70" workbookViewId="0">
      <selection activeCell="M6" sqref="M6"/>
    </sheetView>
  </sheetViews>
  <sheetFormatPr defaultRowHeight="13.5" x14ac:dyDescent="0.15"/>
  <cols>
    <col min="1" max="1" width="1.25" style="7" customWidth="1"/>
    <col min="2" max="2" width="1.625" style="7" customWidth="1"/>
    <col min="3" max="3" width="3.75" style="7" customWidth="1"/>
    <col min="4" max="4" width="6.625" style="7" customWidth="1"/>
    <col min="5" max="5" width="8.75" style="7" customWidth="1"/>
    <col min="6" max="6" width="0.625" style="7" customWidth="1"/>
    <col min="7" max="7" width="9.25" style="7" customWidth="1"/>
    <col min="8" max="9" width="9.125" style="7" customWidth="1"/>
    <col min="10" max="11" width="8" style="7" customWidth="1"/>
    <col min="12" max="12" width="8" style="89" customWidth="1"/>
    <col min="13" max="13" width="10" style="89" customWidth="1"/>
    <col min="14" max="14" width="2.25" style="89" customWidth="1"/>
    <col min="15" max="15" width="1.25" style="89" customWidth="1"/>
    <col min="16" max="16" width="7.25" style="7" customWidth="1"/>
    <col min="17" max="18" width="9" style="7"/>
    <col min="19" max="19" width="10.125" style="7" customWidth="1"/>
    <col min="20" max="16384" width="9" style="7"/>
  </cols>
  <sheetData>
    <row r="1" spans="2:16" ht="18.75" customHeight="1" x14ac:dyDescent="0.15">
      <c r="B1" s="167" t="s">
        <v>709</v>
      </c>
      <c r="D1" s="201"/>
      <c r="E1" s="201"/>
    </row>
    <row r="2" spans="2:16" ht="14.25" customHeight="1" x14ac:dyDescent="0.15">
      <c r="B2" s="4"/>
      <c r="C2" s="4"/>
      <c r="D2" s="4"/>
      <c r="E2" s="4"/>
      <c r="F2" s="4"/>
      <c r="G2" s="4"/>
      <c r="H2" s="4"/>
      <c r="I2" s="4"/>
      <c r="J2" s="202"/>
      <c r="K2" s="202"/>
      <c r="L2" s="90"/>
      <c r="M2" s="202"/>
      <c r="N2" s="90"/>
      <c r="P2" s="89"/>
    </row>
    <row r="3" spans="2:16" ht="36.75" customHeight="1" x14ac:dyDescent="0.15">
      <c r="B3" s="4"/>
      <c r="C3" s="220" t="s">
        <v>244</v>
      </c>
      <c r="D3" s="744" t="s">
        <v>710</v>
      </c>
      <c r="E3" s="744"/>
      <c r="F3" s="744"/>
      <c r="G3" s="744"/>
      <c r="H3" s="744"/>
      <c r="I3" s="744"/>
      <c r="J3" s="744"/>
      <c r="K3" s="744"/>
      <c r="L3" s="744"/>
      <c r="M3" s="744"/>
      <c r="N3" s="221"/>
    </row>
    <row r="4" spans="2:16" ht="16.5" customHeight="1" x14ac:dyDescent="0.15">
      <c r="B4" s="4"/>
      <c r="C4" s="4"/>
      <c r="D4" s="109"/>
      <c r="E4" s="109"/>
      <c r="F4" s="109"/>
      <c r="G4" s="109"/>
      <c r="H4" s="109"/>
      <c r="I4" s="4"/>
      <c r="J4" s="4"/>
      <c r="K4" s="4"/>
      <c r="L4" s="90"/>
      <c r="M4" s="90"/>
      <c r="N4" s="90"/>
    </row>
    <row r="5" spans="2:16" ht="19.5" customHeight="1" x14ac:dyDescent="0.15">
      <c r="B5" s="167" t="s">
        <v>711</v>
      </c>
      <c r="C5" s="4"/>
      <c r="D5" s="4"/>
      <c r="E5" s="4"/>
      <c r="F5" s="4"/>
      <c r="G5" s="4"/>
      <c r="H5" s="4"/>
      <c r="I5" s="4"/>
      <c r="J5" s="4"/>
      <c r="K5" s="4"/>
      <c r="L5" s="90"/>
      <c r="M5" s="90"/>
      <c r="N5" s="90"/>
    </row>
    <row r="6" spans="2:16" ht="16.5" customHeight="1" x14ac:dyDescent="0.15">
      <c r="E6" s="4"/>
      <c r="F6" s="4"/>
      <c r="G6" s="4"/>
      <c r="H6" s="90"/>
      <c r="I6" s="90"/>
      <c r="J6" s="168"/>
      <c r="K6" s="168"/>
      <c r="L6" s="168"/>
      <c r="M6" s="168"/>
      <c r="N6" s="90"/>
    </row>
    <row r="7" spans="2:16" ht="15" customHeight="1" x14ac:dyDescent="0.15">
      <c r="B7" s="4"/>
      <c r="C7" s="4"/>
      <c r="D7" s="222" t="s">
        <v>712</v>
      </c>
      <c r="E7" s="4"/>
      <c r="F7" s="4"/>
      <c r="G7" s="4"/>
      <c r="H7" s="4"/>
      <c r="I7" s="4"/>
      <c r="J7" s="59"/>
      <c r="K7" s="59"/>
      <c r="L7" s="91"/>
      <c r="M7" s="91"/>
      <c r="N7" s="91"/>
      <c r="O7" s="206"/>
      <c r="P7" s="223"/>
    </row>
    <row r="8" spans="2:16" ht="21" customHeight="1" x14ac:dyDescent="0.15">
      <c r="B8" s="4"/>
      <c r="C8" s="678" t="s">
        <v>713</v>
      </c>
      <c r="D8" s="679"/>
      <c r="E8" s="680"/>
      <c r="F8" s="113"/>
      <c r="G8" s="687" t="str">
        <f>IF(基本!F4="","",基本!F4)</f>
        <v/>
      </c>
      <c r="H8" s="687"/>
      <c r="I8" s="687"/>
      <c r="J8" s="687"/>
      <c r="K8" s="687"/>
      <c r="L8" s="687"/>
      <c r="M8" s="688"/>
      <c r="N8" s="91"/>
      <c r="O8" s="206"/>
      <c r="P8" s="7" t="s">
        <v>262</v>
      </c>
    </row>
    <row r="9" spans="2:16" ht="21" customHeight="1" x14ac:dyDescent="0.15">
      <c r="B9" s="4"/>
      <c r="C9" s="678" t="s">
        <v>714</v>
      </c>
      <c r="D9" s="679"/>
      <c r="E9" s="680"/>
      <c r="F9" s="113"/>
      <c r="G9" s="687" t="str">
        <f>IF(基本!F7="","","東京都"&amp;基本!F7)</f>
        <v/>
      </c>
      <c r="H9" s="687"/>
      <c r="I9" s="687"/>
      <c r="J9" s="687"/>
      <c r="K9" s="687"/>
      <c r="L9" s="687"/>
      <c r="M9" s="688"/>
      <c r="N9" s="90"/>
      <c r="P9" s="89" t="s">
        <v>293</v>
      </c>
    </row>
    <row r="10" spans="2:16" ht="21" customHeight="1" x14ac:dyDescent="0.15">
      <c r="B10" s="4"/>
      <c r="C10" s="678" t="s">
        <v>715</v>
      </c>
      <c r="D10" s="679"/>
      <c r="E10" s="680"/>
      <c r="F10" s="113"/>
      <c r="G10" s="687" t="str">
        <f>IF(基本!K5="","",基本!G5&amp;"  "&amp;基本!K5)</f>
        <v/>
      </c>
      <c r="H10" s="687"/>
      <c r="I10" s="687"/>
      <c r="J10" s="687"/>
      <c r="K10" s="687"/>
      <c r="L10" s="687"/>
      <c r="M10" s="688"/>
      <c r="N10" s="90"/>
      <c r="P10" s="89" t="s">
        <v>293</v>
      </c>
    </row>
    <row r="11" spans="2:16" ht="21" customHeight="1" x14ac:dyDescent="0.15">
      <c r="B11" s="4"/>
      <c r="C11" s="678" t="s">
        <v>716</v>
      </c>
      <c r="D11" s="679"/>
      <c r="E11" s="680"/>
      <c r="F11" s="113"/>
      <c r="G11" s="687" t="str">
        <f>IF(基本!K6="","",基本!G6&amp;"  "&amp;基本!K6)</f>
        <v/>
      </c>
      <c r="H11" s="687"/>
      <c r="I11" s="687"/>
      <c r="J11" s="687"/>
      <c r="K11" s="687"/>
      <c r="L11" s="687"/>
      <c r="M11" s="688"/>
      <c r="N11" s="90"/>
      <c r="P11" s="89" t="s">
        <v>293</v>
      </c>
    </row>
    <row r="12" spans="2:16" ht="21" customHeight="1" x14ac:dyDescent="0.15">
      <c r="B12" s="4"/>
      <c r="C12" s="684" t="s">
        <v>717</v>
      </c>
      <c r="D12" s="685"/>
      <c r="E12" s="686"/>
      <c r="F12" s="169"/>
      <c r="G12" s="6" t="s">
        <v>120</v>
      </c>
      <c r="H12" s="735" t="str">
        <f>IF(基本!G8="","",基本!G8)</f>
        <v/>
      </c>
      <c r="I12" s="735"/>
      <c r="J12" s="224" t="s">
        <v>121</v>
      </c>
      <c r="K12" s="735" t="str">
        <f>IF(基本!K8="","",基本!K8)</f>
        <v/>
      </c>
      <c r="L12" s="735"/>
      <c r="M12" s="736"/>
      <c r="N12" s="90"/>
      <c r="P12" s="89" t="s">
        <v>293</v>
      </c>
    </row>
    <row r="13" spans="2:16" ht="21" customHeight="1" x14ac:dyDescent="0.15">
      <c r="B13" s="4"/>
      <c r="C13" s="678" t="s">
        <v>718</v>
      </c>
      <c r="D13" s="679"/>
      <c r="E13" s="680"/>
      <c r="F13" s="113"/>
      <c r="G13" s="741" t="str">
        <f>IF(基本!F9="","",基本!F9)</f>
        <v/>
      </c>
      <c r="H13" s="741"/>
      <c r="I13" s="741"/>
      <c r="J13" s="741"/>
      <c r="K13" s="741"/>
      <c r="L13" s="741"/>
      <c r="M13" s="742"/>
      <c r="N13" s="90"/>
      <c r="P13" s="89" t="s">
        <v>293</v>
      </c>
    </row>
    <row r="14" spans="2:16" ht="21.75" customHeight="1" x14ac:dyDescent="0.15">
      <c r="B14" s="4"/>
      <c r="C14" s="225"/>
      <c r="D14" s="226" t="s">
        <v>598</v>
      </c>
      <c r="E14" s="743" t="s">
        <v>719</v>
      </c>
      <c r="F14" s="743"/>
      <c r="G14" s="743"/>
      <c r="H14" s="743"/>
      <c r="I14" s="743"/>
      <c r="J14" s="743"/>
      <c r="K14" s="743"/>
      <c r="L14" s="743"/>
      <c r="M14" s="743"/>
      <c r="N14" s="107"/>
    </row>
    <row r="15" spans="2:16" ht="21.75" customHeight="1" x14ac:dyDescent="0.15">
      <c r="B15" s="4"/>
      <c r="C15" s="202"/>
      <c r="D15" s="202"/>
      <c r="E15" s="744"/>
      <c r="F15" s="744"/>
      <c r="G15" s="744"/>
      <c r="H15" s="744"/>
      <c r="I15" s="744"/>
      <c r="J15" s="744"/>
      <c r="K15" s="744"/>
      <c r="L15" s="744"/>
      <c r="M15" s="744"/>
      <c r="N15" s="107"/>
    </row>
    <row r="16" spans="2:16" ht="14.25" customHeight="1" x14ac:dyDescent="0.15">
      <c r="B16" s="4"/>
      <c r="C16" s="202"/>
      <c r="D16" s="202"/>
      <c r="E16" s="227"/>
      <c r="F16" s="227"/>
      <c r="G16" s="227"/>
      <c r="H16" s="227"/>
      <c r="I16" s="227"/>
      <c r="J16" s="227"/>
      <c r="K16" s="227"/>
      <c r="L16" s="227"/>
      <c r="M16" s="227"/>
      <c r="N16" s="90"/>
    </row>
    <row r="17" spans="2:16" ht="21.75" customHeight="1" x14ac:dyDescent="0.15">
      <c r="B17" s="212" t="s">
        <v>720</v>
      </c>
      <c r="C17" s="4"/>
      <c r="D17" s="4" t="str">
        <f>IF(基本!B10="","",基本!B10)</f>
        <v/>
      </c>
      <c r="E17" s="4"/>
      <c r="F17" s="4"/>
      <c r="G17" s="724" t="str">
        <f>IF(D17=C81,P81,IF(D17=C82,P82,IF(D17=C83,P83,IF(D17=C84,P84,""))))</f>
        <v/>
      </c>
      <c r="H17" s="724"/>
      <c r="I17" s="724"/>
      <c r="J17" s="724"/>
      <c r="K17" s="724"/>
      <c r="L17" s="724"/>
      <c r="M17" s="90"/>
      <c r="N17" s="90"/>
    </row>
    <row r="18" spans="2:16" s="14" customFormat="1" ht="16.5" customHeight="1" x14ac:dyDescent="0.15">
      <c r="D18" s="228"/>
      <c r="E18" s="228"/>
      <c r="F18" s="228"/>
      <c r="G18" s="228"/>
      <c r="H18" s="229"/>
      <c r="I18" s="229"/>
      <c r="J18" s="96"/>
      <c r="K18" s="96"/>
      <c r="L18" s="96"/>
      <c r="M18" s="96"/>
      <c r="N18" s="229"/>
      <c r="O18" s="230"/>
    </row>
    <row r="19" spans="2:16" ht="21" customHeight="1" x14ac:dyDescent="0.15">
      <c r="B19" s="4"/>
      <c r="C19" s="678" t="s">
        <v>713</v>
      </c>
      <c r="D19" s="679"/>
      <c r="E19" s="680"/>
      <c r="F19" s="113"/>
      <c r="G19" s="687" t="str">
        <f>IF(基本!O$10=1,IF(基本!F43=基本!F10,"",基本!F10),IF(基本!O$16=1,IF(基本!F43=基本!F16,"",基本!F$16),""))</f>
        <v/>
      </c>
      <c r="H19" s="687"/>
      <c r="I19" s="687"/>
      <c r="J19" s="687"/>
      <c r="K19" s="687"/>
      <c r="L19" s="687"/>
      <c r="M19" s="688"/>
      <c r="N19" s="90"/>
      <c r="P19" s="7" t="s">
        <v>262</v>
      </c>
    </row>
    <row r="20" spans="2:16" ht="21" customHeight="1" x14ac:dyDescent="0.15">
      <c r="B20" s="4"/>
      <c r="C20" s="678" t="s">
        <v>714</v>
      </c>
      <c r="D20" s="679"/>
      <c r="E20" s="680"/>
      <c r="F20" s="113"/>
      <c r="G20" s="687" t="str">
        <f>IF(G19="","",IF(基本!F43=基本!F10,"",IF(基本!O$10=1,基本!F$13,IF(基本!O$16=1,基本!F$19))))</f>
        <v/>
      </c>
      <c r="H20" s="687"/>
      <c r="I20" s="687"/>
      <c r="J20" s="687"/>
      <c r="K20" s="687"/>
      <c r="L20" s="687"/>
      <c r="M20" s="688"/>
      <c r="N20" s="90"/>
      <c r="P20" s="89" t="s">
        <v>293</v>
      </c>
    </row>
    <row r="21" spans="2:16" ht="21" customHeight="1" x14ac:dyDescent="0.15">
      <c r="B21" s="4"/>
      <c r="C21" s="678" t="s">
        <v>715</v>
      </c>
      <c r="D21" s="679"/>
      <c r="E21" s="680"/>
      <c r="F21" s="113"/>
      <c r="G21" s="687" t="str">
        <f>IF(G19="","",IF(基本!F43=基本!F10,"",IF(基本!O$10=1,基本!G$11&amp;"   "&amp;基本!K$11,IF(基本!O$16=1,基本!G$17&amp;"   "&amp;基本!K$17))))</f>
        <v/>
      </c>
      <c r="H21" s="687"/>
      <c r="I21" s="687"/>
      <c r="J21" s="687"/>
      <c r="K21" s="687"/>
      <c r="L21" s="687"/>
      <c r="M21" s="688"/>
      <c r="N21" s="90"/>
      <c r="P21" s="89" t="s">
        <v>293</v>
      </c>
    </row>
    <row r="22" spans="2:16" ht="21" customHeight="1" x14ac:dyDescent="0.15">
      <c r="B22" s="4"/>
      <c r="C22" s="739" t="s">
        <v>123</v>
      </c>
      <c r="D22" s="679"/>
      <c r="E22" s="680"/>
      <c r="F22" s="113"/>
      <c r="G22" s="687" t="str">
        <f>IF(G19="","",IF(基本!F43=基本!F10,"",IF(基本!O$10=1,基本!G$12&amp;"   "&amp;基本!K$12,IF(基本!O$16=1,基本!G$18&amp;"   "&amp;基本!K$18,))))</f>
        <v/>
      </c>
      <c r="H22" s="687"/>
      <c r="I22" s="687"/>
      <c r="J22" s="687"/>
      <c r="K22" s="687"/>
      <c r="L22" s="687"/>
      <c r="M22" s="688"/>
      <c r="N22" s="90"/>
      <c r="P22" s="89" t="s">
        <v>293</v>
      </c>
    </row>
    <row r="23" spans="2:16" ht="21" customHeight="1" x14ac:dyDescent="0.15">
      <c r="B23" s="4"/>
      <c r="C23" s="684" t="s">
        <v>717</v>
      </c>
      <c r="D23" s="685"/>
      <c r="E23" s="686"/>
      <c r="F23" s="169"/>
      <c r="G23" s="6" t="s">
        <v>120</v>
      </c>
      <c r="H23" s="734" t="str">
        <f>IF(G19="","",IF(基本!F43=基本!F10,"",IF(基本!$O$10=1,基本!G$14,IF(基本!$O$16=1,基本!G$20))))</f>
        <v/>
      </c>
      <c r="I23" s="735"/>
      <c r="J23" s="224" t="s">
        <v>121</v>
      </c>
      <c r="K23" s="734" t="str">
        <f>IF(G19="","",IF(基本!F43=基本!F10,"",IF(基本!O$10=1,基本!K$14,IF(基本!O$16=1,基本!K$20))))</f>
        <v/>
      </c>
      <c r="L23" s="735"/>
      <c r="M23" s="736"/>
      <c r="N23" s="90"/>
      <c r="P23" s="89" t="s">
        <v>293</v>
      </c>
    </row>
    <row r="24" spans="2:16" ht="21" customHeight="1" x14ac:dyDescent="0.15">
      <c r="B24" s="4"/>
      <c r="C24" s="678" t="s">
        <v>718</v>
      </c>
      <c r="D24" s="679"/>
      <c r="E24" s="680"/>
      <c r="F24" s="113"/>
      <c r="G24" s="687" t="str">
        <f>IF(G19="","",IF(基本!F43=基本!F10,"",IF(基本!O$10=1,基本!F$15,IF(基本!O$16=1,基本!F$21))))</f>
        <v/>
      </c>
      <c r="H24" s="687"/>
      <c r="I24" s="687"/>
      <c r="J24" s="687"/>
      <c r="K24" s="687"/>
      <c r="L24" s="687"/>
      <c r="M24" s="688"/>
      <c r="N24" s="90"/>
      <c r="P24" s="89" t="s">
        <v>293</v>
      </c>
    </row>
    <row r="25" spans="2:16" ht="21.75" customHeight="1" x14ac:dyDescent="0.15">
      <c r="B25" s="4"/>
      <c r="C25" s="225"/>
      <c r="D25" s="231" t="s">
        <v>721</v>
      </c>
      <c r="E25" s="743" t="str">
        <f>IF(D17=C81,G81,IF(D17=C82,G82,IF(D17=C83,G83,IF(D17=C84,G84,""))))</f>
        <v/>
      </c>
      <c r="F25" s="743"/>
      <c r="G25" s="743"/>
      <c r="H25" s="743"/>
      <c r="I25" s="743"/>
      <c r="J25" s="743"/>
      <c r="K25" s="743"/>
      <c r="L25" s="743"/>
      <c r="M25" s="743"/>
      <c r="N25" s="90"/>
    </row>
    <row r="26" spans="2:16" ht="21.75" customHeight="1" x14ac:dyDescent="0.15">
      <c r="B26" s="4"/>
      <c r="C26" s="202"/>
      <c r="D26" s="202"/>
      <c r="E26" s="744"/>
      <c r="F26" s="744"/>
      <c r="G26" s="744"/>
      <c r="H26" s="744"/>
      <c r="I26" s="744"/>
      <c r="J26" s="744"/>
      <c r="K26" s="744"/>
      <c r="L26" s="744"/>
      <c r="M26" s="744"/>
      <c r="N26" s="90"/>
    </row>
    <row r="27" spans="2:16" ht="16.5" customHeight="1" x14ac:dyDescent="0.15">
      <c r="B27" s="4"/>
      <c r="C27" s="202"/>
      <c r="D27" s="202"/>
      <c r="E27" s="227"/>
      <c r="F27" s="227"/>
      <c r="G27" s="227"/>
      <c r="H27" s="227"/>
      <c r="I27" s="227"/>
      <c r="J27" s="227"/>
      <c r="K27" s="227"/>
      <c r="L27" s="227"/>
      <c r="M27" s="227"/>
      <c r="N27" s="90"/>
    </row>
    <row r="28" spans="2:16" ht="18.75" customHeight="1" x14ac:dyDescent="0.15">
      <c r="B28" s="232" t="s">
        <v>722</v>
      </c>
      <c r="C28" s="4"/>
      <c r="D28" s="4" t="str">
        <f>IF(基本!B16="","",基本!B16)</f>
        <v/>
      </c>
      <c r="E28" s="4"/>
      <c r="F28" s="4"/>
      <c r="G28" s="724" t="str">
        <f>IF(D28=C82,P82,IF(D28=C83,P83,IF(D28=C84,P84,"")))</f>
        <v/>
      </c>
      <c r="H28" s="724"/>
      <c r="I28" s="724"/>
      <c r="J28" s="724"/>
      <c r="K28" s="724"/>
      <c r="L28" s="724"/>
      <c r="M28" s="90"/>
      <c r="N28" s="90"/>
    </row>
    <row r="29" spans="2:16" ht="14.25" customHeight="1" x14ac:dyDescent="0.15">
      <c r="B29" s="4"/>
      <c r="C29" s="4"/>
      <c r="D29" s="4"/>
      <c r="E29" s="4"/>
      <c r="F29" s="4"/>
      <c r="G29" s="4"/>
      <c r="H29" s="4"/>
      <c r="I29" s="4"/>
      <c r="J29" s="4"/>
      <c r="K29" s="4"/>
      <c r="L29" s="90"/>
      <c r="M29" s="90"/>
      <c r="N29" s="90"/>
    </row>
    <row r="30" spans="2:16" ht="21" customHeight="1" x14ac:dyDescent="0.15">
      <c r="B30" s="4"/>
      <c r="C30" s="678" t="s">
        <v>713</v>
      </c>
      <c r="D30" s="679"/>
      <c r="E30" s="680"/>
      <c r="F30" s="113"/>
      <c r="G30" s="687" t="str">
        <f>IF(基本!O$16=2,IF(基本!F43=基本!F16,"",基本!F$16),"")</f>
        <v/>
      </c>
      <c r="H30" s="687"/>
      <c r="I30" s="687"/>
      <c r="J30" s="687"/>
      <c r="K30" s="687"/>
      <c r="L30" s="687"/>
      <c r="M30" s="688"/>
      <c r="N30" s="90"/>
      <c r="P30" s="7" t="s">
        <v>262</v>
      </c>
    </row>
    <row r="31" spans="2:16" ht="21" customHeight="1" x14ac:dyDescent="0.15">
      <c r="B31" s="4"/>
      <c r="C31" s="678" t="s">
        <v>714</v>
      </c>
      <c r="D31" s="679"/>
      <c r="E31" s="680"/>
      <c r="F31" s="113"/>
      <c r="G31" s="687" t="str">
        <f>IF(G30="","",IF(基本!F43=基本!F16,"",IF(基本!O$10=2,基本!F$13,IF(基本!O$16=2,基本!F$19))))</f>
        <v/>
      </c>
      <c r="H31" s="687"/>
      <c r="I31" s="687"/>
      <c r="J31" s="687"/>
      <c r="K31" s="687"/>
      <c r="L31" s="687"/>
      <c r="M31" s="688"/>
      <c r="N31" s="90"/>
      <c r="P31" s="89" t="s">
        <v>293</v>
      </c>
    </row>
    <row r="32" spans="2:16" ht="21" customHeight="1" x14ac:dyDescent="0.15">
      <c r="B32" s="4"/>
      <c r="C32" s="678" t="s">
        <v>715</v>
      </c>
      <c r="D32" s="679"/>
      <c r="E32" s="680"/>
      <c r="F32" s="113"/>
      <c r="G32" s="687" t="str">
        <f>IF(G30="","",IF(基本!F43=基本!F16,"",IF(基本!O$10=2,基本!G$11&amp;"   "&amp;基本!K$11,IF(基本!O$16=2,基本!G$17&amp;"   "&amp;基本!K$17,I))))</f>
        <v/>
      </c>
      <c r="H32" s="687"/>
      <c r="I32" s="687"/>
      <c r="J32" s="687"/>
      <c r="K32" s="687"/>
      <c r="L32" s="687"/>
      <c r="M32" s="688"/>
      <c r="N32" s="90"/>
      <c r="P32" s="89" t="s">
        <v>293</v>
      </c>
    </row>
    <row r="33" spans="2:16" ht="21" customHeight="1" x14ac:dyDescent="0.15">
      <c r="B33" s="4"/>
      <c r="C33" s="739" t="s">
        <v>123</v>
      </c>
      <c r="D33" s="679"/>
      <c r="E33" s="680"/>
      <c r="F33" s="113"/>
      <c r="G33" s="687" t="str">
        <f>IF(G30="","",IF(基本!F43=基本!F16,"",IF(基本!O$10=2,基本!G$12&amp;"   "&amp;基本!K$12,IF(基本!O$16=2,基本!G$18&amp;"   "&amp;基本!K$18))))</f>
        <v/>
      </c>
      <c r="H33" s="687"/>
      <c r="I33" s="687"/>
      <c r="J33" s="687"/>
      <c r="K33" s="687"/>
      <c r="L33" s="687"/>
      <c r="M33" s="688"/>
      <c r="N33" s="90"/>
      <c r="P33" s="89" t="s">
        <v>293</v>
      </c>
    </row>
    <row r="34" spans="2:16" ht="21" customHeight="1" x14ac:dyDescent="0.15">
      <c r="B34" s="4"/>
      <c r="C34" s="684" t="s">
        <v>717</v>
      </c>
      <c r="D34" s="685"/>
      <c r="E34" s="686"/>
      <c r="F34" s="169"/>
      <c r="G34" s="6" t="s">
        <v>120</v>
      </c>
      <c r="H34" s="734" t="str">
        <f>IF(G30="","",IF(基本!F43=基本!F16,"",IF(基本!O$10=2,基本!G$14,IF(基本!O$16=2,基本!G$20))))</f>
        <v/>
      </c>
      <c r="I34" s="735"/>
      <c r="J34" s="224" t="s">
        <v>121</v>
      </c>
      <c r="K34" s="734" t="str">
        <f>IF(G30="","",IF(基本!F43=基本!F16,"",IF(基本!O$10=2,基本!K$14,IF(基本!O$16=2,基本!K$20))))</f>
        <v/>
      </c>
      <c r="L34" s="735"/>
      <c r="M34" s="736"/>
      <c r="N34" s="90"/>
      <c r="P34" s="89" t="s">
        <v>293</v>
      </c>
    </row>
    <row r="35" spans="2:16" ht="21" customHeight="1" x14ac:dyDescent="0.15">
      <c r="B35" s="4"/>
      <c r="C35" s="678" t="s">
        <v>718</v>
      </c>
      <c r="D35" s="679"/>
      <c r="E35" s="680"/>
      <c r="F35" s="113"/>
      <c r="G35" s="687" t="str">
        <f>IF(G30="","",IF(基本!F43=基本!F16,"",IF(基本!O$10=2,基本!F$15,IF(基本!O$16=2,基本!F$21))))</f>
        <v/>
      </c>
      <c r="H35" s="687"/>
      <c r="I35" s="687"/>
      <c r="J35" s="687"/>
      <c r="K35" s="687"/>
      <c r="L35" s="687"/>
      <c r="M35" s="688"/>
      <c r="N35" s="90"/>
      <c r="P35" s="89" t="s">
        <v>293</v>
      </c>
    </row>
    <row r="36" spans="2:16" ht="24.75" customHeight="1" x14ac:dyDescent="0.15">
      <c r="B36" s="4"/>
      <c r="C36" s="233"/>
      <c r="D36" s="231" t="s">
        <v>723</v>
      </c>
      <c r="E36" s="743" t="str">
        <f>IF(D28=C82,G82,IF(D28=C83,G83,IF(D28=C84,G84,"")))</f>
        <v/>
      </c>
      <c r="F36" s="743"/>
      <c r="G36" s="743"/>
      <c r="H36" s="743"/>
      <c r="I36" s="743"/>
      <c r="J36" s="743"/>
      <c r="K36" s="743"/>
      <c r="L36" s="743"/>
      <c r="M36" s="743"/>
      <c r="N36" s="107"/>
    </row>
    <row r="37" spans="2:16" ht="24.75" customHeight="1" x14ac:dyDescent="0.15">
      <c r="B37" s="4"/>
      <c r="C37" s="233"/>
      <c r="D37" s="231"/>
      <c r="E37" s="744"/>
      <c r="F37" s="744"/>
      <c r="G37" s="744"/>
      <c r="H37" s="744"/>
      <c r="I37" s="744"/>
      <c r="J37" s="744"/>
      <c r="K37" s="744"/>
      <c r="L37" s="744"/>
      <c r="M37" s="744"/>
      <c r="N37" s="107"/>
    </row>
    <row r="38" spans="2:16" ht="19.5" customHeight="1" x14ac:dyDescent="0.15">
      <c r="B38" s="4"/>
      <c r="C38" s="202"/>
      <c r="D38" s="202"/>
      <c r="E38" s="744"/>
      <c r="F38" s="744"/>
      <c r="G38" s="744"/>
      <c r="H38" s="744"/>
      <c r="I38" s="744"/>
      <c r="J38" s="744"/>
      <c r="K38" s="744"/>
      <c r="L38" s="744"/>
      <c r="M38" s="744"/>
      <c r="N38" s="107"/>
    </row>
    <row r="39" spans="2:16" ht="18" customHeight="1" x14ac:dyDescent="0.15">
      <c r="B39" s="4"/>
      <c r="C39" s="202"/>
      <c r="D39" s="202"/>
      <c r="E39" s="234"/>
      <c r="F39" s="234"/>
      <c r="G39" s="234"/>
      <c r="H39" s="234"/>
      <c r="I39" s="234"/>
      <c r="J39" s="234"/>
      <c r="K39" s="234"/>
      <c r="L39" s="234"/>
      <c r="M39" s="234"/>
      <c r="N39" s="234"/>
    </row>
    <row r="40" spans="2:16" ht="25.5" customHeight="1" x14ac:dyDescent="0.15">
      <c r="B40" s="4"/>
      <c r="C40" s="202"/>
      <c r="D40" s="202"/>
      <c r="E40" s="234"/>
      <c r="F40" s="234"/>
      <c r="G40" s="234"/>
      <c r="H40" s="234"/>
      <c r="I40" s="234"/>
      <c r="J40" s="234"/>
      <c r="K40" s="234"/>
      <c r="L40" s="234"/>
      <c r="M40" s="345" t="s">
        <v>975</v>
      </c>
    </row>
    <row r="41" spans="2:16" ht="21" customHeight="1" x14ac:dyDescent="0.15">
      <c r="B41" s="167" t="s">
        <v>724</v>
      </c>
      <c r="D41" s="201"/>
      <c r="E41" s="201"/>
    </row>
    <row r="42" spans="2:16" ht="21" customHeight="1" x14ac:dyDescent="0.15"/>
    <row r="43" spans="2:16" ht="21" customHeight="1" x14ac:dyDescent="0.15">
      <c r="C43" s="7" t="s">
        <v>315</v>
      </c>
    </row>
    <row r="44" spans="2:16" ht="21" customHeight="1" x14ac:dyDescent="0.15"/>
    <row r="45" spans="2:16" ht="21" customHeight="1" x14ac:dyDescent="0.15">
      <c r="C45" s="678" t="s">
        <v>713</v>
      </c>
      <c r="D45" s="679"/>
      <c r="E45" s="680"/>
      <c r="F45" s="113"/>
      <c r="G45" s="687" t="str">
        <f>IF(基本!F57="","",基本!F57)</f>
        <v/>
      </c>
      <c r="H45" s="687"/>
      <c r="I45" s="687"/>
      <c r="J45" s="687"/>
      <c r="K45" s="687"/>
      <c r="L45" s="687"/>
      <c r="M45" s="688"/>
      <c r="P45" s="7" t="s">
        <v>262</v>
      </c>
    </row>
    <row r="46" spans="2:16" ht="21" customHeight="1" x14ac:dyDescent="0.15">
      <c r="C46" s="684" t="s">
        <v>317</v>
      </c>
      <c r="D46" s="685"/>
      <c r="E46" s="686"/>
      <c r="F46" s="113"/>
      <c r="G46" s="687" t="str">
        <f>IF(基本!F58="","",基本!F58)</f>
        <v/>
      </c>
      <c r="H46" s="687"/>
      <c r="I46" s="687"/>
      <c r="J46" s="687"/>
      <c r="K46" s="687"/>
      <c r="L46" s="687"/>
      <c r="M46" s="688"/>
      <c r="P46" s="89" t="s">
        <v>293</v>
      </c>
    </row>
    <row r="47" spans="2:16" ht="21" customHeight="1" x14ac:dyDescent="0.15">
      <c r="C47" s="678" t="s">
        <v>316</v>
      </c>
      <c r="D47" s="679"/>
      <c r="E47" s="680"/>
      <c r="F47" s="113"/>
      <c r="G47" s="687" t="str">
        <f>IF(基本!F59="","",基本!F59)</f>
        <v/>
      </c>
      <c r="H47" s="687"/>
      <c r="I47" s="687"/>
      <c r="J47" s="687"/>
      <c r="K47" s="687"/>
      <c r="L47" s="687"/>
      <c r="M47" s="688"/>
      <c r="P47" s="89" t="s">
        <v>293</v>
      </c>
    </row>
    <row r="48" spans="2:16" ht="21" customHeight="1" x14ac:dyDescent="0.15">
      <c r="C48" s="739" t="s">
        <v>318</v>
      </c>
      <c r="D48" s="679"/>
      <c r="E48" s="680"/>
      <c r="F48" s="113"/>
      <c r="G48" s="687" t="str">
        <f>IF(基本!F60="","",基本!F60)</f>
        <v/>
      </c>
      <c r="H48" s="687"/>
      <c r="I48" s="687"/>
      <c r="J48" s="687"/>
      <c r="K48" s="687"/>
      <c r="L48" s="687"/>
      <c r="M48" s="688"/>
      <c r="P48" s="89" t="s">
        <v>293</v>
      </c>
    </row>
    <row r="49" spans="2:16" ht="21" customHeight="1" x14ac:dyDescent="0.15">
      <c r="C49" s="739" t="s">
        <v>123</v>
      </c>
      <c r="D49" s="679"/>
      <c r="E49" s="680"/>
      <c r="F49" s="113"/>
      <c r="G49" s="687" t="str">
        <f>IF(基本!F61="","",基本!F61)</f>
        <v/>
      </c>
      <c r="H49" s="687"/>
      <c r="I49" s="687"/>
      <c r="J49" s="687"/>
      <c r="K49" s="687"/>
      <c r="L49" s="687"/>
      <c r="M49" s="688"/>
      <c r="P49" s="89" t="s">
        <v>293</v>
      </c>
    </row>
    <row r="50" spans="2:16" ht="21" customHeight="1" x14ac:dyDescent="0.15">
      <c r="C50" s="684" t="s">
        <v>717</v>
      </c>
      <c r="D50" s="685"/>
      <c r="E50" s="686"/>
      <c r="F50" s="169"/>
      <c r="G50" s="6" t="s">
        <v>120</v>
      </c>
      <c r="H50" s="734" t="str">
        <f>IF(基本!G62="","",基本!G62)</f>
        <v/>
      </c>
      <c r="I50" s="735"/>
      <c r="J50" s="224" t="s">
        <v>121</v>
      </c>
      <c r="K50" s="734" t="str">
        <f>IF(基本!K62="","",基本!K62)</f>
        <v/>
      </c>
      <c r="L50" s="735"/>
      <c r="M50" s="736"/>
      <c r="P50" s="89" t="s">
        <v>293</v>
      </c>
    </row>
    <row r="51" spans="2:16" ht="21" customHeight="1" x14ac:dyDescent="0.15">
      <c r="C51" s="678" t="s">
        <v>718</v>
      </c>
      <c r="D51" s="679"/>
      <c r="E51" s="680"/>
      <c r="F51" s="113"/>
      <c r="G51" s="687" t="str">
        <f>IF(基本!F63="","",基本!F63)</f>
        <v/>
      </c>
      <c r="H51" s="687"/>
      <c r="I51" s="687"/>
      <c r="J51" s="687"/>
      <c r="K51" s="687"/>
      <c r="L51" s="687"/>
      <c r="M51" s="688"/>
      <c r="P51" s="89" t="s">
        <v>293</v>
      </c>
    </row>
    <row r="52" spans="2:16" ht="21" customHeight="1" x14ac:dyDescent="0.15">
      <c r="C52" s="11" t="s">
        <v>319</v>
      </c>
    </row>
    <row r="53" spans="2:16" ht="21" customHeight="1" x14ac:dyDescent="0.15"/>
    <row r="54" spans="2:16" ht="21" customHeight="1" x14ac:dyDescent="0.15">
      <c r="B54" s="232" t="s">
        <v>725</v>
      </c>
      <c r="C54" s="202"/>
      <c r="D54" s="4" t="s">
        <v>400</v>
      </c>
      <c r="E54" s="234"/>
      <c r="F54" s="234"/>
      <c r="G54" s="740" t="str">
        <f>IF(D54=C99,P99,IF(D54=C100,P100,""))</f>
        <v/>
      </c>
      <c r="H54" s="740"/>
      <c r="I54" s="740"/>
      <c r="J54" s="740"/>
      <c r="K54" s="740"/>
      <c r="L54" s="740"/>
      <c r="M54" s="234"/>
    </row>
    <row r="55" spans="2:16" ht="21" customHeight="1" x14ac:dyDescent="0.15">
      <c r="B55" s="232"/>
      <c r="C55" s="202"/>
      <c r="D55" s="4"/>
      <c r="E55" s="234"/>
      <c r="F55" s="234"/>
      <c r="G55" s="235"/>
      <c r="H55" s="235"/>
      <c r="I55" s="235"/>
      <c r="J55" s="235"/>
      <c r="K55" s="235"/>
      <c r="L55" s="235"/>
      <c r="M55" s="234"/>
    </row>
    <row r="56" spans="2:16" ht="21" customHeight="1" x14ac:dyDescent="0.15">
      <c r="C56" s="678" t="s">
        <v>726</v>
      </c>
      <c r="D56" s="679"/>
      <c r="E56" s="680"/>
      <c r="F56" s="113"/>
      <c r="G56" s="687" t="str">
        <f>IF(基本!F64="","",基本!F64)</f>
        <v/>
      </c>
      <c r="H56" s="687"/>
      <c r="I56" s="687"/>
      <c r="J56" s="687"/>
      <c r="K56" s="687"/>
      <c r="L56" s="687"/>
      <c r="M56" s="688"/>
    </row>
    <row r="57" spans="2:16" ht="21" customHeight="1" x14ac:dyDescent="0.15">
      <c r="C57" s="678" t="s">
        <v>409</v>
      </c>
      <c r="D57" s="679"/>
      <c r="E57" s="680"/>
      <c r="F57" s="113"/>
      <c r="G57" s="687" t="str">
        <f>IF(基本!F65="","",基本!F65)</f>
        <v/>
      </c>
      <c r="H57" s="687"/>
      <c r="I57" s="687"/>
      <c r="J57" s="687"/>
      <c r="K57" s="687"/>
      <c r="L57" s="687"/>
      <c r="M57" s="688"/>
    </row>
    <row r="58" spans="2:16" ht="21" customHeight="1" x14ac:dyDescent="0.15">
      <c r="C58" s="678" t="s">
        <v>410</v>
      </c>
      <c r="D58" s="679"/>
      <c r="E58" s="680"/>
      <c r="F58" s="113"/>
      <c r="G58" s="687" t="str">
        <f>IF(基本!F66="","",基本!F66)</f>
        <v/>
      </c>
      <c r="H58" s="687"/>
      <c r="I58" s="687"/>
      <c r="J58" s="687"/>
      <c r="K58" s="687"/>
      <c r="L58" s="687"/>
      <c r="M58" s="688"/>
    </row>
    <row r="59" spans="2:16" ht="21" customHeight="1" x14ac:dyDescent="0.15">
      <c r="C59" s="739" t="s">
        <v>411</v>
      </c>
      <c r="D59" s="679"/>
      <c r="E59" s="680"/>
      <c r="F59" s="113"/>
      <c r="G59" s="687" t="str">
        <f>IF(基本!F67="","",基本!F67)</f>
        <v/>
      </c>
      <c r="H59" s="687"/>
      <c r="I59" s="687"/>
      <c r="J59" s="687"/>
      <c r="K59" s="687"/>
      <c r="L59" s="687"/>
      <c r="M59" s="688"/>
    </row>
    <row r="60" spans="2:16" ht="21" customHeight="1" x14ac:dyDescent="0.15">
      <c r="C60" s="739" t="s">
        <v>412</v>
      </c>
      <c r="D60" s="679"/>
      <c r="E60" s="680"/>
      <c r="F60" s="236"/>
      <c r="G60" s="687" t="str">
        <f>IF(基本!F68="","",基本!F68)</f>
        <v/>
      </c>
      <c r="H60" s="687"/>
      <c r="I60" s="687"/>
      <c r="J60" s="687"/>
      <c r="K60" s="687"/>
      <c r="L60" s="687"/>
      <c r="M60" s="688"/>
    </row>
    <row r="61" spans="2:16" ht="21" customHeight="1" x14ac:dyDescent="0.15">
      <c r="C61" s="684" t="s">
        <v>727</v>
      </c>
      <c r="D61" s="685"/>
      <c r="E61" s="686"/>
      <c r="F61" s="169"/>
      <c r="G61" s="6" t="s">
        <v>120</v>
      </c>
      <c r="H61" s="734" t="str">
        <f>IF(基本!G69="","",基本!G69)</f>
        <v/>
      </c>
      <c r="I61" s="735"/>
      <c r="J61" s="224" t="s">
        <v>413</v>
      </c>
      <c r="K61" s="734" t="str">
        <f>IF(基本!K69="","",基本!K69)</f>
        <v/>
      </c>
      <c r="L61" s="735"/>
      <c r="M61" s="736"/>
    </row>
    <row r="62" spans="2:16" ht="21" customHeight="1" x14ac:dyDescent="0.15">
      <c r="C62" s="678" t="s">
        <v>728</v>
      </c>
      <c r="D62" s="679"/>
      <c r="E62" s="680"/>
      <c r="F62" s="113"/>
      <c r="G62" s="737" t="str">
        <f>IF(基本!F70="","",基本!F70)</f>
        <v/>
      </c>
      <c r="H62" s="737"/>
      <c r="I62" s="737"/>
      <c r="J62" s="737"/>
      <c r="K62" s="737"/>
      <c r="L62" s="737"/>
      <c r="M62" s="738"/>
    </row>
    <row r="63" spans="2:16" ht="45" customHeight="1" x14ac:dyDescent="0.15">
      <c r="C63" s="732" t="s">
        <v>414</v>
      </c>
      <c r="D63" s="732"/>
      <c r="E63" s="732"/>
      <c r="F63" s="732"/>
      <c r="G63" s="732"/>
      <c r="H63" s="732"/>
      <c r="I63" s="732"/>
      <c r="J63" s="732"/>
      <c r="K63" s="732"/>
      <c r="L63" s="732"/>
      <c r="M63" s="732"/>
    </row>
    <row r="64" spans="2:16" ht="26.25" customHeight="1" x14ac:dyDescent="0.15">
      <c r="C64" s="733"/>
      <c r="D64" s="733"/>
      <c r="E64" s="733"/>
      <c r="F64" s="733"/>
      <c r="G64" s="733"/>
      <c r="H64" s="733"/>
      <c r="I64" s="733"/>
      <c r="J64" s="733"/>
      <c r="K64" s="733"/>
      <c r="L64" s="733"/>
      <c r="M64" s="733"/>
    </row>
    <row r="65" spans="3:13" ht="21" customHeight="1" x14ac:dyDescent="0.15">
      <c r="C65" s="733"/>
      <c r="D65" s="733"/>
      <c r="E65" s="733"/>
      <c r="F65" s="733"/>
      <c r="G65" s="733"/>
      <c r="H65" s="733"/>
      <c r="I65" s="733"/>
      <c r="J65" s="733"/>
      <c r="K65" s="733"/>
      <c r="L65" s="733"/>
      <c r="M65" s="733"/>
    </row>
    <row r="66" spans="3:13" ht="21" customHeight="1" x14ac:dyDescent="0.15"/>
    <row r="67" spans="3:13" ht="21" customHeight="1" x14ac:dyDescent="0.15"/>
    <row r="68" spans="3:13" ht="21" customHeight="1" x14ac:dyDescent="0.15"/>
    <row r="69" spans="3:13" ht="21" customHeight="1" x14ac:dyDescent="0.15"/>
    <row r="70" spans="3:13" ht="21" customHeight="1" x14ac:dyDescent="0.15"/>
    <row r="71" spans="3:13" ht="21" customHeight="1" x14ac:dyDescent="0.15"/>
    <row r="72" spans="3:13" ht="21" customHeight="1" x14ac:dyDescent="0.15"/>
    <row r="73" spans="3:13" ht="21" customHeight="1" x14ac:dyDescent="0.15"/>
    <row r="74" spans="3:13" ht="21" customHeight="1" x14ac:dyDescent="0.15"/>
    <row r="75" spans="3:13" ht="21" customHeight="1" x14ac:dyDescent="0.15"/>
    <row r="76" spans="3:13" ht="21" customHeight="1" x14ac:dyDescent="0.15"/>
    <row r="77" spans="3:13" ht="21" customHeight="1" x14ac:dyDescent="0.15">
      <c r="M77" s="345" t="s">
        <v>975</v>
      </c>
    </row>
    <row r="78" spans="3:13" ht="21" customHeight="1" x14ac:dyDescent="0.15"/>
    <row r="79" spans="3:13" ht="21" customHeight="1" x14ac:dyDescent="0.15"/>
    <row r="81" spans="3:19" ht="41.25" customHeight="1" x14ac:dyDescent="0.15">
      <c r="C81" s="747" t="s">
        <v>969</v>
      </c>
      <c r="D81" s="663"/>
      <c r="E81" s="663"/>
      <c r="G81" s="745" t="s">
        <v>281</v>
      </c>
      <c r="H81" s="745"/>
      <c r="I81" s="745"/>
      <c r="J81" s="745"/>
      <c r="K81" s="745"/>
      <c r="L81" s="745"/>
      <c r="M81" s="745"/>
      <c r="P81" s="746" t="s">
        <v>729</v>
      </c>
      <c r="Q81" s="746"/>
      <c r="R81" s="746"/>
      <c r="S81" s="746"/>
    </row>
    <row r="82" spans="3:19" ht="45.75" customHeight="1" x14ac:dyDescent="0.15">
      <c r="C82" s="663" t="s">
        <v>277</v>
      </c>
      <c r="D82" s="663"/>
      <c r="E82" s="663"/>
      <c r="G82" s="745" t="s">
        <v>331</v>
      </c>
      <c r="H82" s="745"/>
      <c r="I82" s="745"/>
      <c r="J82" s="745"/>
      <c r="K82" s="745"/>
      <c r="L82" s="745"/>
      <c r="M82" s="745"/>
      <c r="P82" s="746" t="s">
        <v>278</v>
      </c>
      <c r="Q82" s="746"/>
      <c r="R82" s="746"/>
      <c r="S82" s="746"/>
    </row>
    <row r="83" spans="3:19" ht="44.25" customHeight="1" x14ac:dyDescent="0.15">
      <c r="C83" s="663" t="s">
        <v>274</v>
      </c>
      <c r="D83" s="663"/>
      <c r="E83" s="663"/>
      <c r="G83" s="745" t="s">
        <v>282</v>
      </c>
      <c r="H83" s="745"/>
      <c r="I83" s="745"/>
      <c r="J83" s="745"/>
      <c r="K83" s="745"/>
      <c r="L83" s="745"/>
      <c r="M83" s="745"/>
      <c r="P83" s="746" t="s">
        <v>279</v>
      </c>
      <c r="Q83" s="746"/>
      <c r="R83" s="746"/>
      <c r="S83" s="746"/>
    </row>
    <row r="84" spans="3:19" ht="30.75" customHeight="1" x14ac:dyDescent="0.15">
      <c r="C84" s="663" t="s">
        <v>275</v>
      </c>
      <c r="D84" s="663"/>
      <c r="E84" s="663"/>
      <c r="G84" s="745" t="s">
        <v>276</v>
      </c>
      <c r="H84" s="745"/>
      <c r="I84" s="745"/>
      <c r="J84" s="745"/>
      <c r="K84" s="745"/>
      <c r="L84" s="745"/>
      <c r="M84" s="745"/>
      <c r="P84" s="746" t="s">
        <v>280</v>
      </c>
      <c r="Q84" s="746"/>
      <c r="R84" s="746"/>
      <c r="S84" s="746"/>
    </row>
  </sheetData>
  <sheetProtection password="A4DE" sheet="1" objects="1" scenarios="1"/>
  <mergeCells count="89">
    <mergeCell ref="P82:S82"/>
    <mergeCell ref="P83:S83"/>
    <mergeCell ref="P84:S84"/>
    <mergeCell ref="C23:E23"/>
    <mergeCell ref="C30:E30"/>
    <mergeCell ref="G30:M30"/>
    <mergeCell ref="C31:E31"/>
    <mergeCell ref="G28:L28"/>
    <mergeCell ref="C83:E83"/>
    <mergeCell ref="E25:M26"/>
    <mergeCell ref="P81:S81"/>
    <mergeCell ref="C81:E81"/>
    <mergeCell ref="C84:E84"/>
    <mergeCell ref="G81:M81"/>
    <mergeCell ref="G82:M82"/>
    <mergeCell ref="G83:M83"/>
    <mergeCell ref="G32:M32"/>
    <mergeCell ref="C24:E24"/>
    <mergeCell ref="C20:E20"/>
    <mergeCell ref="G20:M20"/>
    <mergeCell ref="C19:E19"/>
    <mergeCell ref="C21:E21"/>
    <mergeCell ref="G21:M21"/>
    <mergeCell ref="C22:E22"/>
    <mergeCell ref="G22:M22"/>
    <mergeCell ref="G84:M84"/>
    <mergeCell ref="C82:E82"/>
    <mergeCell ref="C10:E10"/>
    <mergeCell ref="G10:M10"/>
    <mergeCell ref="D3:M3"/>
    <mergeCell ref="C8:E8"/>
    <mergeCell ref="G8:M8"/>
    <mergeCell ref="C9:E9"/>
    <mergeCell ref="G9:M9"/>
    <mergeCell ref="G24:M24"/>
    <mergeCell ref="C34:E34"/>
    <mergeCell ref="G35:M35"/>
    <mergeCell ref="C35:E35"/>
    <mergeCell ref="C11:E11"/>
    <mergeCell ref="G11:M11"/>
    <mergeCell ref="C12:E12"/>
    <mergeCell ref="C13:E13"/>
    <mergeCell ref="G13:M13"/>
    <mergeCell ref="E14:M15"/>
    <mergeCell ref="E36:M38"/>
    <mergeCell ref="H12:I12"/>
    <mergeCell ref="K12:M12"/>
    <mergeCell ref="H23:I23"/>
    <mergeCell ref="K23:M23"/>
    <mergeCell ref="H34:I34"/>
    <mergeCell ref="K34:M34"/>
    <mergeCell ref="G19:M19"/>
    <mergeCell ref="C33:E33"/>
    <mergeCell ref="G33:M33"/>
    <mergeCell ref="G17:L17"/>
    <mergeCell ref="G31:M31"/>
    <mergeCell ref="C32:E32"/>
    <mergeCell ref="C57:E57"/>
    <mergeCell ref="G57:M57"/>
    <mergeCell ref="C58:E58"/>
    <mergeCell ref="C45:E45"/>
    <mergeCell ref="G45:M45"/>
    <mergeCell ref="C47:E47"/>
    <mergeCell ref="G47:M47"/>
    <mergeCell ref="C48:E48"/>
    <mergeCell ref="G48:M48"/>
    <mergeCell ref="G46:M46"/>
    <mergeCell ref="C46:E46"/>
    <mergeCell ref="C51:E51"/>
    <mergeCell ref="G51:M51"/>
    <mergeCell ref="G54:L54"/>
    <mergeCell ref="C56:E56"/>
    <mergeCell ref="G56:M56"/>
    <mergeCell ref="C49:E49"/>
    <mergeCell ref="G49:M49"/>
    <mergeCell ref="C50:E50"/>
    <mergeCell ref="H50:I50"/>
    <mergeCell ref="K50:M50"/>
    <mergeCell ref="G58:M58"/>
    <mergeCell ref="C63:M65"/>
    <mergeCell ref="G60:M60"/>
    <mergeCell ref="C61:E61"/>
    <mergeCell ref="H61:I61"/>
    <mergeCell ref="K61:M61"/>
    <mergeCell ref="C62:E62"/>
    <mergeCell ref="G62:M62"/>
    <mergeCell ref="C59:E59"/>
    <mergeCell ref="G59:M59"/>
    <mergeCell ref="C60:E60"/>
  </mergeCells>
  <phoneticPr fontId="2"/>
  <pageMargins left="0.98425196850393704" right="0.39370078740157483" top="0.78740157480314965" bottom="0.59055118110236227" header="0.31496062992125984" footer="0.31496062992125984"/>
  <pageSetup paperSize="9" orientation="portrait" blackAndWhite="1"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S44"/>
  <sheetViews>
    <sheetView showGridLines="0" view="pageBreakPreview" zoomScale="70" zoomScaleNormal="100" zoomScaleSheetLayoutView="70" workbookViewId="0">
      <selection activeCell="L31" sqref="L31:M31"/>
    </sheetView>
  </sheetViews>
  <sheetFormatPr defaultRowHeight="13.5" x14ac:dyDescent="0.15"/>
  <cols>
    <col min="1" max="1" width="1.75" style="7" customWidth="1"/>
    <col min="2" max="2" width="1" style="7" customWidth="1"/>
    <col min="3" max="3" width="2.5" style="7" customWidth="1"/>
    <col min="4" max="7" width="5.125" style="7" customWidth="1"/>
    <col min="8" max="8" width="1.25" style="7" customWidth="1"/>
    <col min="9" max="9" width="8.25" style="7" customWidth="1"/>
    <col min="10" max="10" width="10.75" style="7" customWidth="1"/>
    <col min="11" max="11" width="7.5" style="7" customWidth="1"/>
    <col min="12" max="12" width="12.375" style="7" customWidth="1"/>
    <col min="13" max="13" width="10.875" style="7" customWidth="1"/>
    <col min="14" max="14" width="5.875" style="89" customWidth="1"/>
    <col min="15" max="15" width="5.75" style="89" customWidth="1"/>
    <col min="16" max="17" width="1.25" style="89" customWidth="1"/>
    <col min="18" max="18" width="5.25" style="7" customWidth="1"/>
    <col min="19" max="16384" width="9" style="7"/>
  </cols>
  <sheetData>
    <row r="1" spans="2:18" x14ac:dyDescent="0.15">
      <c r="B1" s="167" t="s">
        <v>730</v>
      </c>
      <c r="D1" s="201"/>
      <c r="E1" s="201"/>
      <c r="F1" s="201"/>
      <c r="G1" s="201"/>
    </row>
    <row r="2" spans="2:18" x14ac:dyDescent="0.15">
      <c r="B2" s="4"/>
      <c r="C2" s="4"/>
      <c r="D2" s="4"/>
      <c r="E2" s="4"/>
      <c r="F2" s="4"/>
      <c r="G2" s="4"/>
      <c r="H2" s="4"/>
      <c r="I2" s="4"/>
      <c r="J2" s="4"/>
      <c r="K2" s="4"/>
      <c r="L2" s="202"/>
      <c r="M2" s="202"/>
      <c r="N2" s="90"/>
      <c r="O2" s="202"/>
      <c r="P2" s="90"/>
      <c r="R2" s="89"/>
    </row>
    <row r="3" spans="2:18" x14ac:dyDescent="0.15">
      <c r="B3" s="4" t="s">
        <v>740</v>
      </c>
      <c r="C3" s="4"/>
      <c r="D3" s="109"/>
      <c r="E3" s="109"/>
      <c r="F3" s="109"/>
      <c r="G3" s="109"/>
      <c r="H3" s="109"/>
      <c r="I3" s="109"/>
      <c r="J3" s="109"/>
      <c r="K3" s="109"/>
      <c r="L3" s="109"/>
      <c r="M3" s="109"/>
      <c r="N3" s="109"/>
      <c r="O3" s="202"/>
      <c r="P3" s="90"/>
      <c r="R3" s="89"/>
    </row>
    <row r="4" spans="2:18" ht="18" customHeight="1" x14ac:dyDescent="0.15">
      <c r="B4" s="4"/>
      <c r="C4" s="53" t="s">
        <v>731</v>
      </c>
      <c r="D4" s="235"/>
      <c r="E4" s="235"/>
      <c r="F4" s="235"/>
      <c r="G4" s="107"/>
      <c r="H4" s="107"/>
      <c r="I4" s="107"/>
      <c r="J4" s="107"/>
      <c r="K4" s="107"/>
      <c r="L4" s="107"/>
      <c r="M4" s="107"/>
      <c r="N4" s="107"/>
      <c r="O4" s="107"/>
      <c r="P4" s="90"/>
    </row>
    <row r="5" spans="2:18" ht="19.899999999999999" customHeight="1" x14ac:dyDescent="0.15">
      <c r="B5" s="4"/>
      <c r="C5" s="237" t="s">
        <v>741</v>
      </c>
      <c r="D5" s="238"/>
      <c r="E5" s="238"/>
      <c r="F5" s="238"/>
      <c r="G5" s="239"/>
      <c r="H5" s="240"/>
      <c r="I5" s="753"/>
      <c r="J5" s="753"/>
      <c r="K5" s="753"/>
      <c r="L5" s="753"/>
      <c r="M5" s="753"/>
      <c r="N5" s="753"/>
      <c r="O5" s="754"/>
      <c r="P5" s="90"/>
    </row>
    <row r="6" spans="2:18" ht="19.899999999999999" customHeight="1" x14ac:dyDescent="0.15">
      <c r="B6" s="4"/>
      <c r="C6" s="241" t="s">
        <v>742</v>
      </c>
      <c r="D6" s="242"/>
      <c r="E6" s="242"/>
      <c r="F6" s="242"/>
      <c r="G6" s="243"/>
      <c r="H6" s="244"/>
      <c r="I6" s="755" t="str">
        <f>IF(基本!F23="","",基本!F23)</f>
        <v/>
      </c>
      <c r="J6" s="755"/>
      <c r="K6" s="755"/>
      <c r="L6" s="755"/>
      <c r="M6" s="755"/>
      <c r="N6" s="755"/>
      <c r="O6" s="756"/>
      <c r="P6" s="74"/>
    </row>
    <row r="7" spans="2:18" ht="22.5" customHeight="1" x14ac:dyDescent="0.15">
      <c r="B7" s="4"/>
      <c r="C7" s="757" t="s">
        <v>599</v>
      </c>
      <c r="D7" s="758"/>
      <c r="E7" s="758"/>
      <c r="F7" s="758"/>
      <c r="G7" s="759"/>
      <c r="H7" s="245"/>
      <c r="I7" s="687" t="str">
        <f>IF(基本!F25="","",基本!F24&amp;基本!G24&amp;基本!H24&amp;"   "&amp;"東京都"&amp;基本!F25&amp;基本!F26)</f>
        <v/>
      </c>
      <c r="J7" s="687"/>
      <c r="K7" s="687"/>
      <c r="L7" s="687"/>
      <c r="M7" s="687"/>
      <c r="N7" s="687"/>
      <c r="O7" s="688"/>
      <c r="P7" s="195"/>
      <c r="R7" s="7" t="s">
        <v>266</v>
      </c>
    </row>
    <row r="8" spans="2:18" ht="18.75" customHeight="1" x14ac:dyDescent="0.15">
      <c r="B8" s="4"/>
      <c r="C8" s="762"/>
      <c r="D8" s="763"/>
      <c r="E8" s="763"/>
      <c r="F8" s="763"/>
      <c r="G8" s="764"/>
      <c r="H8" s="760" t="s">
        <v>386</v>
      </c>
      <c r="I8" s="761"/>
      <c r="J8" s="768" t="s">
        <v>387</v>
      </c>
      <c r="K8" s="769"/>
      <c r="L8" s="47" t="s">
        <v>388</v>
      </c>
      <c r="M8" s="47" t="s">
        <v>389</v>
      </c>
      <c r="N8" s="768" t="s">
        <v>433</v>
      </c>
      <c r="O8" s="769"/>
      <c r="P8" s="195"/>
    </row>
    <row r="9" spans="2:18" ht="18.75" customHeight="1" x14ac:dyDescent="0.15">
      <c r="B9" s="4"/>
      <c r="C9" s="765"/>
      <c r="D9" s="766"/>
      <c r="E9" s="766"/>
      <c r="F9" s="766"/>
      <c r="G9" s="767"/>
      <c r="H9" s="760" t="s">
        <v>743</v>
      </c>
      <c r="I9" s="761"/>
      <c r="J9" s="768" t="s">
        <v>178</v>
      </c>
      <c r="K9" s="769"/>
      <c r="L9" s="47" t="s">
        <v>434</v>
      </c>
      <c r="M9" s="47" t="s">
        <v>434</v>
      </c>
      <c r="N9" s="768" t="s">
        <v>325</v>
      </c>
      <c r="O9" s="769"/>
      <c r="P9" s="195"/>
    </row>
    <row r="10" spans="2:18" ht="18" customHeight="1" x14ac:dyDescent="0.15">
      <c r="B10" s="4"/>
      <c r="C10" s="770" t="s">
        <v>579</v>
      </c>
      <c r="D10" s="770"/>
      <c r="E10" s="771" t="s">
        <v>732</v>
      </c>
      <c r="F10" s="771"/>
      <c r="G10" s="771"/>
      <c r="H10" s="750" t="str">
        <f>IF(基本!F$74="○",基本!F$76,"")</f>
        <v/>
      </c>
      <c r="I10" s="751"/>
      <c r="J10" s="750" t="str">
        <f>IF(基本!F$74="○",基本!F$77,"")</f>
        <v/>
      </c>
      <c r="K10" s="751"/>
      <c r="L10" s="246" t="str">
        <f>IF(基本!F$74="○",基本!F$78,"")</f>
        <v/>
      </c>
      <c r="M10" s="246" t="str">
        <f>IF(基本!F$74="○",基本!F$79,"")</f>
        <v/>
      </c>
      <c r="N10" s="750" t="str">
        <f>IF(基本!F$74="○",基本!F$80,"")</f>
        <v/>
      </c>
      <c r="O10" s="751"/>
      <c r="P10" s="195"/>
      <c r="R10" s="48" t="s">
        <v>390</v>
      </c>
    </row>
    <row r="11" spans="2:18" ht="18" customHeight="1" x14ac:dyDescent="0.15">
      <c r="B11" s="4"/>
      <c r="C11" s="770"/>
      <c r="D11" s="770"/>
      <c r="E11" s="752" t="str">
        <f>IF(基本!$G$73="","",基本!$G$73)</f>
        <v>B棟</v>
      </c>
      <c r="F11" s="741"/>
      <c r="G11" s="742"/>
      <c r="H11" s="750" t="str">
        <f>IF(基本!G74="○",基本!G76,"")</f>
        <v/>
      </c>
      <c r="I11" s="751"/>
      <c r="J11" s="750" t="str">
        <f>IF(基本!G$74="○",基本!G$77,"")</f>
        <v/>
      </c>
      <c r="K11" s="751"/>
      <c r="L11" s="246" t="str">
        <f>IF(基本!G$74="○",基本!G$78,"")</f>
        <v/>
      </c>
      <c r="M11" s="246" t="str">
        <f>IF(基本!G$74="○",基本!G$79,"")</f>
        <v/>
      </c>
      <c r="N11" s="750" t="str">
        <f>IF(基本!G$74="○",基本!G$80,"")</f>
        <v/>
      </c>
      <c r="O11" s="751"/>
      <c r="P11" s="74"/>
      <c r="R11" s="42" t="s">
        <v>391</v>
      </c>
    </row>
    <row r="12" spans="2:18" ht="18" customHeight="1" x14ac:dyDescent="0.15">
      <c r="B12" s="4"/>
      <c r="C12" s="770"/>
      <c r="D12" s="770"/>
      <c r="E12" s="752" t="str">
        <f>IF(基本!$H$73="","",基本!$H$73)</f>
        <v>C棟</v>
      </c>
      <c r="F12" s="741"/>
      <c r="G12" s="742"/>
      <c r="H12" s="750" t="str">
        <f>IF(基本!H74="○",基本!H76,"")</f>
        <v/>
      </c>
      <c r="I12" s="751"/>
      <c r="J12" s="750" t="str">
        <f>IF(基本!H$74="○",基本!H$77,"")</f>
        <v/>
      </c>
      <c r="K12" s="751"/>
      <c r="L12" s="246" t="str">
        <f>IF(基本!H$74="○",基本!H$78,"")</f>
        <v/>
      </c>
      <c r="M12" s="246" t="str">
        <f>IF(基本!H$74="○",基本!H$79,"")</f>
        <v/>
      </c>
      <c r="N12" s="750" t="str">
        <f>IF(基本!H$74="○",基本!H$80,"")</f>
        <v/>
      </c>
      <c r="O12" s="751"/>
      <c r="P12" s="74"/>
      <c r="R12" s="42" t="s">
        <v>391</v>
      </c>
    </row>
    <row r="13" spans="2:18" ht="18" customHeight="1" x14ac:dyDescent="0.15">
      <c r="B13" s="4"/>
      <c r="C13" s="770"/>
      <c r="D13" s="770"/>
      <c r="E13" s="752" t="str">
        <f>IF(基本!$I$73="","",基本!$I$73)</f>
        <v>D棟</v>
      </c>
      <c r="F13" s="741"/>
      <c r="G13" s="742"/>
      <c r="H13" s="750" t="str">
        <f>IF(基本!I74="○",基本!I76,"")</f>
        <v/>
      </c>
      <c r="I13" s="751"/>
      <c r="J13" s="750" t="str">
        <f>IF(基本!I$74="○",基本!I$77,"")</f>
        <v/>
      </c>
      <c r="K13" s="751"/>
      <c r="L13" s="246" t="str">
        <f>IF(基本!I$74="○",基本!I$78,"")</f>
        <v/>
      </c>
      <c r="M13" s="246" t="str">
        <f>IF(基本!I$74="○",基本!I$79,"")</f>
        <v/>
      </c>
      <c r="N13" s="750" t="str">
        <f>IF(基本!I$74="○",基本!I$80,"")</f>
        <v/>
      </c>
      <c r="O13" s="751"/>
      <c r="P13" s="74"/>
      <c r="R13" s="42" t="s">
        <v>391</v>
      </c>
    </row>
    <row r="14" spans="2:18" ht="18" customHeight="1" x14ac:dyDescent="0.15">
      <c r="B14" s="4"/>
      <c r="C14" s="770"/>
      <c r="D14" s="770"/>
      <c r="E14" s="752" t="str">
        <f>IF(基本!$J$73="","",基本!$J$73)</f>
        <v>E棟</v>
      </c>
      <c r="F14" s="741"/>
      <c r="G14" s="742"/>
      <c r="H14" s="750" t="str">
        <f>IF(基本!J$74="○",基本!J$76,"")</f>
        <v/>
      </c>
      <c r="I14" s="751"/>
      <c r="J14" s="750" t="str">
        <f>IF(基本!J$74="○",基本!J$77,"")</f>
        <v/>
      </c>
      <c r="K14" s="751"/>
      <c r="L14" s="246" t="str">
        <f>IF(基本!J$74="○",基本!J$78,"")</f>
        <v/>
      </c>
      <c r="M14" s="246" t="str">
        <f>IF(基本!J$74="○",基本!J$79,"")</f>
        <v/>
      </c>
      <c r="N14" s="750" t="str">
        <f>IF(基本!J$74="○",基本!J$80,"")</f>
        <v/>
      </c>
      <c r="O14" s="751"/>
      <c r="P14" s="74"/>
      <c r="R14" s="42"/>
    </row>
    <row r="15" spans="2:18" ht="18" customHeight="1" x14ac:dyDescent="0.15">
      <c r="B15" s="4"/>
      <c r="C15" s="770"/>
      <c r="D15" s="770"/>
      <c r="E15" s="752" t="str">
        <f>IF(基本!$K$73="","",基本!$K$73)</f>
        <v/>
      </c>
      <c r="F15" s="741"/>
      <c r="G15" s="742"/>
      <c r="H15" s="750" t="str">
        <f>IF(基本!K$74="○",基本!K$76,"")</f>
        <v/>
      </c>
      <c r="I15" s="751"/>
      <c r="J15" s="750" t="str">
        <f>IF(基本!K$74="○",基本!K$77,"")</f>
        <v/>
      </c>
      <c r="K15" s="751"/>
      <c r="L15" s="246" t="str">
        <f>IF(基本!K$74="○",基本!K$78,"")</f>
        <v/>
      </c>
      <c r="M15" s="246" t="str">
        <f>IF(基本!K$74="○",基本!K$79,"")</f>
        <v/>
      </c>
      <c r="N15" s="750" t="str">
        <f>IF(基本!K$74="○",基本!K$80,"")</f>
        <v/>
      </c>
      <c r="O15" s="751"/>
      <c r="P15" s="74"/>
      <c r="R15" s="42"/>
    </row>
    <row r="16" spans="2:18" ht="18" customHeight="1" x14ac:dyDescent="0.15">
      <c r="B16" s="4"/>
      <c r="C16" s="770"/>
      <c r="D16" s="770"/>
      <c r="E16" s="752" t="str">
        <f>IF(基本!$L$73="","",基本!$L$73)</f>
        <v/>
      </c>
      <c r="F16" s="741"/>
      <c r="G16" s="742"/>
      <c r="H16" s="750" t="str">
        <f>IF(基本!L$74="○",基本!L$76,"")</f>
        <v/>
      </c>
      <c r="I16" s="751"/>
      <c r="J16" s="750" t="str">
        <f>IF(基本!L$74="○",基本!L$77,"")</f>
        <v/>
      </c>
      <c r="K16" s="751"/>
      <c r="L16" s="246" t="str">
        <f>IF(基本!L$74="○",基本!L$78,"")</f>
        <v/>
      </c>
      <c r="M16" s="246" t="str">
        <f>IF(基本!L$74="○",基本!L$79,"")</f>
        <v/>
      </c>
      <c r="N16" s="750" t="str">
        <f>IF(基本!L$74="○",基本!L$80,"")</f>
        <v/>
      </c>
      <c r="O16" s="751"/>
      <c r="P16" s="74"/>
      <c r="R16" s="42" t="s">
        <v>391</v>
      </c>
    </row>
    <row r="17" spans="2:19" ht="18" customHeight="1" x14ac:dyDescent="0.15">
      <c r="B17" s="4"/>
      <c r="C17" s="770" t="s">
        <v>392</v>
      </c>
      <c r="D17" s="770"/>
      <c r="E17" s="771" t="s">
        <v>732</v>
      </c>
      <c r="F17" s="771"/>
      <c r="G17" s="771"/>
      <c r="H17" s="750" t="str">
        <f>IF(基本!F$75="○",基本!F$76,"")</f>
        <v/>
      </c>
      <c r="I17" s="751"/>
      <c r="J17" s="750" t="str">
        <f>IF(基本!F$75="○",基本!F$77,"")</f>
        <v/>
      </c>
      <c r="K17" s="751"/>
      <c r="L17" s="246" t="str">
        <f>IF(基本!F$75="○",基本!F$78,"")</f>
        <v/>
      </c>
      <c r="M17" s="246" t="str">
        <f>IF(基本!F$75="○",基本!F$79,"")</f>
        <v/>
      </c>
      <c r="N17" s="748"/>
      <c r="O17" s="749"/>
      <c r="P17" s="74"/>
      <c r="R17" s="42" t="s">
        <v>391</v>
      </c>
    </row>
    <row r="18" spans="2:19" ht="18" customHeight="1" x14ac:dyDescent="0.15">
      <c r="B18" s="4"/>
      <c r="C18" s="770"/>
      <c r="D18" s="770"/>
      <c r="E18" s="771" t="str">
        <f>IF(基本!G$73="","",基本!G$73)</f>
        <v>B棟</v>
      </c>
      <c r="F18" s="771"/>
      <c r="G18" s="771"/>
      <c r="H18" s="750" t="str">
        <f>IF(基本!G$75="○",基本!G$76,"")</f>
        <v/>
      </c>
      <c r="I18" s="751"/>
      <c r="J18" s="750" t="str">
        <f>IF(基本!G$75="○",基本!G$77,"")</f>
        <v/>
      </c>
      <c r="K18" s="751"/>
      <c r="L18" s="246" t="str">
        <f>IF(基本!G$75="○",基本!G$78,"")</f>
        <v/>
      </c>
      <c r="M18" s="246" t="str">
        <f>IF(基本!G$75="○",基本!G$79,"")</f>
        <v/>
      </c>
      <c r="N18" s="748"/>
      <c r="O18" s="749"/>
      <c r="P18" s="74"/>
      <c r="R18" s="42" t="s">
        <v>391</v>
      </c>
    </row>
    <row r="19" spans="2:19" ht="18" customHeight="1" x14ac:dyDescent="0.15">
      <c r="B19" s="4"/>
      <c r="C19" s="770"/>
      <c r="D19" s="770"/>
      <c r="E19" s="771" t="str">
        <f>IF(基本!H$73="","",基本!H$73)</f>
        <v>C棟</v>
      </c>
      <c r="F19" s="771"/>
      <c r="G19" s="771"/>
      <c r="H19" s="750" t="str">
        <f>IF(基本!H$75="○",基本!H$76,"")</f>
        <v/>
      </c>
      <c r="I19" s="751"/>
      <c r="J19" s="750" t="str">
        <f>IF(基本!H$75="○",基本!H$77,"")</f>
        <v/>
      </c>
      <c r="K19" s="751"/>
      <c r="L19" s="246" t="str">
        <f>IF(基本!H$75="○",基本!H$78,"")</f>
        <v/>
      </c>
      <c r="M19" s="246" t="str">
        <f>IF(基本!H$75="○",基本!H$79,"")</f>
        <v/>
      </c>
      <c r="N19" s="748"/>
      <c r="O19" s="749"/>
      <c r="P19" s="74"/>
      <c r="R19" s="42" t="s">
        <v>391</v>
      </c>
    </row>
    <row r="20" spans="2:19" ht="18" customHeight="1" x14ac:dyDescent="0.15">
      <c r="B20" s="4"/>
      <c r="C20" s="770"/>
      <c r="D20" s="770"/>
      <c r="E20" s="771" t="str">
        <f>IF(基本!I$73="","",基本!I$73)</f>
        <v>D棟</v>
      </c>
      <c r="F20" s="771"/>
      <c r="G20" s="771"/>
      <c r="H20" s="750" t="str">
        <f>IF(基本!I$75="○",基本!I$76,"")</f>
        <v/>
      </c>
      <c r="I20" s="751"/>
      <c r="J20" s="750" t="str">
        <f>IF(基本!I$75="○",基本!I$77,"")</f>
        <v/>
      </c>
      <c r="K20" s="751"/>
      <c r="L20" s="246" t="str">
        <f>IF(基本!I$75="○",基本!I$78,"")</f>
        <v/>
      </c>
      <c r="M20" s="246" t="str">
        <f>IF(基本!I$75="○",基本!I$79,"")</f>
        <v/>
      </c>
      <c r="N20" s="748"/>
      <c r="O20" s="749"/>
      <c r="P20" s="74"/>
      <c r="R20" s="42" t="s">
        <v>391</v>
      </c>
    </row>
    <row r="21" spans="2:19" ht="18" customHeight="1" x14ac:dyDescent="0.15">
      <c r="B21" s="4"/>
      <c r="C21" s="770"/>
      <c r="D21" s="770"/>
      <c r="E21" s="752" t="str">
        <f>IF(基本!J$73="","",基本!J$73)</f>
        <v>E棟</v>
      </c>
      <c r="F21" s="741"/>
      <c r="G21" s="742"/>
      <c r="H21" s="750" t="str">
        <f>IF(基本!J$75="○",基本!J$76,"")</f>
        <v/>
      </c>
      <c r="I21" s="751"/>
      <c r="J21" s="750" t="str">
        <f>IF(基本!J$75="○",基本!J$77,"")</f>
        <v/>
      </c>
      <c r="K21" s="751"/>
      <c r="L21" s="246" t="str">
        <f>IF(基本!J$75="○",基本!J$78,"")</f>
        <v/>
      </c>
      <c r="M21" s="246" t="str">
        <f>IF(基本!J$75="○",基本!J$79,"")</f>
        <v/>
      </c>
      <c r="N21" s="748"/>
      <c r="O21" s="749"/>
      <c r="P21" s="74"/>
      <c r="R21" s="42" t="s">
        <v>391</v>
      </c>
    </row>
    <row r="22" spans="2:19" ht="18" customHeight="1" x14ac:dyDescent="0.15">
      <c r="B22" s="4"/>
      <c r="C22" s="770"/>
      <c r="D22" s="770"/>
      <c r="E22" s="752" t="str">
        <f>IF(基本!K$73="","",基本!K$73)</f>
        <v/>
      </c>
      <c r="F22" s="741"/>
      <c r="G22" s="742"/>
      <c r="H22" s="750" t="str">
        <f>IF(基本!K$75="○",基本!K$76,"")</f>
        <v/>
      </c>
      <c r="I22" s="751"/>
      <c r="J22" s="750" t="str">
        <f>IF(基本!K$75="○",基本!K$77,"")</f>
        <v/>
      </c>
      <c r="K22" s="751"/>
      <c r="L22" s="246" t="str">
        <f>IF(基本!K$75="○",基本!K$78,"")</f>
        <v/>
      </c>
      <c r="M22" s="246" t="str">
        <f>IF(基本!K$75="○",基本!K$79,"")</f>
        <v/>
      </c>
      <c r="N22" s="748"/>
      <c r="O22" s="749"/>
      <c r="P22" s="74"/>
      <c r="R22" s="42"/>
    </row>
    <row r="23" spans="2:19" ht="18" customHeight="1" x14ac:dyDescent="0.15">
      <c r="B23" s="4"/>
      <c r="C23" s="770"/>
      <c r="D23" s="770"/>
      <c r="E23" s="752" t="str">
        <f>IF(基本!L$73="","",基本!L$73)</f>
        <v/>
      </c>
      <c r="F23" s="741"/>
      <c r="G23" s="742"/>
      <c r="H23" s="750" t="str">
        <f>IF(基本!L$75="○",基本!L$76,"")</f>
        <v/>
      </c>
      <c r="I23" s="751"/>
      <c r="J23" s="750" t="str">
        <f>IF(基本!L$75="○",基本!L$77,"")</f>
        <v/>
      </c>
      <c r="K23" s="751"/>
      <c r="L23" s="246" t="str">
        <f>IF(基本!L$75="○",基本!L$78,"")</f>
        <v/>
      </c>
      <c r="M23" s="246" t="str">
        <f>IF(基本!L$75="○",基本!L$79,"")</f>
        <v/>
      </c>
      <c r="N23" s="748"/>
      <c r="O23" s="749"/>
      <c r="P23" s="74"/>
      <c r="R23" s="42" t="s">
        <v>391</v>
      </c>
    </row>
    <row r="24" spans="2:19" ht="22.5" customHeight="1" x14ac:dyDescent="0.15">
      <c r="B24" s="4"/>
      <c r="C24" s="784" t="s">
        <v>745</v>
      </c>
      <c r="D24" s="785"/>
      <c r="E24" s="785"/>
      <c r="F24" s="785"/>
      <c r="G24" s="786"/>
      <c r="H24" s="247"/>
      <c r="I24" s="8"/>
      <c r="J24" s="787" t="str">
        <f>IF(基本!F71="","",基本!F71)</f>
        <v/>
      </c>
      <c r="K24" s="787"/>
      <c r="L24" s="787"/>
      <c r="M24" s="248"/>
      <c r="N24" s="8"/>
      <c r="O24" s="249"/>
      <c r="P24" s="74"/>
      <c r="R24" s="48" t="s">
        <v>393</v>
      </c>
    </row>
    <row r="25" spans="2:19" s="89" customFormat="1" ht="22.5" customHeight="1" x14ac:dyDescent="0.15">
      <c r="B25" s="4"/>
      <c r="C25" s="772" t="s">
        <v>733</v>
      </c>
      <c r="D25" s="773"/>
      <c r="E25" s="773"/>
      <c r="F25" s="773"/>
      <c r="G25" s="774"/>
      <c r="H25" s="247"/>
      <c r="I25" s="266" t="s">
        <v>50</v>
      </c>
      <c r="J25" s="681" t="str">
        <f>IF(基本!F72="","",基本!F72)</f>
        <v/>
      </c>
      <c r="K25" s="775"/>
      <c r="L25" s="266" t="s">
        <v>51</v>
      </c>
      <c r="M25" s="776" t="str">
        <f>IF(基本!J72="","",基本!J72)</f>
        <v/>
      </c>
      <c r="N25" s="777"/>
      <c r="O25" s="250"/>
      <c r="P25" s="74"/>
      <c r="R25" s="42" t="s">
        <v>391</v>
      </c>
      <c r="S25" s="7"/>
    </row>
    <row r="26" spans="2:19" s="89" customFormat="1" ht="19.5" customHeight="1" x14ac:dyDescent="0.15">
      <c r="B26" s="4"/>
      <c r="C26" s="251"/>
      <c r="D26" s="252" t="s">
        <v>744</v>
      </c>
      <c r="E26" s="253"/>
      <c r="F26" s="253"/>
      <c r="G26" s="253"/>
      <c r="H26" s="254"/>
      <c r="I26" s="254"/>
      <c r="J26" s="255"/>
      <c r="K26" s="256"/>
      <c r="L26" s="254"/>
      <c r="M26" s="257"/>
      <c r="N26" s="257"/>
      <c r="O26" s="256"/>
      <c r="P26" s="74"/>
      <c r="R26" s="7"/>
      <c r="S26" s="258"/>
    </row>
    <row r="27" spans="2:19" s="89" customFormat="1" ht="15" customHeight="1" x14ac:dyDescent="0.15">
      <c r="B27" s="4"/>
      <c r="C27" s="259"/>
      <c r="D27" s="260"/>
      <c r="E27" s="260"/>
      <c r="F27" s="260"/>
      <c r="G27" s="260"/>
      <c r="H27" s="260"/>
      <c r="I27" s="260"/>
      <c r="J27" s="260"/>
      <c r="K27" s="260"/>
      <c r="L27" s="260"/>
      <c r="M27" s="260"/>
      <c r="N27" s="260"/>
      <c r="O27" s="260"/>
      <c r="P27" s="74"/>
      <c r="R27" s="7"/>
    </row>
    <row r="28" spans="2:19" s="89" customFormat="1" ht="15" customHeight="1" x14ac:dyDescent="0.15">
      <c r="B28" s="4"/>
      <c r="C28" s="261" t="s">
        <v>734</v>
      </c>
      <c r="D28" s="260"/>
      <c r="E28" s="260"/>
      <c r="F28" s="260"/>
      <c r="G28" s="260"/>
      <c r="H28" s="260"/>
      <c r="I28" s="260"/>
      <c r="J28" s="260"/>
      <c r="K28" s="260"/>
      <c r="L28" s="260"/>
      <c r="M28" s="260"/>
      <c r="N28" s="260"/>
      <c r="O28" s="260"/>
      <c r="P28" s="74"/>
      <c r="R28" s="7"/>
    </row>
    <row r="29" spans="2:19" s="89" customFormat="1" ht="15" customHeight="1" x14ac:dyDescent="0.15">
      <c r="B29" s="4"/>
      <c r="C29" s="259"/>
      <c r="D29" s="50" t="s">
        <v>735</v>
      </c>
      <c r="E29" s="260"/>
      <c r="F29" s="260"/>
      <c r="G29" s="260"/>
      <c r="H29" s="260"/>
      <c r="I29" s="260"/>
      <c r="J29" s="260"/>
      <c r="K29" s="260"/>
      <c r="L29" s="260"/>
      <c r="M29" s="260"/>
      <c r="N29" s="260"/>
      <c r="O29" s="260"/>
      <c r="P29" s="74"/>
      <c r="R29" s="7"/>
    </row>
    <row r="30" spans="2:19" s="89" customFormat="1" ht="22.5" customHeight="1" x14ac:dyDescent="0.15">
      <c r="B30" s="4"/>
      <c r="C30" s="259"/>
      <c r="D30" s="778" t="s">
        <v>736</v>
      </c>
      <c r="E30" s="779"/>
      <c r="F30" s="779"/>
      <c r="G30" s="779"/>
      <c r="H30" s="780"/>
      <c r="I30" s="781" t="s">
        <v>737</v>
      </c>
      <c r="J30" s="782"/>
      <c r="K30" s="783"/>
      <c r="L30" s="781" t="s">
        <v>738</v>
      </c>
      <c r="M30" s="782"/>
      <c r="N30" s="782"/>
      <c r="O30" s="783"/>
      <c r="P30" s="74"/>
      <c r="R30" s="7"/>
    </row>
    <row r="31" spans="2:19" s="89" customFormat="1" ht="22.5" customHeight="1" x14ac:dyDescent="0.15">
      <c r="B31" s="4"/>
      <c r="C31" s="259"/>
      <c r="D31" s="803" t="str">
        <f>IF(基本!F81="","",基本!F81)</f>
        <v/>
      </c>
      <c r="E31" s="804"/>
      <c r="F31" s="804"/>
      <c r="G31" s="794" t="s">
        <v>22</v>
      </c>
      <c r="H31" s="795"/>
      <c r="I31" s="262">
        <v>0.25</v>
      </c>
      <c r="J31" s="49" t="s">
        <v>394</v>
      </c>
      <c r="K31" s="263">
        <v>0.33333333333333331</v>
      </c>
      <c r="L31" s="788" t="str">
        <f>IF(基本!K83="","",基本!K83)</f>
        <v/>
      </c>
      <c r="M31" s="789"/>
      <c r="N31" s="790" t="s">
        <v>395</v>
      </c>
      <c r="O31" s="791"/>
      <c r="P31" s="74"/>
      <c r="R31" s="7" t="s">
        <v>266</v>
      </c>
    </row>
    <row r="32" spans="2:19" s="89" customFormat="1" ht="22.5" customHeight="1" x14ac:dyDescent="0.15">
      <c r="B32" s="4"/>
      <c r="C32" s="259"/>
      <c r="D32" s="807"/>
      <c r="E32" s="808"/>
      <c r="F32" s="808"/>
      <c r="G32" s="796"/>
      <c r="H32" s="797"/>
      <c r="I32" s="262">
        <v>0.33333333333333331</v>
      </c>
      <c r="J32" s="49" t="s">
        <v>394</v>
      </c>
      <c r="K32" s="263">
        <v>0.79166666666666663</v>
      </c>
      <c r="L32" s="788" t="str">
        <f>IF(基本!K84="","",基本!K84)</f>
        <v/>
      </c>
      <c r="M32" s="789"/>
      <c r="N32" s="809"/>
      <c r="O32" s="810"/>
      <c r="P32" s="74"/>
      <c r="R32" s="42" t="s">
        <v>391</v>
      </c>
    </row>
    <row r="33" spans="2:18" s="89" customFormat="1" ht="22.5" customHeight="1" x14ac:dyDescent="0.15">
      <c r="B33" s="4"/>
      <c r="C33" s="259"/>
      <c r="D33" s="807"/>
      <c r="E33" s="808"/>
      <c r="F33" s="808"/>
      <c r="G33" s="796"/>
      <c r="H33" s="797"/>
      <c r="I33" s="262">
        <v>0.79166666666666663</v>
      </c>
      <c r="J33" s="49" t="s">
        <v>394</v>
      </c>
      <c r="K33" s="263">
        <v>0.95833333333333337</v>
      </c>
      <c r="L33" s="788" t="str">
        <f>IF(基本!K85="","",基本!K85)</f>
        <v/>
      </c>
      <c r="M33" s="789"/>
      <c r="N33" s="809"/>
      <c r="O33" s="810"/>
      <c r="P33" s="74"/>
      <c r="R33" s="42" t="s">
        <v>391</v>
      </c>
    </row>
    <row r="34" spans="2:18" s="89" customFormat="1" ht="22.5" customHeight="1" x14ac:dyDescent="0.15">
      <c r="B34" s="4"/>
      <c r="C34" s="259"/>
      <c r="D34" s="805"/>
      <c r="E34" s="806"/>
      <c r="F34" s="806"/>
      <c r="G34" s="798"/>
      <c r="H34" s="799"/>
      <c r="I34" s="262">
        <v>0.95833333333333337</v>
      </c>
      <c r="J34" s="49" t="s">
        <v>396</v>
      </c>
      <c r="K34" s="263">
        <v>0.25</v>
      </c>
      <c r="L34" s="788" t="str">
        <f>IF(基本!K86="","",基本!K86)</f>
        <v/>
      </c>
      <c r="M34" s="789"/>
      <c r="N34" s="792"/>
      <c r="O34" s="793"/>
      <c r="P34" s="74"/>
      <c r="R34" s="42" t="s">
        <v>391</v>
      </c>
    </row>
    <row r="35" spans="2:18" s="89" customFormat="1" ht="11.25" customHeight="1" x14ac:dyDescent="0.15">
      <c r="B35" s="4"/>
      <c r="C35" s="259"/>
      <c r="D35" s="50"/>
      <c r="E35" s="260"/>
      <c r="F35" s="260"/>
      <c r="G35" s="260"/>
      <c r="H35" s="260"/>
      <c r="I35" s="260"/>
      <c r="J35" s="260"/>
      <c r="K35" s="260"/>
      <c r="L35" s="260"/>
      <c r="M35" s="260"/>
      <c r="N35" s="260"/>
      <c r="O35" s="260"/>
      <c r="P35" s="74"/>
      <c r="R35" s="7"/>
    </row>
    <row r="36" spans="2:18" s="89" customFormat="1" ht="15" customHeight="1" x14ac:dyDescent="0.15">
      <c r="B36" s="4"/>
      <c r="C36" s="259"/>
      <c r="D36" s="50" t="s">
        <v>739</v>
      </c>
      <c r="E36" s="50"/>
      <c r="F36" s="50"/>
      <c r="G36" s="50"/>
      <c r="H36" s="260"/>
      <c r="I36" s="260"/>
      <c r="J36" s="260"/>
      <c r="K36" s="260"/>
      <c r="L36" s="260"/>
      <c r="M36" s="260"/>
      <c r="N36" s="260"/>
      <c r="O36" s="260"/>
      <c r="P36" s="74"/>
      <c r="R36" s="7"/>
    </row>
    <row r="37" spans="2:18" s="89" customFormat="1" ht="20.25" customHeight="1" x14ac:dyDescent="0.15">
      <c r="B37" s="4"/>
      <c r="C37" s="259"/>
      <c r="D37" s="778" t="s">
        <v>736</v>
      </c>
      <c r="E37" s="779"/>
      <c r="F37" s="779"/>
      <c r="G37" s="779"/>
      <c r="H37" s="780"/>
      <c r="I37" s="781" t="s">
        <v>737</v>
      </c>
      <c r="J37" s="782"/>
      <c r="K37" s="783"/>
      <c r="L37" s="781" t="s">
        <v>738</v>
      </c>
      <c r="M37" s="782"/>
      <c r="N37" s="782"/>
      <c r="O37" s="783"/>
      <c r="P37" s="74"/>
      <c r="R37" s="7"/>
    </row>
    <row r="38" spans="2:18" s="89" customFormat="1" ht="20.25" customHeight="1" x14ac:dyDescent="0.15">
      <c r="B38" s="4"/>
      <c r="C38" s="259"/>
      <c r="D38" s="803" t="str">
        <f>IF(基本!F87="","",基本!F87)</f>
        <v/>
      </c>
      <c r="E38" s="804"/>
      <c r="F38" s="804"/>
      <c r="G38" s="794" t="s">
        <v>22</v>
      </c>
      <c r="H38" s="795"/>
      <c r="I38" s="264">
        <v>0.33333333333333331</v>
      </c>
      <c r="J38" s="49" t="s">
        <v>394</v>
      </c>
      <c r="K38" s="263">
        <v>0.79166666666666663</v>
      </c>
      <c r="L38" s="788" t="str">
        <f>IF(基本!K89="","",基本!K89)</f>
        <v/>
      </c>
      <c r="M38" s="789"/>
      <c r="N38" s="790" t="s">
        <v>395</v>
      </c>
      <c r="O38" s="791"/>
      <c r="P38" s="74"/>
      <c r="R38" s="7" t="s">
        <v>266</v>
      </c>
    </row>
    <row r="39" spans="2:18" s="89" customFormat="1" ht="20.25" customHeight="1" x14ac:dyDescent="0.15">
      <c r="B39" s="4"/>
      <c r="C39" s="259"/>
      <c r="D39" s="805"/>
      <c r="E39" s="806"/>
      <c r="F39" s="806"/>
      <c r="G39" s="798"/>
      <c r="H39" s="799"/>
      <c r="I39" s="264">
        <v>0.79166666666666663</v>
      </c>
      <c r="J39" s="49" t="s">
        <v>396</v>
      </c>
      <c r="K39" s="263">
        <v>0.33333333333333331</v>
      </c>
      <c r="L39" s="788" t="str">
        <f>IF(基本!K90="","",基本!K90)</f>
        <v/>
      </c>
      <c r="M39" s="789"/>
      <c r="N39" s="792"/>
      <c r="O39" s="793"/>
      <c r="P39" s="74"/>
      <c r="R39" s="42" t="s">
        <v>391</v>
      </c>
    </row>
    <row r="40" spans="2:18" s="89" customFormat="1" ht="9" customHeight="1" x14ac:dyDescent="0.15">
      <c r="B40" s="4"/>
      <c r="C40" s="259"/>
      <c r="D40" s="50"/>
      <c r="E40" s="50"/>
      <c r="F40" s="50"/>
      <c r="G40" s="50"/>
      <c r="H40" s="260"/>
      <c r="I40" s="260"/>
      <c r="J40" s="260"/>
      <c r="K40" s="260"/>
      <c r="L40" s="260"/>
      <c r="M40" s="260"/>
      <c r="N40" s="260"/>
      <c r="O40" s="260"/>
      <c r="P40" s="74"/>
      <c r="R40" s="7"/>
    </row>
    <row r="41" spans="2:18" s="89" customFormat="1" ht="15" customHeight="1" x14ac:dyDescent="0.15">
      <c r="B41" s="4"/>
      <c r="C41" s="259"/>
      <c r="D41" s="50" t="s">
        <v>397</v>
      </c>
      <c r="E41" s="50"/>
      <c r="F41" s="50"/>
      <c r="G41" s="50"/>
      <c r="H41" s="260"/>
      <c r="I41" s="260"/>
      <c r="J41" s="260"/>
      <c r="K41" s="260"/>
      <c r="L41" s="260"/>
      <c r="M41" s="260"/>
      <c r="N41" s="260"/>
      <c r="O41" s="260"/>
      <c r="P41" s="74"/>
      <c r="R41" s="7"/>
    </row>
    <row r="42" spans="2:18" s="89" customFormat="1" ht="21.75" customHeight="1" x14ac:dyDescent="0.15">
      <c r="B42" s="4"/>
      <c r="C42" s="259"/>
      <c r="D42" s="778" t="s">
        <v>398</v>
      </c>
      <c r="E42" s="779"/>
      <c r="F42" s="779"/>
      <c r="G42" s="779"/>
      <c r="H42" s="779"/>
      <c r="I42" s="779"/>
      <c r="J42" s="779"/>
      <c r="K42" s="782" t="s">
        <v>738</v>
      </c>
      <c r="L42" s="782"/>
      <c r="M42" s="782"/>
      <c r="N42" s="782"/>
      <c r="O42" s="783"/>
      <c r="P42" s="74"/>
      <c r="R42" s="7"/>
    </row>
    <row r="43" spans="2:18" s="89" customFormat="1" ht="21.75" customHeight="1" x14ac:dyDescent="0.15">
      <c r="B43" s="4"/>
      <c r="C43" s="259"/>
      <c r="D43" s="800" t="str">
        <f>IF(基本!F91="","",基本!F91)</f>
        <v/>
      </c>
      <c r="E43" s="801"/>
      <c r="F43" s="801"/>
      <c r="G43" s="801"/>
      <c r="H43" s="801"/>
      <c r="I43" s="801"/>
      <c r="J43" s="801"/>
      <c r="K43" s="788" t="str">
        <f>IF(基本!J92="","",基本!J92)</f>
        <v/>
      </c>
      <c r="L43" s="802"/>
      <c r="M43" s="789"/>
      <c r="N43" s="781" t="s">
        <v>399</v>
      </c>
      <c r="O43" s="783"/>
      <c r="P43" s="74"/>
      <c r="R43" s="7" t="s">
        <v>266</v>
      </c>
    </row>
    <row r="44" spans="2:18" x14ac:dyDescent="0.15">
      <c r="C44" s="164"/>
      <c r="D44" s="164"/>
      <c r="E44" s="164"/>
      <c r="F44" s="164"/>
      <c r="G44" s="164"/>
      <c r="H44" s="164"/>
      <c r="I44" s="164"/>
      <c r="J44" s="164"/>
      <c r="K44" s="164"/>
      <c r="L44" s="164"/>
      <c r="M44" s="164"/>
      <c r="N44" s="265"/>
      <c r="O44" s="472" t="s">
        <v>975</v>
      </c>
      <c r="P44" s="265"/>
    </row>
  </sheetData>
  <sheetProtection password="A4DE" sheet="1" objects="1" scenarios="1"/>
  <mergeCells count="97">
    <mergeCell ref="J21:K21"/>
    <mergeCell ref="D43:J43"/>
    <mergeCell ref="K43:M43"/>
    <mergeCell ref="N43:O43"/>
    <mergeCell ref="L34:M34"/>
    <mergeCell ref="D37:H37"/>
    <mergeCell ref="I37:K37"/>
    <mergeCell ref="L37:O37"/>
    <mergeCell ref="D38:F39"/>
    <mergeCell ref="D42:J42"/>
    <mergeCell ref="K42:O42"/>
    <mergeCell ref="D31:F34"/>
    <mergeCell ref="L31:M31"/>
    <mergeCell ref="N31:O34"/>
    <mergeCell ref="L32:M32"/>
    <mergeCell ref="L33:M33"/>
    <mergeCell ref="L38:M38"/>
    <mergeCell ref="N38:O39"/>
    <mergeCell ref="L39:M39"/>
    <mergeCell ref="G31:H34"/>
    <mergeCell ref="L30:O30"/>
    <mergeCell ref="G38:H39"/>
    <mergeCell ref="H18:I18"/>
    <mergeCell ref="H19:I19"/>
    <mergeCell ref="E18:G18"/>
    <mergeCell ref="D30:H30"/>
    <mergeCell ref="I30:K30"/>
    <mergeCell ref="C17:D23"/>
    <mergeCell ref="E17:G17"/>
    <mergeCell ref="H17:I17"/>
    <mergeCell ref="J17:K17"/>
    <mergeCell ref="E19:G19"/>
    <mergeCell ref="J19:K19"/>
    <mergeCell ref="H22:I22"/>
    <mergeCell ref="J22:K22"/>
    <mergeCell ref="C24:G24"/>
    <mergeCell ref="J24:L24"/>
    <mergeCell ref="E21:G21"/>
    <mergeCell ref="C25:G25"/>
    <mergeCell ref="N19:O19"/>
    <mergeCell ref="E20:G20"/>
    <mergeCell ref="H20:I20"/>
    <mergeCell ref="J20:K20"/>
    <mergeCell ref="N20:O20"/>
    <mergeCell ref="N21:O21"/>
    <mergeCell ref="N22:O22"/>
    <mergeCell ref="E23:G23"/>
    <mergeCell ref="H23:I23"/>
    <mergeCell ref="J23:K23"/>
    <mergeCell ref="N23:O23"/>
    <mergeCell ref="E22:G22"/>
    <mergeCell ref="J25:K25"/>
    <mergeCell ref="M25:N25"/>
    <mergeCell ref="H21:I21"/>
    <mergeCell ref="C10:D16"/>
    <mergeCell ref="E10:G10"/>
    <mergeCell ref="J10:K10"/>
    <mergeCell ref="N10:O10"/>
    <mergeCell ref="N11:O11"/>
    <mergeCell ref="J12:K12"/>
    <mergeCell ref="N12:O12"/>
    <mergeCell ref="H10:I10"/>
    <mergeCell ref="H12:I12"/>
    <mergeCell ref="H13:I13"/>
    <mergeCell ref="J13:K13"/>
    <mergeCell ref="H11:I11"/>
    <mergeCell ref="J11:K11"/>
    <mergeCell ref="E11:G11"/>
    <mergeCell ref="N13:O13"/>
    <mergeCell ref="H16:I16"/>
    <mergeCell ref="I5:O5"/>
    <mergeCell ref="I6:O6"/>
    <mergeCell ref="C7:G7"/>
    <mergeCell ref="I7:O7"/>
    <mergeCell ref="H8:I8"/>
    <mergeCell ref="C8:G9"/>
    <mergeCell ref="J8:K8"/>
    <mergeCell ref="N8:O8"/>
    <mergeCell ref="J9:K9"/>
    <mergeCell ref="N9:O9"/>
    <mergeCell ref="H9:I9"/>
    <mergeCell ref="N18:O18"/>
    <mergeCell ref="J18:K18"/>
    <mergeCell ref="E12:G12"/>
    <mergeCell ref="E13:G13"/>
    <mergeCell ref="E14:G14"/>
    <mergeCell ref="E15:G15"/>
    <mergeCell ref="E16:G16"/>
    <mergeCell ref="N16:O16"/>
    <mergeCell ref="N14:O14"/>
    <mergeCell ref="N15:O15"/>
    <mergeCell ref="N17:O17"/>
    <mergeCell ref="H14:I14"/>
    <mergeCell ref="H15:I15"/>
    <mergeCell ref="J16:K16"/>
    <mergeCell ref="J14:K14"/>
    <mergeCell ref="J15:K15"/>
  </mergeCells>
  <phoneticPr fontId="2"/>
  <pageMargins left="0.78740157480314965" right="0.59055118110236227" top="0.78740157480314965" bottom="0.78740157480314965"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5126" r:id="rId4" name="Group Box 6">
              <controlPr defaultSize="0" autoFill="0" autoPict="0">
                <anchor moveWithCells="1">
                  <from>
                    <xdr:col>8</xdr:col>
                    <xdr:colOff>504825</xdr:colOff>
                    <xdr:row>17</xdr:row>
                    <xdr:rowOff>0</xdr:rowOff>
                  </from>
                  <to>
                    <xdr:col>12</xdr:col>
                    <xdr:colOff>190500</xdr:colOff>
                    <xdr:row>18</xdr:row>
                    <xdr:rowOff>57150</xdr:rowOff>
                  </to>
                </anchor>
              </controlPr>
            </control>
          </mc:Choice>
        </mc:AlternateContent>
        <mc:AlternateContent xmlns:mc="http://schemas.openxmlformats.org/markup-compatibility/2006">
          <mc:Choice Requires="x14">
            <control shapeId="5127" r:id="rId5" name="Group Box 7">
              <controlPr defaultSize="0" autoFill="0" autoPict="0">
                <anchor moveWithCells="1">
                  <from>
                    <xdr:col>8</xdr:col>
                    <xdr:colOff>523875</xdr:colOff>
                    <xdr:row>18</xdr:row>
                    <xdr:rowOff>0</xdr:rowOff>
                  </from>
                  <to>
                    <xdr:col>12</xdr:col>
                    <xdr:colOff>523875</xdr:colOff>
                    <xdr:row>19</xdr:row>
                    <xdr:rowOff>57150</xdr:rowOff>
                  </to>
                </anchor>
              </controlPr>
            </control>
          </mc:Choice>
        </mc:AlternateContent>
        <mc:AlternateContent xmlns:mc="http://schemas.openxmlformats.org/markup-compatibility/2006">
          <mc:Choice Requires="x14">
            <control shapeId="5129" r:id="rId6" name="Group Box 9">
              <controlPr defaultSize="0" autoFill="0" autoPict="0">
                <anchor moveWithCells="1">
                  <from>
                    <xdr:col>7</xdr:col>
                    <xdr:colOff>19050</xdr:colOff>
                    <xdr:row>6</xdr:row>
                    <xdr:rowOff>219075</xdr:rowOff>
                  </from>
                  <to>
                    <xdr:col>17</xdr:col>
                    <xdr:colOff>285750</xdr:colOff>
                    <xdr:row>8</xdr:row>
                    <xdr:rowOff>47625</xdr:rowOff>
                  </to>
                </anchor>
              </controlPr>
            </control>
          </mc:Choice>
        </mc:AlternateContent>
        <mc:AlternateContent xmlns:mc="http://schemas.openxmlformats.org/markup-compatibility/2006">
          <mc:Choice Requires="x14">
            <control shapeId="5385" r:id="rId7" name="Group Box 265">
              <controlPr defaultSize="0" autoFill="0" autoPict="0">
                <anchor moveWithCells="1">
                  <from>
                    <xdr:col>8</xdr:col>
                    <xdr:colOff>504825</xdr:colOff>
                    <xdr:row>24</xdr:row>
                    <xdr:rowOff>0</xdr:rowOff>
                  </from>
                  <to>
                    <xdr:col>12</xdr:col>
                    <xdr:colOff>190500</xdr:colOff>
                    <xdr:row>25</xdr:row>
                    <xdr:rowOff>0</xdr:rowOff>
                  </to>
                </anchor>
              </controlPr>
            </control>
          </mc:Choice>
        </mc:AlternateContent>
        <mc:AlternateContent xmlns:mc="http://schemas.openxmlformats.org/markup-compatibility/2006">
          <mc:Choice Requires="x14">
            <control shapeId="5386" r:id="rId8" name="Group Box 266">
              <controlPr defaultSize="0" autoFill="0" autoPict="0">
                <anchor moveWithCells="1">
                  <from>
                    <xdr:col>8</xdr:col>
                    <xdr:colOff>523875</xdr:colOff>
                    <xdr:row>25</xdr:row>
                    <xdr:rowOff>0</xdr:rowOff>
                  </from>
                  <to>
                    <xdr:col>12</xdr:col>
                    <xdr:colOff>523875</xdr:colOff>
                    <xdr:row>26</xdr:row>
                    <xdr:rowOff>38100</xdr:rowOff>
                  </to>
                </anchor>
              </controlPr>
            </control>
          </mc:Choice>
        </mc:AlternateContent>
        <mc:AlternateContent xmlns:mc="http://schemas.openxmlformats.org/markup-compatibility/2006">
          <mc:Choice Requires="x14">
            <control shapeId="5387" r:id="rId9" name="Group Box 267">
              <controlPr defaultSize="0" autoFill="0" autoPict="0">
                <anchor moveWithCells="1">
                  <from>
                    <xdr:col>7</xdr:col>
                    <xdr:colOff>19050</xdr:colOff>
                    <xdr:row>6</xdr:row>
                    <xdr:rowOff>219075</xdr:rowOff>
                  </from>
                  <to>
                    <xdr:col>17</xdr:col>
                    <xdr:colOff>285750</xdr:colOff>
                    <xdr:row>8</xdr:row>
                    <xdr:rowOff>47625</xdr:rowOff>
                  </to>
                </anchor>
              </controlPr>
            </control>
          </mc:Choice>
        </mc:AlternateContent>
        <mc:AlternateContent xmlns:mc="http://schemas.openxmlformats.org/markup-compatibility/2006">
          <mc:Choice Requires="x14">
            <control shapeId="5598" r:id="rId10" name="Group Box 478">
              <controlPr defaultSize="0" autoFill="0" autoPict="0">
                <anchor moveWithCells="1">
                  <from>
                    <xdr:col>8</xdr:col>
                    <xdr:colOff>504825</xdr:colOff>
                    <xdr:row>17</xdr:row>
                    <xdr:rowOff>0</xdr:rowOff>
                  </from>
                  <to>
                    <xdr:col>12</xdr:col>
                    <xdr:colOff>190500</xdr:colOff>
                    <xdr:row>18</xdr:row>
                    <xdr:rowOff>57150</xdr:rowOff>
                  </to>
                </anchor>
              </controlPr>
            </control>
          </mc:Choice>
        </mc:AlternateContent>
        <mc:AlternateContent xmlns:mc="http://schemas.openxmlformats.org/markup-compatibility/2006">
          <mc:Choice Requires="x14">
            <control shapeId="5599" r:id="rId11" name="Group Box 479">
              <controlPr defaultSize="0" autoFill="0" autoPict="0">
                <anchor moveWithCells="1">
                  <from>
                    <xdr:col>8</xdr:col>
                    <xdr:colOff>523875</xdr:colOff>
                    <xdr:row>18</xdr:row>
                    <xdr:rowOff>0</xdr:rowOff>
                  </from>
                  <to>
                    <xdr:col>12</xdr:col>
                    <xdr:colOff>523875</xdr:colOff>
                    <xdr:row>19</xdr:row>
                    <xdr:rowOff>57150</xdr:rowOff>
                  </to>
                </anchor>
              </controlPr>
            </control>
          </mc:Choice>
        </mc:AlternateContent>
        <mc:AlternateContent xmlns:mc="http://schemas.openxmlformats.org/markup-compatibility/2006">
          <mc:Choice Requires="x14">
            <control shapeId="5600" r:id="rId12" name="Group Box 480">
              <controlPr defaultSize="0" autoFill="0" autoPict="0">
                <anchor moveWithCells="1">
                  <from>
                    <xdr:col>8</xdr:col>
                    <xdr:colOff>504825</xdr:colOff>
                    <xdr:row>18</xdr:row>
                    <xdr:rowOff>0</xdr:rowOff>
                  </from>
                  <to>
                    <xdr:col>12</xdr:col>
                    <xdr:colOff>190500</xdr:colOff>
                    <xdr:row>19</xdr:row>
                    <xdr:rowOff>57150</xdr:rowOff>
                  </to>
                </anchor>
              </controlPr>
            </control>
          </mc:Choice>
        </mc:AlternateContent>
        <mc:AlternateContent xmlns:mc="http://schemas.openxmlformats.org/markup-compatibility/2006">
          <mc:Choice Requires="x14">
            <control shapeId="5601" r:id="rId13" name="Group Box 481">
              <controlPr defaultSize="0" autoFill="0" autoPict="0">
                <anchor moveWithCells="1">
                  <from>
                    <xdr:col>8</xdr:col>
                    <xdr:colOff>523875</xdr:colOff>
                    <xdr:row>19</xdr:row>
                    <xdr:rowOff>0</xdr:rowOff>
                  </from>
                  <to>
                    <xdr:col>12</xdr:col>
                    <xdr:colOff>523875</xdr:colOff>
                    <xdr:row>20</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7F6591067A90C4296C0AD9F14AD0046" ma:contentTypeVersion="9" ma:contentTypeDescription="新しいドキュメントを作成します。" ma:contentTypeScope="" ma:versionID="b2f8bc178cfc1e0be84726627f793f34">
  <xsd:schema xmlns:xsd="http://www.w3.org/2001/XMLSchema" xmlns:xs="http://www.w3.org/2001/XMLSchema" xmlns:p="http://schemas.microsoft.com/office/2006/metadata/properties" xmlns:ns2="36608b51-246c-4901-bf4f-e6715ed717f1" xmlns:ns3="6de65409-be2e-4f05-a085-4485e7a2b8dd" targetNamespace="http://schemas.microsoft.com/office/2006/metadata/properties" ma:root="true" ma:fieldsID="3cbb038e8564184aa3b1b0b14a33cd0c" ns2:_="" ns3:_="">
    <xsd:import namespace="36608b51-246c-4901-bf4f-e6715ed717f1"/>
    <xsd:import namespace="6de65409-be2e-4f05-a085-4485e7a2b8d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608b51-246c-4901-bf4f-e6715ed717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de65409-be2e-4f05-a085-4485e7a2b8d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2D2139B-49E8-4C09-9950-1F2C2830A0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608b51-246c-4901-bf4f-e6715ed717f1"/>
    <ds:schemaRef ds:uri="6de65409-be2e-4f05-a085-4485e7a2b8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0F6748-970A-488B-BFC8-A7AE14E2A33F}">
  <ds:schemaRefs>
    <ds:schemaRef ds:uri="http://schemas.microsoft.com/sharepoint/v3/contenttype/forms"/>
  </ds:schemaRefs>
</ds:datastoreItem>
</file>

<file path=customXml/itemProps3.xml><?xml version="1.0" encoding="utf-8"?>
<ds:datastoreItem xmlns:ds="http://schemas.openxmlformats.org/officeDocument/2006/customXml" ds:itemID="{1C81507D-8B5E-437E-849B-FC61E1FC3EA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19</vt:i4>
      </vt:variant>
    </vt:vector>
  </HeadingPairs>
  <TitlesOfParts>
    <vt:vector size="39" baseType="lpstr">
      <vt:lpstr>記載要領</vt:lpstr>
      <vt:lpstr>基本</vt:lpstr>
      <vt:lpstr>第1号</vt:lpstr>
      <vt:lpstr>第21号</vt:lpstr>
      <vt:lpstr>第21号 (融通先用)</vt:lpstr>
      <vt:lpstr>第22号</vt:lpstr>
      <vt:lpstr>19-1</vt:lpstr>
      <vt:lpstr>19-2</vt:lpstr>
      <vt:lpstr>19-3</vt:lpstr>
      <vt:lpstr>19-4</vt:lpstr>
      <vt:lpstr>19-5</vt:lpstr>
      <vt:lpstr>19-6</vt:lpstr>
      <vt:lpstr>別紙1-1</vt:lpstr>
      <vt:lpstr>別紙1-2</vt:lpstr>
      <vt:lpstr>別紙1-3</vt:lpstr>
      <vt:lpstr>別紙1-4</vt:lpstr>
      <vt:lpstr>別紙2-1</vt:lpstr>
      <vt:lpstr>別紙2-2</vt:lpstr>
      <vt:lpstr>別紙2-3</vt:lpstr>
      <vt:lpstr>別紙3</vt:lpstr>
      <vt:lpstr>'19-1'!Print_Area</vt:lpstr>
      <vt:lpstr>'19-2'!Print_Area</vt:lpstr>
      <vt:lpstr>'19-3'!Print_Area</vt:lpstr>
      <vt:lpstr>'19-4'!Print_Area</vt:lpstr>
      <vt:lpstr>'19-5'!Print_Area</vt:lpstr>
      <vt:lpstr>'19-6'!Print_Area</vt:lpstr>
      <vt:lpstr>基本!Print_Area</vt:lpstr>
      <vt:lpstr>記載要領!Print_Area</vt:lpstr>
      <vt:lpstr>第1号!Print_Area</vt:lpstr>
      <vt:lpstr>第21号!Print_Area</vt:lpstr>
      <vt:lpstr>'第21号 (融通先用)'!Print_Area</vt:lpstr>
      <vt:lpstr>第22号!Print_Area</vt:lpstr>
      <vt:lpstr>'別紙1-1'!Print_Area</vt:lpstr>
      <vt:lpstr>'別紙1-2'!Print_Area</vt:lpstr>
      <vt:lpstr>'別紙1-3'!Print_Area</vt:lpstr>
      <vt:lpstr>'別紙1-4'!Print_Area</vt:lpstr>
      <vt:lpstr>'別紙2-1'!Print_Area</vt:lpstr>
      <vt:lpstr>'別紙2-3'!Print_Area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田村 和男</dc:creator>
  <cp:lastModifiedBy>PC19B60JS005</cp:lastModifiedBy>
  <cp:lastPrinted>2017-07-24T07:17:48Z</cp:lastPrinted>
  <dcterms:created xsi:type="dcterms:W3CDTF">2013-04-17T01:56:44Z</dcterms:created>
  <dcterms:modified xsi:type="dcterms:W3CDTF">2021-04-19T06:18:26Z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0x01010057F6591067A90C4296C0AD9F14AD0046</vt:lpwstr>
  </property>
</Properties>
</file>