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5ED20DA6-A4E7-4BC8-80C8-7929BDB70855}" xr6:coauthVersionLast="47" xr6:coauthVersionMax="47" xr10:uidLastSave="{00000000-0000-0000-0000-000000000000}"/>
  <workbookProtection workbookAlgorithmName="SHA-512" workbookHashValue="ulIhXHrgRlw10PjgaUTYk3R5P0MtlfS1OJIgfuVpHU321O3Vq6/c0N/DoPwjP57U8VOKKKs0P2g7PhjypS7Ukg==" workbookSaltValue="tEvUS0awZ8Ty+AsMWYRt/Q==" workbookSpinCount="100000" lockStructure="1"/>
  <bookViews>
    <workbookView xWindow="-108" yWindow="-108" windowWidth="22428" windowHeight="12576" tabRatio="730" firstSheet="1" activeTab="1" xr2:uid="{00000000-000D-0000-FFFF-FFFF00000000}"/>
  </bookViews>
  <sheets>
    <sheet name="選択肢 (2)" sheetId="23" state="hidden" r:id="rId1"/>
    <sheet name="18号" sheetId="43" r:id="rId2"/>
    <sheet name="18号別紙１（活用設備）" sheetId="34" r:id="rId3"/>
    <sheet name="18号別紙２（燃料電池）" sheetId="35" r:id="rId4"/>
    <sheet name="18号別紙３（水素ボイラー）" sheetId="36" r:id="rId5"/>
    <sheet name="18号別紙４（温水発生機）" sheetId="37" r:id="rId6"/>
    <sheet name="18号別紙５（水素バーナー）" sheetId="38" r:id="rId7"/>
    <sheet name="18号別紙６-1（カードル）" sheetId="39" r:id="rId8"/>
    <sheet name="18号別紙６-2（トレーラー）" sheetId="40" r:id="rId9"/>
    <sheet name="18号別紙６-3（吸蔵合金）" sheetId="41" r:id="rId10"/>
    <sheet name="18号別紙６-4（圧縮装置等）" sheetId="42" r:id="rId11"/>
  </sheets>
  <definedNames>
    <definedName name="_xlnm.Print_Area" localSheetId="1">'18号'!$B$2:$V$33</definedName>
    <definedName name="_xlnm.Print_Area" localSheetId="2">'18号別紙１（活用設備）'!$B$2:$G$40</definedName>
    <definedName name="_xlnm.Print_Area" localSheetId="3">'18号別紙２（燃料電池）'!$B$2:$G$41</definedName>
    <definedName name="_xlnm.Print_Area" localSheetId="4">'18号別紙３（水素ボイラー）'!$B$2:$G$41</definedName>
    <definedName name="_xlnm.Print_Area" localSheetId="5">'18号別紙４（温水発生機）'!$B$2:$G$40</definedName>
    <definedName name="_xlnm.Print_Area" localSheetId="6">'18号別紙５（水素バーナー）'!$B$2:$G$40</definedName>
    <definedName name="_xlnm.Print_Area" localSheetId="7">'18号別紙６-1（カードル）'!$B$2:$G$41</definedName>
    <definedName name="_xlnm.Print_Area" localSheetId="8">'18号別紙６-2（トレーラー）'!$B$2:$G$41</definedName>
    <definedName name="_xlnm.Print_Area" localSheetId="9">'18号別紙６-3（吸蔵合金）'!$B$2:$G$42</definedName>
    <definedName name="_xlnm.Print_Area" localSheetId="10">'18号別紙６-4（圧縮装置等）'!$B$2:$G$40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42" l="1"/>
  <c r="G37" i="42"/>
  <c r="I2" i="42" l="1"/>
  <c r="I2" i="41"/>
  <c r="I2" i="40"/>
  <c r="I2" i="39"/>
  <c r="I2" i="38"/>
  <c r="I2" i="36"/>
  <c r="I2" i="35"/>
  <c r="I2" i="34"/>
  <c r="K22" i="42" l="1"/>
  <c r="K23" i="42"/>
  <c r="G39" i="34"/>
  <c r="G37" i="34"/>
  <c r="G36" i="34"/>
  <c r="G38" i="35"/>
  <c r="G37" i="35"/>
  <c r="G36" i="35"/>
  <c r="G35" i="35"/>
  <c r="D38" i="35"/>
  <c r="D37" i="35"/>
  <c r="G36" i="36"/>
  <c r="G35" i="36"/>
  <c r="G35" i="37"/>
  <c r="G39" i="41"/>
  <c r="G38" i="41"/>
  <c r="G37" i="41"/>
  <c r="G35" i="41"/>
  <c r="K36" i="41"/>
  <c r="K30" i="41"/>
  <c r="K29" i="41"/>
  <c r="G5" i="41" l="1"/>
  <c r="I2" i="37"/>
  <c r="G6" i="42"/>
  <c r="D39" i="42" l="1"/>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7" i="42"/>
  <c r="G5" i="42"/>
  <c r="G34" i="41"/>
  <c r="G33" i="41"/>
  <c r="G32" i="41"/>
  <c r="G31" i="41"/>
  <c r="G30" i="41"/>
  <c r="J29" i="41"/>
  <c r="G29" i="41"/>
  <c r="G28" i="41"/>
  <c r="G27" i="41"/>
  <c r="K26" i="41"/>
  <c r="G26" i="41"/>
  <c r="G25" i="41"/>
  <c r="G24" i="41"/>
  <c r="G23" i="41"/>
  <c r="G22" i="41"/>
  <c r="G21" i="41"/>
  <c r="G20" i="41"/>
  <c r="G19" i="41"/>
  <c r="G18" i="41"/>
  <c r="G17" i="41"/>
  <c r="G16" i="41"/>
  <c r="G15" i="41"/>
  <c r="G14" i="41"/>
  <c r="G13" i="41"/>
  <c r="G12" i="41"/>
  <c r="G11" i="41"/>
  <c r="G10" i="41"/>
  <c r="G9" i="41"/>
  <c r="G8" i="41"/>
  <c r="G7" i="41"/>
  <c r="G6" i="41"/>
  <c r="G34" i="40"/>
  <c r="G33" i="40"/>
  <c r="G32" i="40"/>
  <c r="G31" i="40"/>
  <c r="G30" i="40"/>
  <c r="G29" i="40"/>
  <c r="G28" i="40"/>
  <c r="K27" i="40"/>
  <c r="G35" i="40" s="1"/>
  <c r="G27" i="40"/>
  <c r="G26" i="40"/>
  <c r="G25" i="40"/>
  <c r="G24" i="40"/>
  <c r="G23" i="40"/>
  <c r="G22" i="40"/>
  <c r="G21" i="40"/>
  <c r="G20" i="40"/>
  <c r="G19" i="40"/>
  <c r="G18" i="40"/>
  <c r="G17" i="40"/>
  <c r="G16" i="40"/>
  <c r="G15" i="40"/>
  <c r="G14" i="40"/>
  <c r="G13" i="40"/>
  <c r="G12" i="40"/>
  <c r="G11" i="40"/>
  <c r="G10" i="40"/>
  <c r="G9" i="40"/>
  <c r="G38" i="40" s="1"/>
  <c r="G8" i="40"/>
  <c r="G7" i="40"/>
  <c r="G6" i="40"/>
  <c r="G5" i="40"/>
  <c r="G37" i="40" s="1"/>
  <c r="D40" i="39"/>
  <c r="G40" i="39" s="1"/>
  <c r="G38" i="39"/>
  <c r="D38" i="39"/>
  <c r="G34" i="39"/>
  <c r="G33" i="39"/>
  <c r="G32" i="39"/>
  <c r="G31" i="39"/>
  <c r="G30" i="39"/>
  <c r="G29" i="39"/>
  <c r="G28" i="39"/>
  <c r="K27" i="39"/>
  <c r="G35" i="39" s="1"/>
  <c r="G27" i="39"/>
  <c r="G26" i="39"/>
  <c r="G25" i="39"/>
  <c r="G24" i="39"/>
  <c r="G23" i="39"/>
  <c r="G22" i="39"/>
  <c r="G21" i="39"/>
  <c r="G20" i="39"/>
  <c r="G19" i="39"/>
  <c r="G18" i="39"/>
  <c r="G17" i="39"/>
  <c r="G16" i="39"/>
  <c r="G15" i="39"/>
  <c r="G14" i="39"/>
  <c r="G13" i="39"/>
  <c r="G12" i="39"/>
  <c r="G11" i="39"/>
  <c r="G10" i="39"/>
  <c r="G9" i="39"/>
  <c r="G8" i="39"/>
  <c r="G7" i="39"/>
  <c r="G6" i="39"/>
  <c r="G5" i="39"/>
  <c r="D37" i="39" s="1"/>
  <c r="G37" i="39" s="1"/>
  <c r="D39" i="38"/>
  <c r="G39" i="38" s="1"/>
  <c r="G37" i="38"/>
  <c r="D37"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D36" i="38" s="1"/>
  <c r="G36" i="38" s="1"/>
  <c r="D37" i="37"/>
  <c r="G37" i="37" s="1"/>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D36" i="37" s="1"/>
  <c r="G36" i="37" s="1"/>
  <c r="G5" i="37"/>
  <c r="D40" i="36"/>
  <c r="G40" i="36" s="1"/>
  <c r="D38" i="36"/>
  <c r="G38" i="36" s="1"/>
  <c r="G34" i="36"/>
  <c r="G33" i="36"/>
  <c r="G32" i="36"/>
  <c r="G31" i="36"/>
  <c r="G30" i="36"/>
  <c r="G29" i="36"/>
  <c r="G28" i="36"/>
  <c r="G27" i="36"/>
  <c r="G26" i="36"/>
  <c r="G25" i="36"/>
  <c r="G24" i="36"/>
  <c r="G23" i="36"/>
  <c r="G22" i="36"/>
  <c r="G21" i="36"/>
  <c r="G20" i="36"/>
  <c r="G19" i="36"/>
  <c r="G18" i="36"/>
  <c r="G17" i="36"/>
  <c r="G16" i="36"/>
  <c r="G15" i="36"/>
  <c r="G14" i="36"/>
  <c r="G13" i="36"/>
  <c r="G12" i="36"/>
  <c r="G11" i="36"/>
  <c r="G10" i="36"/>
  <c r="G9" i="36"/>
  <c r="G8" i="36"/>
  <c r="G7" i="36"/>
  <c r="G6" i="36"/>
  <c r="G5" i="36"/>
  <c r="D37" i="36" s="1"/>
  <c r="G37" i="36" s="1"/>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34" i="34"/>
  <c r="G33" i="34"/>
  <c r="G32" i="34"/>
  <c r="G31" i="34"/>
  <c r="G30" i="34"/>
  <c r="G29" i="34"/>
  <c r="G28" i="34"/>
  <c r="G27" i="34"/>
  <c r="G26" i="34"/>
  <c r="G25" i="34"/>
  <c r="G24" i="34"/>
  <c r="G23" i="34"/>
  <c r="G22" i="34"/>
  <c r="G21" i="34"/>
  <c r="G20" i="34"/>
  <c r="G19" i="34"/>
  <c r="G18" i="34"/>
  <c r="G17" i="34"/>
  <c r="G16" i="34"/>
  <c r="G15" i="34"/>
  <c r="G14" i="34"/>
  <c r="G13" i="34"/>
  <c r="G12" i="34"/>
  <c r="J11" i="34"/>
  <c r="K11" i="34" s="1"/>
  <c r="K12" i="34" s="1"/>
  <c r="G35" i="34" s="1"/>
  <c r="G11" i="34"/>
  <c r="G10" i="34"/>
  <c r="G9" i="34"/>
  <c r="G8" i="34"/>
  <c r="G7" i="34"/>
  <c r="G6" i="34"/>
  <c r="D37" i="34" s="1"/>
  <c r="G5" i="34"/>
  <c r="D36" i="34" s="1"/>
  <c r="K23" i="35" l="1"/>
  <c r="G39" i="42"/>
  <c r="K23" i="36"/>
  <c r="K22" i="36"/>
  <c r="K23" i="38"/>
  <c r="K22" i="38"/>
  <c r="K23" i="40"/>
  <c r="K22" i="40"/>
  <c r="D40" i="40" s="1"/>
  <c r="G40" i="40" s="1"/>
  <c r="K23" i="37"/>
  <c r="K22" i="37"/>
  <c r="D39" i="37" s="1"/>
  <c r="G39" i="37" s="1"/>
  <c r="K23" i="39"/>
  <c r="K22" i="39"/>
  <c r="K22" i="35"/>
  <c r="D40" i="35" s="1"/>
  <c r="G40" i="35" s="1"/>
  <c r="D37" i="41" l="1"/>
  <c r="K35" i="41" s="1"/>
  <c r="K23" i="34"/>
  <c r="K22" i="34"/>
  <c r="D39" i="34" s="1"/>
  <c r="D38" i="41" l="1"/>
  <c r="G36" i="41" l="1"/>
  <c r="K22" i="41"/>
  <c r="D41" i="41" s="1"/>
  <c r="G41" i="41" s="1"/>
  <c r="K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4B88DCE2-EECB-47D5-B5C2-6C1544D1D02F}">
      <text>
        <r>
          <rPr>
            <sz val="9"/>
            <color indexed="10"/>
            <rFont val="メイリオ"/>
            <family val="3"/>
            <charset val="128"/>
          </rPr>
          <t>設備を選択</t>
        </r>
      </text>
    </comment>
    <comment ref="E38" authorId="0" shapeId="0" xr:uid="{8E8C5702-E291-4B7B-8DC8-5AC4FF203FF6}">
      <text>
        <r>
          <rPr>
            <sz val="9"/>
            <color indexed="10"/>
            <rFont val="メイリオ"/>
            <family val="3"/>
            <charset val="128"/>
          </rPr>
          <t>申請の有無を選択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4C56547D-A248-41F7-93D7-4D5C5F87FF16}">
      <text>
        <r>
          <rPr>
            <sz val="9"/>
            <color indexed="10"/>
            <rFont val="メイリオ"/>
            <family val="3"/>
            <charset val="128"/>
          </rPr>
          <t>設備を選択</t>
        </r>
      </text>
    </comment>
    <comment ref="E35" authorId="0" shapeId="0" xr:uid="{BE8AC974-C5E3-4F02-BAF2-58A9A6000649}">
      <text>
        <r>
          <rPr>
            <sz val="9"/>
            <color indexed="10"/>
            <rFont val="メイリオ"/>
            <family val="3"/>
            <charset val="128"/>
          </rPr>
          <t>台数を入力</t>
        </r>
      </text>
    </comment>
    <comment ref="D36" authorId="0" shapeId="0" xr:uid="{CCC7EB95-8846-485E-AEF4-4EC50BF857E9}">
      <text>
        <r>
          <rPr>
            <sz val="9"/>
            <color indexed="10"/>
            <rFont val="メイリオ"/>
            <family val="3"/>
            <charset val="128"/>
          </rPr>
          <t>設備を選択</t>
        </r>
      </text>
    </comment>
    <comment ref="E36" authorId="0" shapeId="0" xr:uid="{F4F0D87F-A499-433E-924B-802AA14BD66D}">
      <text>
        <r>
          <rPr>
            <sz val="9"/>
            <color indexed="10"/>
            <rFont val="メイリオ"/>
            <family val="3"/>
            <charset val="128"/>
          </rPr>
          <t>台数を入力</t>
        </r>
      </text>
    </comment>
    <comment ref="E39" authorId="0" shapeId="0" xr:uid="{909C8FA8-03DD-46A7-87D0-3EC0CD0C1F79}">
      <text>
        <r>
          <rPr>
            <sz val="9"/>
            <color indexed="10"/>
            <rFont val="メイリオ"/>
            <family val="3"/>
            <charset val="128"/>
          </rPr>
          <t>申請の有無を選択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879B9B21-4A5B-4430-9122-27277716F2A9}">
      <text>
        <r>
          <rPr>
            <sz val="9"/>
            <color indexed="10"/>
            <rFont val="メイリオ"/>
            <family val="3"/>
            <charset val="128"/>
          </rPr>
          <t>設備を選択</t>
        </r>
      </text>
    </comment>
    <comment ref="E35" authorId="0" shapeId="0" xr:uid="{D77B6B96-2924-4E10-A1E3-67307BF2119A}">
      <text>
        <r>
          <rPr>
            <sz val="9"/>
            <color indexed="10"/>
            <rFont val="メイリオ"/>
            <family val="3"/>
            <charset val="128"/>
          </rPr>
          <t>台数を入力</t>
        </r>
      </text>
    </comment>
    <comment ref="D36" authorId="0" shapeId="0" xr:uid="{8BD4D62E-4C1E-4513-A896-B204BC4A2938}">
      <text>
        <r>
          <rPr>
            <sz val="9"/>
            <color indexed="10"/>
            <rFont val="メイリオ"/>
            <family val="3"/>
            <charset val="128"/>
          </rPr>
          <t>設備を選択</t>
        </r>
      </text>
    </comment>
    <comment ref="E36" authorId="0" shapeId="0" xr:uid="{3EC8DC59-7EC3-49E7-A4E5-14207716BF3A}">
      <text>
        <r>
          <rPr>
            <sz val="9"/>
            <color indexed="10"/>
            <rFont val="メイリオ"/>
            <family val="3"/>
            <charset val="128"/>
          </rPr>
          <t>台数を入力</t>
        </r>
      </text>
    </comment>
    <comment ref="E39" authorId="0" shapeId="0" xr:uid="{3469484A-895B-494C-8B14-B6962D29CD77}">
      <text>
        <r>
          <rPr>
            <sz val="9"/>
            <color indexed="10"/>
            <rFont val="メイリオ"/>
            <family val="3"/>
            <charset val="128"/>
          </rPr>
          <t>申請の有無を選択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D133690-C6D1-4B75-B1C7-C9BF5ECD62E9}">
      <text>
        <r>
          <rPr>
            <sz val="9"/>
            <color indexed="10"/>
            <rFont val="メイリオ"/>
            <family val="3"/>
            <charset val="128"/>
          </rPr>
          <t>台数を入力</t>
        </r>
      </text>
    </comment>
    <comment ref="E38" authorId="0" shapeId="0" xr:uid="{30D4A2A1-AD2F-4F23-B727-860383C27BD1}">
      <text>
        <r>
          <rPr>
            <sz val="9"/>
            <color indexed="10"/>
            <rFont val="メイリオ"/>
            <family val="3"/>
            <charset val="128"/>
          </rPr>
          <t>申請の有無を選択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C5F444B-643E-49A3-9595-839626E7A90D}">
      <text>
        <r>
          <rPr>
            <sz val="9"/>
            <color indexed="10"/>
            <rFont val="メイリオ"/>
            <family val="3"/>
            <charset val="128"/>
          </rPr>
          <t>台数を入力</t>
        </r>
      </text>
    </comment>
    <comment ref="E38" authorId="0" shapeId="0" xr:uid="{8866B96F-3027-4300-B1A4-38E442FC11E1}">
      <text>
        <r>
          <rPr>
            <sz val="9"/>
            <color indexed="10"/>
            <rFont val="メイリオ"/>
            <family val="3"/>
            <charset val="128"/>
          </rPr>
          <t>申請の有無を選択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DB6ECA8A-57B1-4B07-B66C-9CD6E484D941}">
      <text>
        <r>
          <rPr>
            <sz val="9"/>
            <color indexed="10"/>
            <rFont val="メイリオ"/>
            <family val="3"/>
            <charset val="128"/>
          </rPr>
          <t>台数を入力</t>
        </r>
      </text>
    </comment>
    <comment ref="E36" authorId="0" shapeId="0" xr:uid="{54E60F98-BF07-4B80-9B8C-A8DC48CBEDAC}">
      <text>
        <r>
          <rPr>
            <sz val="9"/>
            <color indexed="10"/>
            <rFont val="メイリオ"/>
            <family val="3"/>
            <charset val="128"/>
          </rPr>
          <t>１台当たり300Nm3を上限とした合計を入力</t>
        </r>
      </text>
    </comment>
    <comment ref="E39" authorId="0" shapeId="0" xr:uid="{3A65516B-68F2-43C7-B862-577526D73B9D}">
      <text>
        <r>
          <rPr>
            <sz val="9"/>
            <color indexed="10"/>
            <rFont val="メイリオ"/>
            <family val="3"/>
            <charset val="128"/>
          </rPr>
          <t>申請の有無を選択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7284DF65-097C-4DC8-B774-DBF48B2341DD}">
      <text>
        <r>
          <rPr>
            <sz val="9"/>
            <color indexed="10"/>
            <rFont val="メイリオ"/>
            <family val="3"/>
            <charset val="128"/>
          </rPr>
          <t>台数を入力</t>
        </r>
      </text>
    </comment>
    <comment ref="E36" authorId="0" shapeId="0" xr:uid="{2940822A-9565-4E07-827A-D0F73E883133}">
      <text>
        <r>
          <rPr>
            <sz val="9"/>
            <color indexed="10"/>
            <rFont val="メイリオ"/>
            <family val="3"/>
            <charset val="128"/>
          </rPr>
          <t>１台当たり3000Nm3を上限とした合計を入力</t>
        </r>
      </text>
    </comment>
    <comment ref="E39" authorId="0" shapeId="0" xr:uid="{488DFB32-5C49-46DE-BEB3-902DC49B4D03}">
      <text>
        <r>
          <rPr>
            <sz val="9"/>
            <color indexed="10"/>
            <rFont val="メイリオ"/>
            <family val="3"/>
            <charset val="128"/>
          </rPr>
          <t>申請の有無を選択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A771D4C9-8715-4210-8259-908F002CBEBC}">
      <text>
        <r>
          <rPr>
            <sz val="9"/>
            <color indexed="10"/>
            <rFont val="メイリオ"/>
            <family val="3"/>
            <charset val="128"/>
          </rPr>
          <t>設備の合計容量を入力</t>
        </r>
      </text>
    </comment>
    <comment ref="E40" authorId="0" shapeId="0" xr:uid="{0B958C00-FFA4-4C5A-8E65-13AB6CA22503}">
      <text>
        <r>
          <rPr>
            <sz val="9"/>
            <color indexed="10"/>
            <rFont val="メイリオ"/>
            <family val="3"/>
            <charset val="128"/>
          </rPr>
          <t>申請の有無を選択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8" authorId="0" shapeId="0" xr:uid="{EE42DC1A-8848-46D9-96A4-6093DE7FC576}">
      <text>
        <r>
          <rPr>
            <sz val="9"/>
            <color indexed="10"/>
            <rFont val="メイリオ"/>
            <family val="3"/>
            <charset val="128"/>
          </rPr>
          <t>申請の有無を選択</t>
        </r>
      </text>
    </comment>
  </commentList>
</comments>
</file>

<file path=xl/sharedStrings.xml><?xml version="1.0" encoding="utf-8"?>
<sst xmlns="http://schemas.openxmlformats.org/spreadsheetml/2006/main" count="329" uniqueCount="178">
  <si>
    <t>日</t>
    <rPh sb="0" eb="1">
      <t>ヒ</t>
    </rPh>
    <phoneticPr fontId="1"/>
  </si>
  <si>
    <t>月</t>
    <rPh sb="0" eb="1">
      <t>ツキ</t>
    </rPh>
    <phoneticPr fontId="1"/>
  </si>
  <si>
    <t>年</t>
    <rPh sb="0" eb="1">
      <t>ネン</t>
    </rPh>
    <phoneticPr fontId="1"/>
  </si>
  <si>
    <t>住所</t>
    <phoneticPr fontId="1"/>
  </si>
  <si>
    <t>氏名</t>
    <phoneticPr fontId="1"/>
  </si>
  <si>
    <t>公益財団法人　東京都環境公社</t>
    <phoneticPr fontId="1"/>
  </si>
  <si>
    <t>単位</t>
    <rPh sb="0" eb="2">
      <t>タンイ</t>
    </rPh>
    <phoneticPr fontId="1"/>
  </si>
  <si>
    <t>台</t>
    <rPh sb="0" eb="1">
      <t>ダイ</t>
    </rPh>
    <phoneticPr fontId="1"/>
  </si>
  <si>
    <t>水素製造能力</t>
    <rPh sb="0" eb="2">
      <t>スイソ</t>
    </rPh>
    <rPh sb="2" eb="4">
      <t>セイゾウ</t>
    </rPh>
    <rPh sb="4" eb="6">
      <t>ノウリョク</t>
    </rPh>
    <phoneticPr fontId="3"/>
  </si>
  <si>
    <t>相当蒸発量</t>
    <rPh sb="0" eb="2">
      <t>ソウトウ</t>
    </rPh>
    <rPh sb="2" eb="5">
      <t>ジョウハツリョウ</t>
    </rPh>
    <phoneticPr fontId="3"/>
  </si>
  <si>
    <t>1,000kg/ｈ超</t>
    <rPh sb="9" eb="10">
      <t>チョウ</t>
    </rPh>
    <phoneticPr fontId="3"/>
  </si>
  <si>
    <r>
      <t>５Nm</t>
    </r>
    <r>
      <rPr>
        <vertAlign val="superscript"/>
        <sz val="12"/>
        <color theme="1"/>
        <rFont val="メイリオ"/>
        <family val="3"/>
        <charset val="128"/>
      </rPr>
      <t>3</t>
    </r>
    <r>
      <rPr>
        <sz val="12"/>
        <color theme="1"/>
        <rFont val="メイリオ"/>
        <family val="3"/>
        <charset val="128"/>
      </rPr>
      <t>/h以下</t>
    </r>
    <rPh sb="6" eb="8">
      <t>イカ</t>
    </rPh>
    <phoneticPr fontId="3"/>
  </si>
  <si>
    <t>1,000kg/ｈ以下</t>
    <rPh sb="9" eb="11">
      <t>イカ</t>
    </rPh>
    <phoneticPr fontId="3"/>
  </si>
  <si>
    <t>機（器）</t>
    <rPh sb="0" eb="1">
      <t>キ</t>
    </rPh>
    <rPh sb="2" eb="3">
      <t>キ</t>
    </rPh>
    <phoneticPr fontId="1"/>
  </si>
  <si>
    <t>設置無し</t>
    <rPh sb="0" eb="2">
      <t>セッチ</t>
    </rPh>
    <rPh sb="2" eb="3">
      <t>ナ</t>
    </rPh>
    <phoneticPr fontId="3"/>
  </si>
  <si>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</si>
  <si>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</si>
  <si>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</si>
  <si>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</si>
  <si>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</si>
  <si>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</si>
  <si>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</si>
  <si>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</si>
  <si>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</si>
  <si>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</si>
  <si>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</si>
  <si>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3"/>
  </si>
  <si>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</si>
  <si>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</si>
  <si>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</si>
  <si>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</si>
  <si>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</si>
  <si>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</si>
  <si>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</si>
  <si>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</si>
  <si>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</si>
  <si>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</si>
  <si>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</si>
  <si>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</si>
  <si>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</si>
  <si>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</si>
  <si>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</si>
  <si>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 xml:space="preserve"> 交付決定番号</t>
    <rPh sb="1" eb="3">
      <t>コウフ</t>
    </rPh>
    <rPh sb="3" eb="5">
      <t>ケッテイ</t>
    </rPh>
    <rPh sb="5" eb="7">
      <t>バンゴウ</t>
    </rPh>
    <phoneticPr fontId="1"/>
  </si>
  <si>
    <t xml:space="preserve"> 交付決定額</t>
    <rPh sb="1" eb="3">
      <t>コウフ</t>
    </rPh>
    <rPh sb="3" eb="5">
      <t>ケッテイ</t>
    </rPh>
    <rPh sb="5" eb="6">
      <t>ガク</t>
    </rPh>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</si>
  <si>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</si>
  <si>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</si>
  <si>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</si>
  <si>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</si>
  <si>
    <t>←助成対象設備を入力してください。</t>
    <rPh sb="1" eb="7">
      <t>ジョセイタイショウセツビ</t>
    </rPh>
    <rPh sb="8" eb="10">
      <t>ニュウリョク</t>
    </rPh>
    <phoneticPr fontId="1"/>
  </si>
  <si>
    <t>定格発電出力</t>
    <rPh sb="0" eb="2">
      <t>テイカク</t>
    </rPh>
    <rPh sb="2" eb="4">
      <t>ハツデン</t>
    </rPh>
    <rPh sb="4" eb="6">
      <t>シュツリョク</t>
    </rPh>
    <phoneticPr fontId="3"/>
  </si>
  <si>
    <t>運搬設備</t>
    <rPh sb="0" eb="2">
      <t>ウンパン</t>
    </rPh>
    <rPh sb="2" eb="4">
      <t>セツビ</t>
    </rPh>
    <phoneticPr fontId="3"/>
  </si>
  <si>
    <t>費用区分</t>
    <rPh sb="0" eb="2">
      <t>ヒヨウ</t>
    </rPh>
    <rPh sb="2" eb="4">
      <t>クブン</t>
    </rPh>
    <phoneticPr fontId="12"/>
  </si>
  <si>
    <t>台数</t>
    <rPh sb="0" eb="2">
      <t>ダイスウ</t>
    </rPh>
    <phoneticPr fontId="1"/>
  </si>
  <si>
    <t>3.5kW超</t>
    <rPh sb="5" eb="6">
      <t>コ</t>
    </rPh>
    <phoneticPr fontId="3"/>
  </si>
  <si>
    <t>設計費</t>
    <rPh sb="0" eb="2">
      <t>セッケイ</t>
    </rPh>
    <rPh sb="2" eb="3">
      <t>ヒ</t>
    </rPh>
    <phoneticPr fontId="12"/>
  </si>
  <si>
    <t>設置あり</t>
    <rPh sb="0" eb="2">
      <t>セッチ</t>
    </rPh>
    <phoneticPr fontId="3"/>
  </si>
  <si>
    <t>設備費</t>
    <rPh sb="0" eb="3">
      <t>セツビヒ</t>
    </rPh>
    <phoneticPr fontId="12"/>
  </si>
  <si>
    <r>
      <t>3.5kW</t>
    </r>
    <r>
      <rPr>
        <sz val="12"/>
        <color theme="1"/>
        <rFont val="メイリオ"/>
        <family val="3"/>
        <charset val="128"/>
      </rPr>
      <t>以下</t>
    </r>
    <rPh sb="5" eb="7">
      <t>イカ</t>
    </rPh>
    <phoneticPr fontId="3"/>
  </si>
  <si>
    <t>工事費</t>
    <rPh sb="0" eb="2">
      <t>コウジ</t>
    </rPh>
    <rPh sb="2" eb="3">
      <t>ヒ</t>
    </rPh>
    <phoneticPr fontId="12"/>
  </si>
  <si>
    <t>導入無し</t>
    <rPh sb="0" eb="2">
      <t>ドウニュウ</t>
    </rPh>
    <rPh sb="2" eb="3">
      <t>ナ</t>
    </rPh>
    <phoneticPr fontId="3"/>
  </si>
  <si>
    <t>諸経費</t>
    <rPh sb="0" eb="3">
      <t>ショケイヒ</t>
    </rPh>
    <phoneticPr fontId="12"/>
  </si>
  <si>
    <t>導入あり</t>
    <rPh sb="0" eb="2">
      <t>ドウニュウ</t>
    </rPh>
    <phoneticPr fontId="3"/>
  </si>
  <si>
    <t>▼助成対象外</t>
    <rPh sb="1" eb="5">
      <t>ジョセイタイショウ</t>
    </rPh>
    <rPh sb="5" eb="6">
      <t>ガイ</t>
    </rPh>
    <phoneticPr fontId="12"/>
  </si>
  <si>
    <t>助成金交付申請経費内訳書 【再生可能エネルギー由来水素活用設備】</t>
    <rPh sb="7" eb="9">
      <t>ケイヒ</t>
    </rPh>
    <phoneticPr fontId="1"/>
  </si>
  <si>
    <t>※該当する導入設備のシートに入力
※青色及び灰色のセルは、入力できません。</t>
    <rPh sb="1" eb="3">
      <t>ガイトウ</t>
    </rPh>
    <rPh sb="5" eb="9">
      <t>ドウニュウセツビ</t>
    </rPh>
    <rPh sb="14" eb="16">
      <t>ニュウリョク</t>
    </rPh>
    <rPh sb="19" eb="20">
      <t>イロ</t>
    </rPh>
    <rPh sb="20" eb="21">
      <t>オヨ</t>
    </rPh>
    <rPh sb="22" eb="24">
      <t>ハイイロ</t>
    </rPh>
    <phoneticPr fontId="1"/>
  </si>
  <si>
    <t>費用区分</t>
    <rPh sb="0" eb="2">
      <t>ヒヨウ</t>
    </rPh>
    <rPh sb="2" eb="4">
      <t>クブン</t>
    </rPh>
    <phoneticPr fontId="1"/>
  </si>
  <si>
    <t>経費名称</t>
    <rPh sb="0" eb="2">
      <t>ケイヒ</t>
    </rPh>
    <rPh sb="2" eb="4">
      <t>メイショウ</t>
    </rPh>
    <phoneticPr fontId="1"/>
  </si>
  <si>
    <t>単価［円］</t>
    <rPh sb="0" eb="2">
      <t>タンカ</t>
    </rPh>
    <rPh sb="3" eb="4">
      <t>エン</t>
    </rPh>
    <phoneticPr fontId="1"/>
  </si>
  <si>
    <t>数量</t>
    <rPh sb="0" eb="2">
      <t>スウリョウ</t>
    </rPh>
    <phoneticPr fontId="1"/>
  </si>
  <si>
    <t>経費［円］</t>
    <rPh sb="0" eb="2">
      <t>ケイヒ</t>
    </rPh>
    <phoneticPr fontId="1"/>
  </si>
  <si>
    <t>水素活用設備の設備選択及び助成額上限</t>
    <rPh sb="7" eb="9">
      <t>セツビ</t>
    </rPh>
    <rPh sb="9" eb="11">
      <t>センタク</t>
    </rPh>
    <rPh sb="11" eb="12">
      <t>オヨ</t>
    </rPh>
    <rPh sb="15" eb="16">
      <t>ガク</t>
    </rPh>
    <rPh sb="16" eb="18">
      <t>ジョウゲン</t>
    </rPh>
    <phoneticPr fontId="1"/>
  </si>
  <si>
    <t>①水素活用設備の助成対象経費</t>
    <phoneticPr fontId="1"/>
  </si>
  <si>
    <t>②水素活用設備の助成対象外経費</t>
    <rPh sb="12" eb="13">
      <t>ガイ</t>
    </rPh>
    <phoneticPr fontId="1"/>
  </si>
  <si>
    <t>③本事業以外の国等補助金申請額</t>
    <phoneticPr fontId="1"/>
  </si>
  <si>
    <t>選択⇒</t>
    <rPh sb="0" eb="2">
      <t>センタク</t>
    </rPh>
    <phoneticPr fontId="3"/>
  </si>
  <si>
    <t>④再生可能エネルギー由来水素活用設備の
　　　　助成申請額（ ① × 1/2 － ③ ）</t>
    <phoneticPr fontId="1"/>
  </si>
  <si>
    <t>※経費 ［円］は、消費税等額を除き記入すること。</t>
    <rPh sb="1" eb="3">
      <t>ケイヒ</t>
    </rPh>
    <rPh sb="9" eb="13">
      <t>ショウヒゼイトウ</t>
    </rPh>
    <rPh sb="13" eb="14">
      <t>ガク</t>
    </rPh>
    <rPh sb="15" eb="16">
      <t>ノゾ</t>
    </rPh>
    <rPh sb="17" eb="19">
      <t>キニュウ</t>
    </rPh>
    <phoneticPr fontId="1"/>
  </si>
  <si>
    <t>助成金交付申請経費内訳書 【純水素型燃料電池】</t>
    <rPh sb="7" eb="9">
      <t>ケイヒ</t>
    </rPh>
    <phoneticPr fontId="1"/>
  </si>
  <si>
    <t>純水素型燃料電池の助成額上限
（定格発電出力１台当たりの助成額 ×台数）</t>
    <rPh sb="0" eb="1">
      <t>ジュン</t>
    </rPh>
    <rPh sb="1" eb="3">
      <t>スイソ</t>
    </rPh>
    <rPh sb="3" eb="4">
      <t>カタ</t>
    </rPh>
    <rPh sb="4" eb="6">
      <t>ネンリョウ</t>
    </rPh>
    <rPh sb="6" eb="8">
      <t>デンチ</t>
    </rPh>
    <rPh sb="9" eb="11">
      <t>ジョセイ</t>
    </rPh>
    <rPh sb="11" eb="12">
      <t>ガク</t>
    </rPh>
    <rPh sb="12" eb="14">
      <t>ジョウゲン</t>
    </rPh>
    <rPh sb="16" eb="18">
      <t>テイカク</t>
    </rPh>
    <rPh sb="18" eb="20">
      <t>ハツデン</t>
    </rPh>
    <rPh sb="20" eb="22">
      <t>シュツリョク</t>
    </rPh>
    <rPh sb="23" eb="24">
      <t>ダイ</t>
    </rPh>
    <rPh sb="24" eb="25">
      <t>ア</t>
    </rPh>
    <rPh sb="28" eb="31">
      <t>ジョセイガク</t>
    </rPh>
    <rPh sb="33" eb="35">
      <t>ダイスウ</t>
    </rPh>
    <phoneticPr fontId="1"/>
  </si>
  <si>
    <t>①純水素型燃料電池の助成対象経費</t>
    <phoneticPr fontId="1"/>
  </si>
  <si>
    <t>②純水素型燃料電池の助成対象外経費</t>
    <rPh sb="14" eb="15">
      <t>ガイ</t>
    </rPh>
    <phoneticPr fontId="1"/>
  </si>
  <si>
    <t>④純水素型燃料電池の助成申請額
　　　（ ① × 2/3 － ③ ）</t>
    <phoneticPr fontId="1"/>
  </si>
  <si>
    <t>助成金交付申請経費内訳書 【水素燃料ボイラー】</t>
    <rPh sb="7" eb="9">
      <t>ケイヒ</t>
    </rPh>
    <phoneticPr fontId="1"/>
  </si>
  <si>
    <t>水素燃料ボイラーの助成額上限
（相当蒸気量１台当たりの助成額×台数）</t>
    <rPh sb="9" eb="11">
      <t>ジョセイ</t>
    </rPh>
    <rPh sb="11" eb="12">
      <t>ガク</t>
    </rPh>
    <rPh sb="12" eb="14">
      <t>ジョウゲン</t>
    </rPh>
    <rPh sb="16" eb="18">
      <t>ソウトウ</t>
    </rPh>
    <rPh sb="18" eb="20">
      <t>ジョウキ</t>
    </rPh>
    <rPh sb="20" eb="21">
      <t>リョウ</t>
    </rPh>
    <rPh sb="22" eb="23">
      <t>ダイ</t>
    </rPh>
    <rPh sb="23" eb="24">
      <t>ア</t>
    </rPh>
    <rPh sb="27" eb="30">
      <t>ジョセイガク</t>
    </rPh>
    <rPh sb="31" eb="33">
      <t>ダイスウ</t>
    </rPh>
    <phoneticPr fontId="1"/>
  </si>
  <si>
    <t>①水素燃料ボイラーの助成対象経費</t>
    <phoneticPr fontId="1"/>
  </si>
  <si>
    <t>②水素燃料ボイラーの助成対象外経費</t>
    <rPh sb="14" eb="15">
      <t>ガイ</t>
    </rPh>
    <phoneticPr fontId="1"/>
  </si>
  <si>
    <t>④水素燃料ボイラーの助成申請額
　　　（ ① × 2/3 － ③ ）</t>
    <phoneticPr fontId="1"/>
  </si>
  <si>
    <t>助成金交付申請経費内訳書 【温水発生機】</t>
    <rPh sb="7" eb="9">
      <t>ケイヒ</t>
    </rPh>
    <rPh sb="14" eb="16">
      <t>オンスイ</t>
    </rPh>
    <rPh sb="16" eb="18">
      <t>ハッセイ</t>
    </rPh>
    <rPh sb="18" eb="19">
      <t>キ</t>
    </rPh>
    <phoneticPr fontId="1"/>
  </si>
  <si>
    <t>温水発生機の助成額上限
（１台当たりの助成額×台数）</t>
    <rPh sb="6" eb="8">
      <t>ジョセイ</t>
    </rPh>
    <rPh sb="8" eb="9">
      <t>ガク</t>
    </rPh>
    <rPh sb="9" eb="11">
      <t>ジョウゲン</t>
    </rPh>
    <rPh sb="14" eb="15">
      <t>ダイ</t>
    </rPh>
    <rPh sb="15" eb="16">
      <t>ア</t>
    </rPh>
    <rPh sb="19" eb="22">
      <t>ジョセイガク</t>
    </rPh>
    <rPh sb="23" eb="25">
      <t>ダイスウ</t>
    </rPh>
    <phoneticPr fontId="1"/>
  </si>
  <si>
    <t>①温水発生機の助成対象経費</t>
    <phoneticPr fontId="1"/>
  </si>
  <si>
    <t>②温水発生機の助成対象外経費</t>
    <rPh sb="11" eb="12">
      <t>ガイ</t>
    </rPh>
    <phoneticPr fontId="1"/>
  </si>
  <si>
    <t>④温水発生機の助成申請額
　　　（ ① × 2/3 － ③ ）</t>
    <phoneticPr fontId="1"/>
  </si>
  <si>
    <t>助成金交付申請経費内訳書 【水素バーナー】</t>
    <rPh sb="7" eb="9">
      <t>ケイヒ</t>
    </rPh>
    <phoneticPr fontId="1"/>
  </si>
  <si>
    <t>水素バーナーの助成額上限
（１台当たりの助成額×台数）</t>
    <rPh sb="7" eb="9">
      <t>ジョセイ</t>
    </rPh>
    <rPh sb="9" eb="10">
      <t>ガク</t>
    </rPh>
    <rPh sb="10" eb="12">
      <t>ジョウゲン</t>
    </rPh>
    <rPh sb="15" eb="16">
      <t>ダイ</t>
    </rPh>
    <rPh sb="16" eb="17">
      <t>ア</t>
    </rPh>
    <rPh sb="20" eb="23">
      <t>ジョセイガク</t>
    </rPh>
    <rPh sb="24" eb="26">
      <t>ダイスウ</t>
    </rPh>
    <phoneticPr fontId="1"/>
  </si>
  <si>
    <t>①水素バーナーの助成対象経費</t>
    <phoneticPr fontId="1"/>
  </si>
  <si>
    <t>②水素バーナーの助成対象外経費</t>
    <rPh sb="12" eb="13">
      <t>ガイ</t>
    </rPh>
    <phoneticPr fontId="1"/>
  </si>
  <si>
    <t>④水素バーナーの助成申請額
　　　（ ① × 2/3 － ③ ）</t>
    <phoneticPr fontId="1"/>
  </si>
  <si>
    <t>助成金交付申請経費内訳書 【水素運搬設備（水素カードル）】</t>
    <rPh sb="7" eb="9">
      <t>ケイヒ</t>
    </rPh>
    <rPh sb="16" eb="18">
      <t>ウンパン</t>
    </rPh>
    <rPh sb="18" eb="20">
      <t>セツビ</t>
    </rPh>
    <rPh sb="21" eb="23">
      <t>スイソ</t>
    </rPh>
    <phoneticPr fontId="1"/>
  </si>
  <si>
    <t>水素カードルの助成額上限
（１台（容量）当たりの助成額×台数）</t>
    <rPh sb="7" eb="9">
      <t>ジョセイ</t>
    </rPh>
    <rPh sb="9" eb="10">
      <t>ガク</t>
    </rPh>
    <rPh sb="10" eb="12">
      <t>ジョウゲン</t>
    </rPh>
    <rPh sb="15" eb="16">
      <t>ダイ</t>
    </rPh>
    <rPh sb="17" eb="19">
      <t>ヨウリョウ</t>
    </rPh>
    <rPh sb="20" eb="21">
      <t>ア</t>
    </rPh>
    <rPh sb="24" eb="27">
      <t>ジョセイガク</t>
    </rPh>
    <rPh sb="28" eb="30">
      <t>ダイスウ</t>
    </rPh>
    <phoneticPr fontId="1"/>
  </si>
  <si>
    <r>
      <t>設備容量合計</t>
    </r>
    <r>
      <rPr>
        <vertAlign val="superscript"/>
        <sz val="11"/>
        <color rgb="FFFF0000"/>
        <rFont val="ＭＳ Ｐ明朝"/>
        <family val="1"/>
        <charset val="128"/>
      </rPr>
      <t>※</t>
    </r>
    <rPh sb="0" eb="2">
      <t>セツビ</t>
    </rPh>
    <rPh sb="2" eb="4">
      <t>ヨウリョウ</t>
    </rPh>
    <rPh sb="4" eb="6">
      <t>ゴウケイ</t>
    </rPh>
    <phoneticPr fontId="3"/>
  </si>
  <si>
    <r>
      <t>Nm</t>
    </r>
    <r>
      <rPr>
        <vertAlign val="superscript"/>
        <sz val="11"/>
        <rFont val="ＭＳ Ｐ明朝"/>
        <family val="1"/>
        <charset val="128"/>
      </rPr>
      <t>3</t>
    </r>
    <phoneticPr fontId="1"/>
  </si>
  <si>
    <t>①水素カードルの助成対象経費</t>
    <phoneticPr fontId="1"/>
  </si>
  <si>
    <t>②水素カードルの助成対象外経費</t>
    <rPh sb="12" eb="13">
      <t>ガイ</t>
    </rPh>
    <phoneticPr fontId="1"/>
  </si>
  <si>
    <t>④水素カードルの助成申請額
　　　（ ① × 2/3 － ③ ）</t>
    <phoneticPr fontId="1"/>
  </si>
  <si>
    <t>助成金交付申請経費内訳書 【水素運搬設備（水素トレーラー）】</t>
    <rPh sb="7" eb="9">
      <t>ケイヒ</t>
    </rPh>
    <rPh sb="16" eb="18">
      <t>ウンパン</t>
    </rPh>
    <rPh sb="18" eb="20">
      <t>セツビ</t>
    </rPh>
    <rPh sb="21" eb="23">
      <t>スイソ</t>
    </rPh>
    <phoneticPr fontId="1"/>
  </si>
  <si>
    <t>水素トレーラーの助成額上限
（１台（容量）当たりの助成額×台数）</t>
    <rPh sb="8" eb="10">
      <t>ジョセイ</t>
    </rPh>
    <rPh sb="10" eb="11">
      <t>ガク</t>
    </rPh>
    <rPh sb="11" eb="13">
      <t>ジョウゲン</t>
    </rPh>
    <rPh sb="16" eb="17">
      <t>ダイ</t>
    </rPh>
    <rPh sb="18" eb="20">
      <t>ヨウリョウ</t>
    </rPh>
    <rPh sb="21" eb="22">
      <t>ア</t>
    </rPh>
    <rPh sb="25" eb="28">
      <t>ジョセイガク</t>
    </rPh>
    <rPh sb="29" eb="31">
      <t>ダイスウ</t>
    </rPh>
    <phoneticPr fontId="1"/>
  </si>
  <si>
    <t>①水素トレーラーの助成対象経費</t>
    <phoneticPr fontId="1"/>
  </si>
  <si>
    <t>②水素トレーラーの助成対象外経費</t>
    <rPh sb="13" eb="14">
      <t>ガイ</t>
    </rPh>
    <phoneticPr fontId="1"/>
  </si>
  <si>
    <t>④水素トレーラーの助成申請額
　　　（ ① × 2/3 － ③ ）</t>
    <phoneticPr fontId="1"/>
  </si>
  <si>
    <t>助成金交付申請経費内訳書 【水素運搬設備（水素吸蔵合金）】</t>
    <rPh sb="7" eb="9">
      <t>ケイヒ</t>
    </rPh>
    <rPh sb="16" eb="18">
      <t>ウンパン</t>
    </rPh>
    <rPh sb="18" eb="20">
      <t>セツビ</t>
    </rPh>
    <rPh sb="21" eb="23">
      <t>スイソ</t>
    </rPh>
    <rPh sb="23" eb="25">
      <t>キュウゾウ</t>
    </rPh>
    <rPh sb="25" eb="27">
      <t>ゴウキン</t>
    </rPh>
    <phoneticPr fontId="1"/>
  </si>
  <si>
    <t>水素吸蔵合金貯蔵設備の助成額上限</t>
    <rPh sb="6" eb="8">
      <t>チョゾウ</t>
    </rPh>
    <rPh sb="8" eb="10">
      <t>セツビ</t>
    </rPh>
    <rPh sb="11" eb="13">
      <t>ジョセイ</t>
    </rPh>
    <rPh sb="13" eb="14">
      <t>ガク</t>
    </rPh>
    <rPh sb="14" eb="16">
      <t>ジョウゲン</t>
    </rPh>
    <phoneticPr fontId="1"/>
  </si>
  <si>
    <t>水素吸蔵合金工事費の助成額上限</t>
    <rPh sb="6" eb="8">
      <t>コウジ</t>
    </rPh>
    <rPh sb="8" eb="9">
      <t>ヒ</t>
    </rPh>
    <phoneticPr fontId="1"/>
  </si>
  <si>
    <t>①水素吸蔵合金貯蔵設備の助成対象経費</t>
    <rPh sb="7" eb="9">
      <t>チョゾウ</t>
    </rPh>
    <rPh sb="9" eb="11">
      <t>セツビ</t>
    </rPh>
    <phoneticPr fontId="1"/>
  </si>
  <si>
    <t>②水素吸蔵合金工事費の助成対象経費</t>
    <rPh sb="7" eb="10">
      <t>コウジヒ</t>
    </rPh>
    <phoneticPr fontId="1"/>
  </si>
  <si>
    <t>③水素吸蔵合金の助成対象外経費</t>
    <rPh sb="12" eb="13">
      <t>ガイ</t>
    </rPh>
    <phoneticPr fontId="1"/>
  </si>
  <si>
    <t>④本事業以外の国等補助金申請額</t>
    <phoneticPr fontId="1"/>
  </si>
  <si>
    <t>⑤水素吸蔵合金の助成申請額
　　　（（ ①×2/3 ＋ ②×2/3） － ③ ）</t>
    <phoneticPr fontId="1"/>
  </si>
  <si>
    <t>助成金交付申請経費内訳書 【水素運搬設備（水素圧縮装置等の供給のための設備）】</t>
    <rPh sb="7" eb="9">
      <t>ケイヒ</t>
    </rPh>
    <rPh sb="16" eb="18">
      <t>ウンパン</t>
    </rPh>
    <phoneticPr fontId="1"/>
  </si>
  <si>
    <t>水素圧縮装置等の供給のための設備選択及び助成額上限</t>
    <rPh sb="0" eb="2">
      <t>スイソ</t>
    </rPh>
    <rPh sb="2" eb="4">
      <t>アッシュク</t>
    </rPh>
    <rPh sb="4" eb="6">
      <t>ソウチ</t>
    </rPh>
    <rPh sb="6" eb="7">
      <t>トウ</t>
    </rPh>
    <rPh sb="8" eb="10">
      <t>キョウキュウ</t>
    </rPh>
    <rPh sb="14" eb="16">
      <t>セツビ</t>
    </rPh>
    <rPh sb="16" eb="18">
      <t>センタク</t>
    </rPh>
    <rPh sb="18" eb="19">
      <t>オヨ</t>
    </rPh>
    <rPh sb="22" eb="23">
      <t>ガク</t>
    </rPh>
    <rPh sb="23" eb="25">
      <t>ジョウゲン</t>
    </rPh>
    <phoneticPr fontId="1"/>
  </si>
  <si>
    <t>①水素圧縮装置等の供給のための設備の助成対象経費</t>
    <phoneticPr fontId="1"/>
  </si>
  <si>
    <t>②水素圧縮装置等の供給のための設備の助成対象外経費</t>
    <rPh sb="22" eb="23">
      <t>ガイ</t>
    </rPh>
    <phoneticPr fontId="1"/>
  </si>
  <si>
    <t>④水素圧縮装置等の供給のための設備の助成申請額
　（ ① × 1/2 － ③ ）</t>
    <phoneticPr fontId="1"/>
  </si>
  <si>
    <t>判定</t>
    <rPh sb="0" eb="2">
      <t>ハンテイ</t>
    </rPh>
    <phoneticPr fontId="3"/>
  </si>
  <si>
    <t>都外10N㎥/h以上</t>
    <rPh sb="0" eb="2">
      <t>トガイ</t>
    </rPh>
    <phoneticPr fontId="3"/>
  </si>
  <si>
    <t>都内５Nm3/h以下</t>
    <rPh sb="0" eb="2">
      <t>トナイ</t>
    </rPh>
    <phoneticPr fontId="3"/>
  </si>
  <si>
    <t>2,3</t>
    <phoneticPr fontId="3"/>
  </si>
  <si>
    <t>国補助金</t>
    <rPh sb="0" eb="1">
      <t>クニ</t>
    </rPh>
    <rPh sb="1" eb="4">
      <t>ホジョキン</t>
    </rPh>
    <phoneticPr fontId="3"/>
  </si>
  <si>
    <t>申請あり</t>
    <rPh sb="0" eb="2">
      <t>シンセイ</t>
    </rPh>
    <phoneticPr fontId="3"/>
  </si>
  <si>
    <t>申請なし</t>
    <rPh sb="0" eb="2">
      <t>シンセイ</t>
    </rPh>
    <phoneticPr fontId="3"/>
  </si>
  <si>
    <t>設置場所</t>
    <rPh sb="0" eb="4">
      <t>セッチバショ</t>
    </rPh>
    <phoneticPr fontId="3"/>
  </si>
  <si>
    <t>Ver.5</t>
    <phoneticPr fontId="1"/>
  </si>
  <si>
    <t>都内５N㎥/h超</t>
    <rPh sb="0" eb="2">
      <t>トナイ</t>
    </rPh>
    <phoneticPr fontId="3"/>
  </si>
  <si>
    <t>温水発生器</t>
    <rPh sb="0" eb="5">
      <t>オンスイハッセイキ</t>
    </rPh>
    <phoneticPr fontId="3"/>
  </si>
  <si>
    <t>水素バーナー</t>
    <rPh sb="0" eb="2">
      <t>スイソ</t>
    </rPh>
    <phoneticPr fontId="3"/>
  </si>
  <si>
    <t>上限値/台</t>
    <rPh sb="0" eb="3">
      <t>ジョウゲンチ</t>
    </rPh>
    <rPh sb="4" eb="5">
      <t>ダイ</t>
    </rPh>
    <phoneticPr fontId="3"/>
  </si>
  <si>
    <t>1Nm3当たりの上限値</t>
    <rPh sb="4" eb="5">
      <t>ア</t>
    </rPh>
    <rPh sb="8" eb="11">
      <t>ジョウゲンチ</t>
    </rPh>
    <phoneticPr fontId="3"/>
  </si>
  <si>
    <t>申請設備1台の助成対象経費上限値</t>
    <rPh sb="0" eb="4">
      <t>シンセイセツビ</t>
    </rPh>
    <rPh sb="5" eb="6">
      <t>ダイ</t>
    </rPh>
    <rPh sb="7" eb="13">
      <t>ジョセイタイショウケイヒ</t>
    </rPh>
    <rPh sb="13" eb="16">
      <t>ジョウゲンチ</t>
    </rPh>
    <phoneticPr fontId="3"/>
  </si>
  <si>
    <t>カードル</t>
    <phoneticPr fontId="3"/>
  </si>
  <si>
    <t>設備容量</t>
    <rPh sb="0" eb="2">
      <t>セツビ</t>
    </rPh>
    <rPh sb="2" eb="4">
      <t>ヨウリョウ</t>
    </rPh>
    <phoneticPr fontId="3"/>
  </si>
  <si>
    <t>トレーラー</t>
    <phoneticPr fontId="3"/>
  </si>
  <si>
    <t>設備費交付額設定</t>
    <rPh sb="0" eb="3">
      <t>セツビヒ</t>
    </rPh>
    <rPh sb="3" eb="6">
      <t>コウフガク</t>
    </rPh>
    <rPh sb="6" eb="8">
      <t>セッテイ</t>
    </rPh>
    <phoneticPr fontId="3"/>
  </si>
  <si>
    <t>300Nm3以内</t>
    <rPh sb="6" eb="8">
      <t>イナイ</t>
    </rPh>
    <phoneticPr fontId="3"/>
  </si>
  <si>
    <t>円/Nm3</t>
    <rPh sb="0" eb="1">
      <t>エン</t>
    </rPh>
    <phoneticPr fontId="3"/>
  </si>
  <si>
    <t>300Nm3以上</t>
    <rPh sb="6" eb="8">
      <t>イジョウ</t>
    </rPh>
    <phoneticPr fontId="3"/>
  </si>
  <si>
    <t>円上限</t>
    <rPh sb="0" eb="1">
      <t>エン</t>
    </rPh>
    <rPh sb="1" eb="3">
      <t>ジョウゲン</t>
    </rPh>
    <phoneticPr fontId="3"/>
  </si>
  <si>
    <t>交付上限額</t>
    <rPh sb="0" eb="5">
      <t>コウフジョウゲンガク</t>
    </rPh>
    <phoneticPr fontId="3"/>
  </si>
  <si>
    <t>設備費上限額</t>
    <rPh sb="0" eb="2">
      <t>セツビ</t>
    </rPh>
    <rPh sb="2" eb="3">
      <t>ヒ</t>
    </rPh>
    <rPh sb="3" eb="5">
      <t>ジョウゲン</t>
    </rPh>
    <rPh sb="5" eb="6">
      <t>ガク</t>
    </rPh>
    <phoneticPr fontId="3"/>
  </si>
  <si>
    <t>設備費　2/3</t>
    <rPh sb="0" eb="3">
      <t>セツビヒ</t>
    </rPh>
    <phoneticPr fontId="3"/>
  </si>
  <si>
    <t>工事費上限額</t>
    <rPh sb="0" eb="3">
      <t>コウジヒ</t>
    </rPh>
    <rPh sb="3" eb="6">
      <t>ジョウゲンガク</t>
    </rPh>
    <phoneticPr fontId="3"/>
  </si>
  <si>
    <t>吸蔵合金</t>
    <rPh sb="0" eb="4">
      <t>キュウゾウゴウキン</t>
    </rPh>
    <phoneticPr fontId="3"/>
  </si>
  <si>
    <t>工事費　2/3</t>
    <rPh sb="0" eb="3">
      <t>コウジヒ</t>
    </rPh>
    <phoneticPr fontId="3"/>
  </si>
  <si>
    <t>圧縮装置等</t>
    <rPh sb="0" eb="5">
      <t>アッシュクソウチトウ</t>
    </rPh>
    <phoneticPr fontId="3"/>
  </si>
  <si>
    <t>申請の有無</t>
    <rPh sb="0" eb="2">
      <t>シンセイ</t>
    </rPh>
    <rPh sb="3" eb="5">
      <t>ウム</t>
    </rPh>
    <phoneticPr fontId="3"/>
  </si>
  <si>
    <t>都内</t>
    <rPh sb="0" eb="2">
      <t>トナイ</t>
    </rPh>
    <phoneticPr fontId="3"/>
  </si>
  <si>
    <t>10N㎥/h以上</t>
    <phoneticPr fontId="3"/>
  </si>
  <si>
    <t>都外</t>
    <rPh sb="0" eb="2">
      <t>トガイ</t>
    </rPh>
    <phoneticPr fontId="3"/>
  </si>
  <si>
    <t>５N㎥/h超</t>
    <rPh sb="5" eb="6">
      <t>コ</t>
    </rPh>
    <phoneticPr fontId="3"/>
  </si>
  <si>
    <t>←申請額を入力</t>
    <rPh sb="1" eb="4">
      <t>シンセイガク</t>
    </rPh>
    <rPh sb="5" eb="7">
      <t>ニュウリョク</t>
    </rPh>
    <phoneticPr fontId="3"/>
  </si>
  <si>
    <t>第18号様式（第21条関係）</t>
  </si>
  <si>
    <t>実績報告書</t>
    <rPh sb="0" eb="2">
      <t>ジッセキ</t>
    </rPh>
    <rPh sb="2" eb="4">
      <t>ホウコク</t>
    </rPh>
    <phoneticPr fontId="3"/>
  </si>
  <si>
    <t>　　　　年　　月　　日付　都環公地温第　　号をもって交付決定した事業について、再エネ由来水素の本格活用を見据えた設備等導入促進事業助成金交付要綱（令和３年５月28日付３都環公地温第430号）第21条第１項の規定に基づき、下記のとおり届け出ます。</t>
    <phoneticPr fontId="1"/>
  </si>
  <si>
    <t xml:space="preserve"> 工事完了年月日</t>
    <rPh sb="1" eb="3">
      <t>コウジ</t>
    </rPh>
    <rPh sb="3" eb="5">
      <t>カンリョウ</t>
    </rPh>
    <rPh sb="5" eb="8">
      <t>ネンガッピ</t>
    </rPh>
    <phoneticPr fontId="1"/>
  </si>
  <si>
    <t xml:space="preserve"> 事業の内容</t>
    <rPh sb="1" eb="3">
      <t>ジギョウ</t>
    </rPh>
    <rPh sb="4" eb="6">
      <t>ナイヨウ</t>
    </rPh>
    <phoneticPr fontId="1"/>
  </si>
  <si>
    <t xml:space="preserve"> 添付書類</t>
    <rPh sb="1" eb="3">
      <t>テンプ</t>
    </rPh>
    <rPh sb="3" eb="5">
      <t>ショルイ</t>
    </rPh>
    <phoneticPr fontId="1"/>
  </si>
  <si>
    <t xml:space="preserve"> 完了時の
 助成金交付申請額</t>
    <rPh sb="1" eb="4">
      <t>カンリョウジ</t>
    </rPh>
    <phoneticPr fontId="1"/>
  </si>
  <si>
    <t xml:space="preserve"> 完了時の
 助成対象設備</t>
    <rPh sb="7" eb="9">
      <t>ジョセイ</t>
    </rPh>
    <rPh sb="9" eb="11">
      <t>タイショウ</t>
    </rPh>
    <phoneticPr fontId="1"/>
  </si>
  <si>
    <t>←別紙の合算値を入力してください。</t>
    <rPh sb="1" eb="3">
      <t>ベッシ</t>
    </rPh>
    <rPh sb="4" eb="7">
      <t>ガッサンチ</t>
    </rPh>
    <rPh sb="8" eb="10">
      <t>ニュウリョク</t>
    </rPh>
    <phoneticPr fontId="1"/>
  </si>
  <si>
    <t>第18号様式：別紙１</t>
    <rPh sb="0" eb="1">
      <t>ダイ</t>
    </rPh>
    <rPh sb="3" eb="4">
      <t>ゴウ</t>
    </rPh>
    <rPh sb="4" eb="6">
      <t>ヨウシキ</t>
    </rPh>
    <rPh sb="7" eb="9">
      <t>ベッシ</t>
    </rPh>
    <phoneticPr fontId="1"/>
  </si>
  <si>
    <t>第18号様式：別紙２</t>
    <rPh sb="0" eb="1">
      <t>ダイ</t>
    </rPh>
    <rPh sb="3" eb="4">
      <t>ゴウ</t>
    </rPh>
    <rPh sb="4" eb="6">
      <t>ヨウシキ</t>
    </rPh>
    <rPh sb="7" eb="9">
      <t>ベッシ</t>
    </rPh>
    <phoneticPr fontId="1"/>
  </si>
  <si>
    <t>第18号様式：別紙３</t>
    <rPh sb="0" eb="1">
      <t>ダイ</t>
    </rPh>
    <rPh sb="3" eb="4">
      <t>ゴウ</t>
    </rPh>
    <rPh sb="4" eb="6">
      <t>ヨウシキ</t>
    </rPh>
    <rPh sb="7" eb="9">
      <t>ベッシ</t>
    </rPh>
    <phoneticPr fontId="1"/>
  </si>
  <si>
    <t>第18号様式：別紙４</t>
    <rPh sb="0" eb="1">
      <t>ダイ</t>
    </rPh>
    <rPh sb="3" eb="4">
      <t>ゴウ</t>
    </rPh>
    <rPh sb="4" eb="6">
      <t>ヨウシキ</t>
    </rPh>
    <rPh sb="7" eb="9">
      <t>ベッシ</t>
    </rPh>
    <phoneticPr fontId="1"/>
  </si>
  <si>
    <t>第18号様式：別紙６-１</t>
    <rPh sb="0" eb="1">
      <t>ダイ</t>
    </rPh>
    <rPh sb="3" eb="4">
      <t>ゴウ</t>
    </rPh>
    <rPh sb="4" eb="6">
      <t>ヨウシキ</t>
    </rPh>
    <rPh sb="7" eb="9">
      <t>ベッシ</t>
    </rPh>
    <phoneticPr fontId="1"/>
  </si>
  <si>
    <t>第18号様式：別紙６-２</t>
    <rPh sb="0" eb="1">
      <t>ダイ</t>
    </rPh>
    <rPh sb="3" eb="4">
      <t>ゴウ</t>
    </rPh>
    <rPh sb="4" eb="6">
      <t>ヨウシキ</t>
    </rPh>
    <rPh sb="7" eb="9">
      <t>ベッシ</t>
    </rPh>
    <phoneticPr fontId="1"/>
  </si>
  <si>
    <t>第18号様式：別紙６-３</t>
    <rPh sb="0" eb="1">
      <t>ダイ</t>
    </rPh>
    <rPh sb="3" eb="4">
      <t>ゴウ</t>
    </rPh>
    <rPh sb="4" eb="6">
      <t>ヨウシキ</t>
    </rPh>
    <rPh sb="7" eb="9">
      <t>ベッシ</t>
    </rPh>
    <phoneticPr fontId="1"/>
  </si>
  <si>
    <t>第18号様式：別紙６-４</t>
    <rPh sb="0" eb="1">
      <t>ダイ</t>
    </rPh>
    <rPh sb="3" eb="4">
      <t>ゴウ</t>
    </rPh>
    <rPh sb="4" eb="6">
      <t>ヨウシキ</t>
    </rPh>
    <rPh sb="7" eb="9">
      <t>ベッシ</t>
    </rPh>
    <phoneticPr fontId="1"/>
  </si>
  <si>
    <t>第18号様式：別紙５</t>
    <rPh sb="0" eb="1">
      <t>ダイ</t>
    </rPh>
    <rPh sb="3" eb="4">
      <t>ゴウ</t>
    </rPh>
    <rPh sb="4" eb="6">
      <t>ヨウシキ</t>
    </rPh>
    <rPh sb="7" eb="9">
      <t>ベッシ</t>
    </rPh>
    <phoneticPr fontId="1"/>
  </si>
  <si>
    <t>円　（交付決定通知書の額）</t>
    <rPh sb="0" eb="1">
      <t>エン</t>
    </rPh>
    <rPh sb="3" eb="5">
      <t>コウフ</t>
    </rPh>
    <rPh sb="5" eb="7">
      <t>ケッテイ</t>
    </rPh>
    <rPh sb="7" eb="10">
      <t>ツウチショ</t>
    </rPh>
    <rPh sb="11" eb="12">
      <t>ガク</t>
    </rPh>
    <phoneticPr fontId="1"/>
  </si>
  <si>
    <r>
      <t xml:space="preserve"> 助成対象事業者
 連絡先</t>
    </r>
    <r>
      <rPr>
        <vertAlign val="superscript"/>
        <sz val="11"/>
        <rFont val="ＭＳ Ｐ明朝"/>
        <family val="1"/>
        <charset val="128"/>
      </rPr>
      <t>※</t>
    </r>
    <rPh sb="10" eb="1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</si>
</sst>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0_ "/>
  </numFmts>
  <fonts count="2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Ｐ明朝"/>
      <family val="1"/>
      <charset val="128"/>
    </font>
    <font>
      <sz val="12"/>
      <color rgb="FFFF0000"/>
      <name val="ＭＳ Ｐ明朝"/>
      <family val="1"/>
      <charset val="128"/>
    </font>
    <font>
      <sz val="12"/>
      <name val="ＭＳ Ｐ明朝"/>
      <family val="1"/>
      <charset val="128"/>
    </font>
    <font>
      <sz val="11"/>
      <name val="ＭＳ Ｐ明朝"/>
      <family val="1"/>
      <charset val="128"/>
    </font>
    <font>
      <sz val="12"/>
      <color theme="1"/>
      <name val="メイリオ"/>
      <family val="3"/>
      <charset val="128"/>
    </font>
    <font>
      <vertAlign val="superscript"/>
      <sz val="12"/>
      <color theme="1"/>
      <name val="メイリオ"/>
      <family val="3"/>
      <charset val="128"/>
    </font>
    <font>
      <sz val="22"/>
      <color theme="1"/>
      <name val="ＭＳ Ｐ明朝"/>
      <family val="1"/>
      <charset val="128"/>
    </font>
    <font>
      <sz val="8"/>
      <name val="ＭＳ Ｐ明朝"/>
      <family val="1"/>
      <charset val="128"/>
    </font>
    <font>
      <sz val="12"/>
      <color theme="1"/>
      <name val="メイリオ"/>
      <family val="2"/>
      <charset val="128"/>
    </font>
    <font>
      <sz val="11"/>
      <color theme="1"/>
      <name val="メイリオ"/>
      <family val="3"/>
      <charset val="128"/>
    </font>
    <font>
      <sz val="14"/>
      <name val="ＭＳ Ｐ明朝"/>
      <family val="1"/>
      <charset val="128"/>
    </font>
    <font>
      <sz val="11"/>
      <color theme="0" tint="-4.9989318521683403E-2"/>
      <name val="ＭＳ Ｐ明朝"/>
      <family val="1"/>
      <charset val="128"/>
    </font>
    <font>
      <sz val="9"/>
      <name val="ＭＳ Ｐ明朝"/>
      <family val="1"/>
      <charset val="128"/>
    </font>
    <font>
      <sz val="9"/>
      <color indexed="10"/>
      <name val="メイリオ"/>
      <family val="3"/>
      <charset val="128"/>
    </font>
    <font>
      <vertAlign val="superscript"/>
      <sz val="11"/>
      <color rgb="FFFF0000"/>
      <name val="ＭＳ Ｐ明朝"/>
      <family val="1"/>
      <charset val="128"/>
    </font>
    <font>
      <vertAlign val="superscript"/>
      <sz val="11"/>
      <name val="ＭＳ Ｐ明朝"/>
      <family val="1"/>
      <charset val="128"/>
    </font>
    <font>
      <b/>
      <sz val="12"/>
      <color theme="1"/>
      <name val="ＭＳ Ｐ明朝"/>
      <family val="1"/>
      <charset val="128"/>
    </font>
    <font>
      <sz val="11"/>
      <name val="ＭＳ 明朝"/>
      <family val="1"/>
      <charset val="128"/>
    </font>
    <font>
      <sz val="11"/>
      <color theme="1"/>
      <name val="ＭＳ Ｐ明朝"/>
      <family val="1"/>
      <charset val="128"/>
    </font>
    <font>
      <sz val="11"/>
      <color rgb="FFFF0000"/>
      <name val="ＭＳ Ｐ明朝"/>
      <family val="1"/>
      <charset val="128"/>
    </font>
    <font>
      <sz val="11"/>
      <color theme="1"/>
      <name val="ＭＳ 明朝"/>
      <family val="1"/>
      <charset val="128"/>
    </font>
    <font>
      <sz val="11"/>
      <color rgb="FF000000"/>
      <name val="ＭＳ Ｐ明朝"/>
      <family val="1"/>
      <charset val="128"/>
    </font>
    <font>
      <sz val="11"/>
      <color rgb="FFFF0000"/>
      <name val="ＭＳ 明朝"/>
      <family val="1"/>
      <charset val="128"/>
    </font>
    <font>
      <sz val="11"/>
      <name val="メイリオ"/>
      <family val="3"/>
      <charset val="128"/>
    </font>
  </fonts>
  <fills count="9">
    <fill>
      <patternFill patternType="none"/>
    </fill>
    <fill>
      <patternFill patternType="gray125"/>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5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hair">
        <color indexed="64"/>
      </top>
      <bottom style="hair">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indexed="64"/>
      </left>
      <right/>
      <top/>
      <bottom style="hair">
        <color indexed="64"/>
      </bottom>
      <diagonal/>
    </border>
    <border>
      <left/>
      <right/>
      <top/>
      <bottom style="hair">
        <color indexed="64"/>
      </bottom>
      <diagonal/>
    </border>
    <border>
      <left/>
      <right style="thin">
        <color rgb="FF000000"/>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left/>
      <right/>
      <top/>
      <bottom style="thin">
        <color rgb="FFFF0000"/>
      </bottom>
      <diagonal/>
    </border>
    <border>
      <left/>
      <right style="thin">
        <color rgb="FFFF0000"/>
      </right>
      <top style="thin">
        <color rgb="FFFF0000"/>
      </top>
      <bottom/>
      <diagonal/>
    </border>
    <border>
      <left/>
      <right style="thin">
        <color rgb="FFFF0000"/>
      </right>
      <top/>
      <bottom/>
      <diagonal/>
    </border>
    <border>
      <left/>
      <right/>
      <top style="thin">
        <color rgb="FFFF0000"/>
      </top>
      <bottom/>
      <diagonal/>
    </border>
    <border>
      <left style="thin">
        <color rgb="FFFF0000"/>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249">
    <xf numFmtId="0" fontId="0" fillId="0" borderId="0" xfId="0">
      <alignment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lignment vertical="center"/>
    </xf>
    <xf numFmtId="0" fontId="8" fillId="0" borderId="0" xfId="0" applyFont="1" applyAlignment="1">
      <alignment vertical="center" wrapText="1"/>
    </xf>
    <xf numFmtId="0" fontId="4" fillId="0" borderId="0" xfId="0" applyFont="1">
      <alignment vertical="center"/>
    </xf>
    <xf numFmtId="0" fontId="5" fillId="0" borderId="0" xfId="0" applyFont="1">
      <alignment vertical="center"/>
    </xf>
    <xf numFmtId="0" fontId="8" fillId="5" borderId="0" xfId="0" applyFont="1" applyFill="1" applyAlignment="1">
      <alignment horizontal="center" vertical="center"/>
    </xf>
    <xf numFmtId="0" fontId="8" fillId="6" borderId="0" xfId="0" applyFont="1" applyFill="1" applyAlignment="1">
      <alignment horizontal="center" vertical="center"/>
    </xf>
    <xf numFmtId="0" fontId="13" fillId="4" borderId="0" xfId="0" applyFont="1" applyFill="1" applyAlignment="1">
      <alignment horizontal="center" vertical="center" wrapText="1"/>
    </xf>
    <xf numFmtId="0" fontId="13" fillId="7" borderId="0" xfId="0" applyFont="1" applyFill="1" applyAlignment="1">
      <alignment horizontal="center" vertical="center" wrapText="1"/>
    </xf>
    <xf numFmtId="0" fontId="13" fillId="0" borderId="0" xfId="0" applyFont="1" applyAlignment="1">
      <alignment horizontal="center" vertical="center" wrapText="1"/>
    </xf>
    <xf numFmtId="0" fontId="4" fillId="0" borderId="0" xfId="0" applyFont="1" applyAlignment="1" applyProtection="1">
      <alignment vertical="center" shrinkToFit="1"/>
      <protection hidden="1"/>
    </xf>
    <xf numFmtId="0" fontId="4" fillId="0" borderId="0" xfId="0" applyFont="1" applyAlignment="1" applyProtection="1">
      <alignment horizontal="right" vertical="center" shrinkToFit="1"/>
      <protection hidden="1"/>
    </xf>
    <xf numFmtId="0" fontId="5" fillId="0" borderId="0" xfId="0" applyFont="1" applyAlignment="1" applyProtection="1">
      <alignment vertical="center" shrinkToFit="1"/>
      <protection hidden="1"/>
    </xf>
    <xf numFmtId="0" fontId="6" fillId="0" borderId="0" xfId="0" applyFont="1" applyAlignment="1" applyProtection="1">
      <alignment vertical="center" shrinkToFit="1"/>
      <protection hidden="1"/>
    </xf>
    <xf numFmtId="0" fontId="6" fillId="0" borderId="0" xfId="0" applyFont="1" applyProtection="1">
      <alignment vertical="center"/>
      <protection hidden="1"/>
    </xf>
    <xf numFmtId="0" fontId="6" fillId="0" borderId="0" xfId="0" applyFont="1" applyAlignment="1" applyProtection="1">
      <alignment horizontal="right" vertical="center" shrinkToFit="1"/>
      <protection hidden="1"/>
    </xf>
    <xf numFmtId="0" fontId="5" fillId="0" borderId="0" xfId="0" applyFont="1" applyAlignment="1" applyProtection="1">
      <alignment vertical="center" wrapText="1"/>
      <protection hidden="1"/>
    </xf>
    <xf numFmtId="0" fontId="7" fillId="0" borderId="36" xfId="0" applyFont="1" applyBorder="1" applyAlignment="1" applyProtection="1">
      <alignment horizontal="center" vertical="center" shrinkToFit="1"/>
      <protection hidden="1"/>
    </xf>
    <xf numFmtId="0" fontId="7" fillId="0" borderId="37" xfId="0" applyFont="1" applyBorder="1" applyAlignment="1" applyProtection="1">
      <alignment horizontal="center" vertical="center" shrinkToFit="1"/>
      <protection hidden="1"/>
    </xf>
    <xf numFmtId="0" fontId="7" fillId="0" borderId="38" xfId="0" applyFont="1" applyBorder="1" applyAlignment="1" applyProtection="1">
      <alignment horizontal="center" vertical="center" shrinkToFit="1"/>
      <protection hidden="1"/>
    </xf>
    <xf numFmtId="0" fontId="7" fillId="0" borderId="39"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7" fillId="0" borderId="40" xfId="0" applyFont="1" applyBorder="1" applyAlignment="1" applyProtection="1">
      <alignment horizontal="center" vertical="center" shrinkToFit="1" readingOrder="1"/>
      <protection locked="0"/>
    </xf>
    <xf numFmtId="0" fontId="7" fillId="0" borderId="41" xfId="0" applyFont="1" applyBorder="1" applyAlignment="1" applyProtection="1">
      <alignment horizontal="left" vertical="center" indent="1" shrinkToFit="1"/>
      <protection locked="0"/>
    </xf>
    <xf numFmtId="177" fontId="7" fillId="0" borderId="41" xfId="0" applyNumberFormat="1" applyFont="1" applyBorder="1" applyAlignment="1" applyProtection="1">
      <alignment horizontal="right" vertical="center" shrinkToFit="1"/>
      <protection locked="0"/>
    </xf>
    <xf numFmtId="0" fontId="7" fillId="0" borderId="41" xfId="0"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177" fontId="7" fillId="5" borderId="42" xfId="1" applyNumberFormat="1" applyFont="1" applyFill="1" applyBorder="1" applyAlignment="1" applyProtection="1">
      <alignment vertical="center" shrinkToFit="1"/>
      <protection hidden="1"/>
    </xf>
    <xf numFmtId="0" fontId="7" fillId="0" borderId="43" xfId="0" applyFont="1" applyBorder="1" applyAlignment="1" applyProtection="1">
      <alignment horizontal="center" vertical="center" shrinkToFit="1" readingOrder="1"/>
      <protection locked="0"/>
    </xf>
    <xf numFmtId="0" fontId="7" fillId="0" borderId="1" xfId="0" applyFont="1" applyBorder="1" applyAlignment="1" applyProtection="1">
      <alignment horizontal="left" vertical="center" indent="1" shrinkToFit="1"/>
      <protection locked="0"/>
    </xf>
    <xf numFmtId="177" fontId="7" fillId="0" borderId="1" xfId="0" applyNumberFormat="1" applyFont="1" applyBorder="1" applyAlignment="1" applyProtection="1">
      <alignment horizontal="right" vertical="center" shrinkToFit="1"/>
      <protection locked="0"/>
    </xf>
    <xf numFmtId="0" fontId="7" fillId="0" borderId="1" xfId="0" applyFont="1" applyBorder="1" applyAlignment="1" applyProtection="1">
      <alignment horizontal="center" vertical="center" shrinkToFit="1"/>
      <protection locked="0"/>
    </xf>
    <xf numFmtId="177" fontId="7" fillId="5" borderId="44" xfId="1" applyNumberFormat="1" applyFont="1" applyFill="1" applyBorder="1" applyAlignment="1" applyProtection="1">
      <alignment vertical="center" shrinkToFit="1"/>
      <protection hidden="1"/>
    </xf>
    <xf numFmtId="0" fontId="7" fillId="0" borderId="45" xfId="0" applyFont="1" applyBorder="1" applyAlignment="1" applyProtection="1">
      <alignment horizontal="center" vertical="center" shrinkToFit="1" readingOrder="1"/>
      <protection locked="0"/>
    </xf>
    <xf numFmtId="0" fontId="7" fillId="0" borderId="46" xfId="0" applyFont="1" applyBorder="1" applyAlignment="1" applyProtection="1">
      <alignment horizontal="left" vertical="center" indent="1" shrinkToFit="1"/>
      <protection locked="0"/>
    </xf>
    <xf numFmtId="177" fontId="7" fillId="0" borderId="46" xfId="0" applyNumberFormat="1" applyFont="1" applyBorder="1" applyAlignment="1" applyProtection="1">
      <alignment horizontal="right" vertical="center" shrinkToFit="1"/>
      <protection locked="0"/>
    </xf>
    <xf numFmtId="0" fontId="7" fillId="0" borderId="46" xfId="0"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protection locked="0"/>
    </xf>
    <xf numFmtId="177" fontId="7" fillId="5" borderId="47" xfId="1" applyNumberFormat="1" applyFont="1" applyFill="1" applyBorder="1" applyAlignment="1" applyProtection="1">
      <alignment vertical="center" shrinkToFit="1"/>
      <protection hidden="1"/>
    </xf>
    <xf numFmtId="0" fontId="7" fillId="6" borderId="58" xfId="1" applyNumberFormat="1" applyFont="1" applyFill="1" applyBorder="1" applyAlignment="1" applyProtection="1">
      <alignment horizontal="center" vertical="center" shrinkToFit="1"/>
      <protection hidden="1"/>
    </xf>
    <xf numFmtId="177" fontId="7" fillId="0" borderId="44" xfId="1" applyNumberFormat="1" applyFont="1" applyFill="1" applyBorder="1" applyAlignment="1" applyProtection="1">
      <alignment vertical="center" shrinkToFit="1"/>
      <protection locked="0"/>
    </xf>
    <xf numFmtId="0" fontId="7" fillId="0" borderId="0" xfId="0" applyFont="1" applyAlignment="1" applyProtection="1">
      <alignment horizontal="left" vertical="center" wrapText="1" indent="2" shrinkToFit="1"/>
      <protection hidden="1"/>
    </xf>
    <xf numFmtId="178" fontId="7" fillId="6" borderId="69" xfId="1" applyNumberFormat="1" applyFont="1" applyFill="1" applyBorder="1" applyAlignment="1" applyProtection="1">
      <alignment horizontal="center" vertical="center" shrinkToFit="1"/>
      <protection locked="0"/>
    </xf>
    <xf numFmtId="0" fontId="7" fillId="6" borderId="70" xfId="1" applyNumberFormat="1" applyFont="1" applyFill="1" applyBorder="1" applyAlignment="1" applyProtection="1">
      <alignment horizontal="center" vertical="center" shrinkToFit="1"/>
      <protection locked="0"/>
    </xf>
    <xf numFmtId="178" fontId="7" fillId="6" borderId="33" xfId="1" applyNumberFormat="1" applyFont="1" applyFill="1" applyBorder="1" applyAlignment="1" applyProtection="1">
      <alignment horizontal="center" vertical="center" shrinkToFit="1"/>
      <protection locked="0"/>
    </xf>
    <xf numFmtId="0" fontId="7" fillId="6" borderId="26" xfId="1" applyNumberFormat="1" applyFont="1" applyFill="1" applyBorder="1" applyAlignment="1" applyProtection="1">
      <alignment horizontal="center" vertical="center" shrinkToFit="1"/>
      <protection locked="0"/>
    </xf>
    <xf numFmtId="0" fontId="5" fillId="0" borderId="0" xfId="0" applyFont="1" applyProtection="1">
      <alignment vertical="center"/>
      <protection hidden="1"/>
    </xf>
    <xf numFmtId="0" fontId="7" fillId="6" borderId="78" xfId="1" applyNumberFormat="1" applyFont="1" applyFill="1" applyBorder="1" applyAlignment="1" applyProtection="1">
      <alignment horizontal="center" vertical="center" shrinkToFit="1"/>
      <protection locked="0"/>
    </xf>
    <xf numFmtId="0" fontId="7" fillId="6" borderId="50" xfId="1" applyNumberFormat="1" applyFont="1" applyFill="1" applyBorder="1" applyAlignment="1" applyProtection="1">
      <alignment horizontal="center" vertical="center" shrinkToFit="1"/>
      <protection locked="0"/>
    </xf>
    <xf numFmtId="0" fontId="4" fillId="0" borderId="0" xfId="0" applyFont="1" applyProtection="1">
      <alignment vertical="center"/>
      <protection hidden="1"/>
    </xf>
    <xf numFmtId="38" fontId="4" fillId="0" borderId="0" xfId="1" applyFont="1" applyBorder="1" applyAlignment="1" applyProtection="1">
      <alignment vertical="center"/>
      <protection hidden="1"/>
    </xf>
    <xf numFmtId="0" fontId="6" fillId="0" borderId="1" xfId="0" applyFont="1" applyBorder="1" applyAlignment="1" applyProtection="1">
      <alignment vertical="center" shrinkToFit="1"/>
      <protection hidden="1"/>
    </xf>
    <xf numFmtId="38" fontId="6" fillId="0" borderId="1" xfId="1" applyFont="1" applyBorder="1" applyAlignment="1" applyProtection="1">
      <alignment vertical="center" shrinkToFit="1"/>
    </xf>
    <xf numFmtId="177" fontId="7" fillId="8" borderId="51" xfId="1" applyNumberFormat="1" applyFont="1" applyFill="1" applyBorder="1" applyAlignment="1" applyProtection="1">
      <alignment vertical="center" shrinkToFit="1"/>
    </xf>
    <xf numFmtId="176" fontId="7" fillId="8" borderId="44" xfId="1" applyNumberFormat="1" applyFont="1" applyFill="1" applyBorder="1" applyAlignment="1" applyProtection="1">
      <alignment vertical="center" shrinkToFit="1"/>
    </xf>
    <xf numFmtId="176" fontId="7" fillId="8" borderId="65" xfId="1" applyNumberFormat="1" applyFont="1" applyFill="1" applyBorder="1" applyAlignment="1" applyProtection="1">
      <alignment vertical="center" shrinkToFit="1"/>
    </xf>
    <xf numFmtId="38" fontId="6" fillId="0" borderId="1" xfId="1" applyFont="1" applyBorder="1" applyAlignment="1" applyProtection="1">
      <alignment vertical="center" shrinkToFit="1"/>
      <protection hidden="1"/>
    </xf>
    <xf numFmtId="0" fontId="7" fillId="6" borderId="69" xfId="1" applyNumberFormat="1" applyFont="1" applyFill="1" applyBorder="1" applyAlignment="1" applyProtection="1">
      <alignment horizontal="center" vertical="center" shrinkToFit="1"/>
    </xf>
    <xf numFmtId="177" fontId="7" fillId="8" borderId="71" xfId="1" applyNumberFormat="1" applyFont="1" applyFill="1" applyBorder="1" applyAlignment="1" applyProtection="1">
      <alignment vertical="center" shrinkToFit="1"/>
    </xf>
    <xf numFmtId="0" fontId="7" fillId="6" borderId="73" xfId="1" applyNumberFormat="1" applyFont="1" applyFill="1" applyBorder="1" applyAlignment="1" applyProtection="1">
      <alignment horizontal="center" vertical="center" shrinkToFit="1"/>
    </xf>
    <xf numFmtId="177" fontId="7" fillId="8" borderId="42" xfId="1" applyNumberFormat="1" applyFont="1" applyFill="1" applyBorder="1" applyAlignment="1" applyProtection="1">
      <alignment vertical="center" shrinkToFit="1"/>
    </xf>
    <xf numFmtId="0" fontId="7" fillId="6" borderId="58" xfId="1" applyNumberFormat="1" applyFont="1" applyFill="1" applyBorder="1" applyAlignment="1" applyProtection="1">
      <alignment horizontal="center" vertical="center" shrinkToFit="1"/>
    </xf>
    <xf numFmtId="0" fontId="6" fillId="0" borderId="0" xfId="0" applyFont="1">
      <alignment vertical="center"/>
    </xf>
    <xf numFmtId="178" fontId="7" fillId="6" borderId="69" xfId="1" applyNumberFormat="1" applyFont="1" applyFill="1" applyBorder="1" applyAlignment="1" applyProtection="1">
      <alignment horizontal="center" vertical="center" shrinkToFit="1"/>
    </xf>
    <xf numFmtId="177" fontId="7" fillId="8" borderId="74" xfId="1" applyNumberFormat="1" applyFont="1" applyFill="1" applyBorder="1" applyAlignment="1" applyProtection="1">
      <alignment vertical="center" shrinkToFit="1"/>
    </xf>
    <xf numFmtId="178" fontId="7" fillId="6" borderId="33" xfId="1" applyNumberFormat="1" applyFont="1" applyFill="1" applyBorder="1" applyAlignment="1" applyProtection="1">
      <alignment horizontal="center" vertical="center" shrinkToFit="1"/>
    </xf>
    <xf numFmtId="177" fontId="7" fillId="8" borderId="75" xfId="1" applyNumberFormat="1" applyFont="1" applyFill="1" applyBorder="1" applyAlignment="1" applyProtection="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38" fontId="6" fillId="0" borderId="1" xfId="1" applyFont="1" applyBorder="1" applyAlignment="1" applyProtection="1">
      <alignment vertical="center"/>
    </xf>
    <xf numFmtId="178" fontId="7" fillId="6" borderId="78" xfId="1" applyNumberFormat="1" applyFont="1" applyFill="1" applyBorder="1" applyAlignment="1" applyProtection="1">
      <alignment horizontal="center" vertical="center" shrinkToFit="1"/>
    </xf>
    <xf numFmtId="0" fontId="7" fillId="0" borderId="78" xfId="1" applyNumberFormat="1" applyFont="1" applyFill="1" applyBorder="1" applyAlignment="1" applyProtection="1">
      <alignment horizontal="center" vertical="center" shrinkToFit="1"/>
    </xf>
    <xf numFmtId="177" fontId="7" fillId="8" borderId="81" xfId="1" applyNumberFormat="1" applyFont="1" applyFill="1" applyBorder="1" applyAlignment="1" applyProtection="1">
      <alignment vertical="center" shrinkToFit="1"/>
    </xf>
    <xf numFmtId="0" fontId="7" fillId="6" borderId="58" xfId="1" applyNumberFormat="1" applyFont="1" applyFill="1" applyBorder="1" applyAlignment="1" applyProtection="1">
      <alignment horizontal="center" vertical="center" shrinkToFit="1"/>
      <protection locked="0"/>
    </xf>
    <xf numFmtId="0" fontId="4" fillId="0" borderId="1" xfId="0" applyFont="1" applyBorder="1">
      <alignment vertical="center"/>
    </xf>
    <xf numFmtId="0" fontId="4" fillId="0" borderId="1" xfId="0" applyFont="1" applyBorder="1" applyAlignment="1">
      <alignment vertical="center" shrinkToFit="1"/>
    </xf>
    <xf numFmtId="0" fontId="4" fillId="0" borderId="0" xfId="0" applyFont="1" applyAlignment="1">
      <alignment horizontal="right" vertical="center"/>
    </xf>
    <xf numFmtId="38" fontId="20" fillId="0" borderId="1" xfId="1" applyFont="1" applyBorder="1" applyAlignment="1" applyProtection="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38" fontId="4" fillId="0" borderId="1" xfId="1" applyFont="1" applyBorder="1" applyAlignment="1" applyProtection="1">
      <alignment vertical="center"/>
    </xf>
    <xf numFmtId="0" fontId="4" fillId="0" borderId="1" xfId="0" applyFont="1" applyBorder="1" applyAlignment="1">
      <alignment horizontal="right" vertical="center"/>
    </xf>
    <xf numFmtId="38" fontId="4" fillId="0" borderId="0" xfId="1" applyFont="1" applyBorder="1" applyAlignment="1" applyProtection="1">
      <alignment vertical="center"/>
    </xf>
    <xf numFmtId="0" fontId="4" fillId="0" borderId="0" xfId="0" applyFont="1" applyAlignment="1">
      <alignment horizontal="right" vertical="center" shrinkToFit="1"/>
    </xf>
    <xf numFmtId="0" fontId="6" fillId="0" borderId="0" xfId="0" applyFont="1" applyAlignment="1">
      <alignment horizontal="right" vertical="center" shrinkToFit="1"/>
    </xf>
    <xf numFmtId="0" fontId="5" fillId="0" borderId="0" xfId="0" applyFont="1" applyAlignment="1">
      <alignment vertical="center" wrapTex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6" fillId="0" borderId="0" xfId="0" applyFont="1" applyAlignment="1">
      <alignment horizontal="center" vertical="center" shrinkToFit="1"/>
    </xf>
    <xf numFmtId="177" fontId="7" fillId="5" borderId="42" xfId="1" applyNumberFormat="1" applyFont="1" applyFill="1" applyBorder="1" applyAlignment="1" applyProtection="1">
      <alignment vertical="center" shrinkToFit="1"/>
    </xf>
    <xf numFmtId="177" fontId="7" fillId="5" borderId="44" xfId="1" applyNumberFormat="1" applyFont="1" applyFill="1" applyBorder="1" applyAlignment="1" applyProtection="1">
      <alignment vertical="center" shrinkToFit="1"/>
    </xf>
    <xf numFmtId="177" fontId="7" fillId="5" borderId="47" xfId="1" applyNumberFormat="1" applyFont="1" applyFill="1" applyBorder="1" applyAlignment="1" applyProtection="1">
      <alignment vertical="center" shrinkToFit="1"/>
    </xf>
    <xf numFmtId="0" fontId="7" fillId="0" borderId="0" xfId="0" applyFont="1" applyAlignment="1">
      <alignment horizontal="left" vertical="center" wrapText="1" indent="2" shrinkToFit="1"/>
    </xf>
    <xf numFmtId="0" fontId="6" fillId="0" borderId="1" xfId="0" applyFont="1" applyBorder="1">
      <alignment vertical="center"/>
    </xf>
    <xf numFmtId="0" fontId="6" fillId="4" borderId="0" xfId="0" applyFont="1" applyFill="1" applyAlignment="1">
      <alignment vertical="center" shrinkToFit="1"/>
    </xf>
    <xf numFmtId="38" fontId="4" fillId="0" borderId="1" xfId="1" applyFont="1" applyBorder="1" applyAlignment="1" applyProtection="1">
      <alignment vertical="center" shrinkToFit="1"/>
    </xf>
    <xf numFmtId="20" fontId="4" fillId="0" borderId="0" xfId="1" applyNumberFormat="1" applyFont="1" applyBorder="1" applyAlignment="1" applyProtection="1">
      <alignment vertical="center" shrinkToFit="1"/>
    </xf>
    <xf numFmtId="38" fontId="4" fillId="0" borderId="0" xfId="1" applyFont="1" applyBorder="1" applyAlignment="1" applyProtection="1">
      <alignment vertical="center" shrinkToFit="1"/>
    </xf>
    <xf numFmtId="0" fontId="21" fillId="0" borderId="0" xfId="2" applyFont="1" applyAlignment="1" applyProtection="1">
      <alignment vertical="center"/>
      <protection hidden="1"/>
    </xf>
    <xf numFmtId="0" fontId="22" fillId="0" borderId="0" xfId="0" applyFont="1" applyProtection="1">
      <alignment vertical="center"/>
      <protection hidden="1"/>
    </xf>
    <xf numFmtId="0" fontId="22" fillId="0" borderId="0" xfId="0" applyFont="1" applyAlignment="1" applyProtection="1">
      <alignment horizontal="left" vertical="top"/>
      <protection hidden="1"/>
    </xf>
    <xf numFmtId="0" fontId="23" fillId="0" borderId="0" xfId="0" applyFont="1" applyAlignment="1" applyProtection="1">
      <alignment horizontal="left" vertical="center"/>
      <protection hidden="1"/>
    </xf>
    <xf numFmtId="0" fontId="22" fillId="0" borderId="9" xfId="0" applyFont="1" applyBorder="1" applyProtection="1">
      <alignment vertical="center"/>
      <protection hidden="1"/>
    </xf>
    <xf numFmtId="0" fontId="22" fillId="0" borderId="4" xfId="0" applyFont="1" applyBorder="1" applyProtection="1">
      <alignment vertical="center"/>
      <protection hidden="1"/>
    </xf>
    <xf numFmtId="0" fontId="22" fillId="0" borderId="7" xfId="0" applyFont="1" applyBorder="1" applyProtection="1">
      <alignment vertical="center"/>
      <protection hidden="1"/>
    </xf>
    <xf numFmtId="0" fontId="22" fillId="0" borderId="2" xfId="0" applyFont="1" applyBorder="1" applyProtection="1">
      <alignment vertical="center"/>
      <protection hidden="1"/>
    </xf>
    <xf numFmtId="0" fontId="22" fillId="0" borderId="8" xfId="0" applyFont="1" applyBorder="1" applyProtection="1">
      <alignment vertical="center"/>
      <protection hidden="1"/>
    </xf>
    <xf numFmtId="0" fontId="25" fillId="0" borderId="0" xfId="0" applyFont="1" applyAlignment="1" applyProtection="1">
      <alignment vertical="top"/>
      <protection hidden="1"/>
    </xf>
    <xf numFmtId="0" fontId="25" fillId="0" borderId="0" xfId="0" applyFont="1" applyAlignment="1" applyProtection="1">
      <alignment horizontal="left" vertical="top"/>
      <protection hidden="1"/>
    </xf>
    <xf numFmtId="0" fontId="22" fillId="0" borderId="2" xfId="0" applyFont="1" applyBorder="1">
      <alignment vertical="center"/>
    </xf>
    <xf numFmtId="0" fontId="22" fillId="0" borderId="0" xfId="0" applyFont="1">
      <alignment vertical="center"/>
    </xf>
    <xf numFmtId="0" fontId="22" fillId="0" borderId="8" xfId="0" applyFont="1" applyBorder="1">
      <alignment vertical="center"/>
    </xf>
    <xf numFmtId="0" fontId="25" fillId="0" borderId="0" xfId="0" applyFont="1" applyAlignment="1">
      <alignment horizontal="left" vertical="top"/>
    </xf>
    <xf numFmtId="0" fontId="22" fillId="0" borderId="0" xfId="0" applyFont="1" applyAlignment="1">
      <alignment horizontal="left" vertical="top"/>
    </xf>
    <xf numFmtId="0" fontId="26" fillId="0" borderId="0" xfId="0" applyFont="1">
      <alignment vertical="center"/>
    </xf>
    <xf numFmtId="0" fontId="26" fillId="0" borderId="0" xfId="0" applyFont="1" applyAlignment="1" applyProtection="1">
      <alignment horizontal="left" vertical="center"/>
      <protection hidden="1"/>
    </xf>
    <xf numFmtId="0" fontId="23" fillId="0" borderId="0" xfId="0" applyFont="1">
      <alignment vertical="center"/>
    </xf>
    <xf numFmtId="0" fontId="26" fillId="0" borderId="0" xfId="0" applyFont="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13" xfId="0" applyFont="1" applyBorder="1" applyAlignment="1" applyProtection="1">
      <alignment vertical="center" wrapText="1"/>
      <protection hidden="1"/>
    </xf>
    <xf numFmtId="0" fontId="25" fillId="0" borderId="82" xfId="0" applyFont="1" applyBorder="1" applyAlignment="1" applyProtection="1">
      <alignment horizontal="left" vertical="top"/>
      <protection hidden="1"/>
    </xf>
    <xf numFmtId="0" fontId="7" fillId="0" borderId="19" xfId="0" applyFont="1" applyBorder="1" applyProtection="1">
      <alignment vertical="center"/>
      <protection hidden="1"/>
    </xf>
    <xf numFmtId="0" fontId="25" fillId="0" borderId="83" xfId="0" applyFont="1" applyBorder="1" applyAlignment="1" applyProtection="1">
      <alignment horizontal="left" vertical="top"/>
      <protection hidden="1"/>
    </xf>
    <xf numFmtId="0" fontId="7" fillId="0" borderId="23" xfId="0" applyFont="1" applyBorder="1" applyProtection="1">
      <alignment vertical="center"/>
      <protection hidden="1"/>
    </xf>
    <xf numFmtId="0" fontId="25" fillId="0" borderId="84" xfId="0" applyFont="1" applyBorder="1" applyAlignment="1" applyProtection="1">
      <alignment horizontal="left" vertical="top"/>
      <protection hidden="1"/>
    </xf>
    <xf numFmtId="0" fontId="23" fillId="0" borderId="86" xfId="0" applyFont="1" applyBorder="1" applyProtection="1">
      <alignment vertical="center"/>
      <protection hidden="1"/>
    </xf>
    <xf numFmtId="0" fontId="7" fillId="0" borderId="32" xfId="0" applyFont="1" applyBorder="1" applyProtection="1">
      <alignment vertical="center"/>
      <protection hidden="1"/>
    </xf>
    <xf numFmtId="0" fontId="7" fillId="0" borderId="1" xfId="0" applyFont="1" applyBorder="1" applyAlignment="1" applyProtection="1">
      <alignment horizontal="left" vertical="center" wrapText="1"/>
      <protection hidden="1"/>
    </xf>
    <xf numFmtId="0" fontId="23" fillId="0" borderId="85" xfId="0" applyFont="1" applyBorder="1" applyProtection="1">
      <alignment vertical="center"/>
      <protection hidden="1"/>
    </xf>
    <xf numFmtId="0" fontId="22" fillId="0" borderId="2" xfId="0" applyFont="1" applyBorder="1" applyAlignment="1" applyProtection="1">
      <alignment horizontal="left" vertical="center"/>
      <protection hidden="1"/>
    </xf>
    <xf numFmtId="0" fontId="7" fillId="0" borderId="33" xfId="0" applyFont="1" applyBorder="1" applyAlignment="1">
      <alignment horizontal="right" vertical="center" shrinkToFit="1"/>
    </xf>
    <xf numFmtId="0" fontId="7" fillId="0" borderId="34" xfId="0" applyFont="1" applyBorder="1" applyAlignment="1" applyProtection="1">
      <alignment horizontal="right" vertical="center" wrapText="1"/>
      <protection hidden="1"/>
    </xf>
    <xf numFmtId="0" fontId="22" fillId="0" borderId="8"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7" fillId="0" borderId="24" xfId="0" applyFont="1" applyBorder="1" applyAlignment="1">
      <alignment horizontal="right" vertical="center" shrinkToFit="1"/>
    </xf>
    <xf numFmtId="0" fontId="7" fillId="0" borderId="10" xfId="0" applyFont="1" applyBorder="1" applyAlignment="1" applyProtection="1">
      <alignment horizontal="right" vertical="center" wrapText="1"/>
      <protection hidden="1"/>
    </xf>
    <xf numFmtId="0" fontId="7" fillId="0" borderId="26" xfId="0" applyFont="1" applyBorder="1" applyAlignment="1">
      <alignment horizontal="right" vertical="center" shrinkToFit="1"/>
    </xf>
    <xf numFmtId="0" fontId="7" fillId="0" borderId="27" xfId="0" applyFont="1" applyBorder="1" applyAlignment="1" applyProtection="1">
      <alignment horizontal="right" vertical="center" wrapText="1"/>
      <protection hidden="1"/>
    </xf>
    <xf numFmtId="0" fontId="22" fillId="0" borderId="5" xfId="0" applyFont="1" applyBorder="1" applyProtection="1">
      <alignment vertical="center"/>
      <protection hidden="1"/>
    </xf>
    <xf numFmtId="0" fontId="22" fillId="0" borderId="6" xfId="0" applyFont="1" applyBorder="1" applyProtection="1">
      <alignment vertical="center"/>
      <protection hidden="1"/>
    </xf>
    <xf numFmtId="0" fontId="22" fillId="0" borderId="0" xfId="0" applyFont="1" applyAlignment="1">
      <alignment horizontal="center" vertical="center"/>
    </xf>
    <xf numFmtId="0" fontId="22" fillId="0" borderId="5" xfId="0" applyFont="1" applyBorder="1" applyAlignment="1" applyProtection="1">
      <alignment horizontal="left" vertical="top"/>
      <protection hidden="1"/>
    </xf>
    <xf numFmtId="0" fontId="11" fillId="0" borderId="3" xfId="0" applyFont="1" applyBorder="1" applyAlignment="1" applyProtection="1">
      <alignment horizontal="left" vertical="center"/>
      <protection hidden="1"/>
    </xf>
    <xf numFmtId="0" fontId="7" fillId="0" borderId="11" xfId="0" applyFont="1" applyBorder="1" applyAlignment="1" applyProtection="1">
      <alignment horizontal="left" vertical="center" shrinkToFit="1"/>
      <protection locked="0"/>
    </xf>
    <xf numFmtId="0" fontId="24"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2"/>
      <protection locked="0"/>
    </xf>
    <xf numFmtId="176" fontId="27" fillId="6" borderId="22" xfId="1" applyNumberFormat="1" applyFont="1" applyFill="1" applyBorder="1" applyAlignment="1" applyProtection="1">
      <alignment horizontal="right" vertical="center" indent="1" shrinkToFit="1"/>
      <protection locked="0"/>
    </xf>
    <xf numFmtId="0" fontId="7" fillId="0" borderId="12" xfId="0" applyFont="1" applyBorder="1" applyAlignment="1" applyProtection="1">
      <alignment horizontal="left" vertical="center" shrinkToFit="1"/>
      <protection locked="0"/>
    </xf>
    <xf numFmtId="0" fontId="10" fillId="0" borderId="0" xfId="0" applyFont="1" applyAlignment="1" applyProtection="1">
      <alignment horizontal="center" vertical="center"/>
      <protection hidden="1"/>
    </xf>
    <xf numFmtId="0" fontId="7" fillId="0" borderId="0" xfId="0" applyFont="1" applyAlignment="1" applyProtection="1">
      <alignment horizontal="left" vertical="center" wrapText="1"/>
      <protection locked="0" hidden="1"/>
    </xf>
    <xf numFmtId="0" fontId="22" fillId="0" borderId="0" xfId="0" applyFont="1" applyAlignment="1" applyProtection="1">
      <alignment horizontal="left" vertical="center" wrapText="1"/>
      <protection locked="0" hidden="1"/>
    </xf>
    <xf numFmtId="0" fontId="7" fillId="0" borderId="14" xfId="1" applyNumberFormat="1" applyFont="1" applyFill="1" applyBorder="1" applyAlignment="1" applyProtection="1">
      <alignment horizontal="left" vertical="center" indent="1" shrinkToFit="1"/>
      <protection locked="0"/>
    </xf>
    <xf numFmtId="0" fontId="7" fillId="0" borderId="15" xfId="1" applyNumberFormat="1" applyFont="1" applyFill="1" applyBorder="1" applyAlignment="1" applyProtection="1">
      <alignment horizontal="left" vertical="center" indent="1" shrinkToFit="1"/>
      <protection locked="0"/>
    </xf>
    <xf numFmtId="176" fontId="27" fillId="0" borderId="29" xfId="1" applyNumberFormat="1" applyFont="1" applyFill="1" applyBorder="1" applyAlignment="1" applyProtection="1">
      <alignment horizontal="center" vertical="center" shrinkToFit="1"/>
      <protection locked="0"/>
    </xf>
    <xf numFmtId="176" fontId="27" fillId="0" borderId="14" xfId="1" applyNumberFormat="1" applyFont="1" applyFill="1" applyBorder="1" applyAlignment="1" applyProtection="1">
      <alignment horizontal="center" vertical="center" shrinkToFit="1"/>
      <protection locked="0"/>
    </xf>
    <xf numFmtId="0" fontId="7" fillId="0" borderId="14" xfId="0" applyFont="1" applyBorder="1">
      <alignment vertical="center"/>
    </xf>
    <xf numFmtId="0" fontId="7" fillId="0" borderId="15" xfId="0" applyFont="1" applyBorder="1">
      <alignment vertical="center"/>
    </xf>
    <xf numFmtId="38" fontId="7" fillId="0" borderId="29" xfId="1" applyFont="1" applyFill="1" applyBorder="1" applyAlignment="1" applyProtection="1">
      <alignment vertical="center" shrinkToFit="1"/>
      <protection locked="0"/>
    </xf>
    <xf numFmtId="38" fontId="7" fillId="0" borderId="14" xfId="1" applyFont="1" applyFill="1" applyBorder="1" applyAlignment="1" applyProtection="1">
      <alignment vertical="center" shrinkToFit="1"/>
      <protection locked="0"/>
    </xf>
    <xf numFmtId="38" fontId="7" fillId="0" borderId="15" xfId="1" applyFont="1" applyFill="1" applyBorder="1" applyAlignment="1" applyProtection="1">
      <alignment vertical="center" shrinkToFit="1"/>
      <protection locked="0"/>
    </xf>
    <xf numFmtId="0" fontId="7" fillId="0" borderId="29" xfId="1" applyNumberFormat="1" applyFont="1" applyFill="1" applyBorder="1" applyAlignment="1" applyProtection="1">
      <alignment vertical="center" wrapText="1" shrinkToFit="1"/>
      <protection locked="0"/>
    </xf>
    <xf numFmtId="0" fontId="7" fillId="0" borderId="14" xfId="1" applyNumberFormat="1" applyFont="1" applyFill="1" applyBorder="1" applyAlignment="1" applyProtection="1">
      <alignment vertical="center" wrapText="1" shrinkToFit="1"/>
      <protection locked="0"/>
    </xf>
    <xf numFmtId="0" fontId="7" fillId="0" borderId="15" xfId="1" applyNumberFormat="1" applyFont="1" applyFill="1" applyBorder="1" applyAlignment="1" applyProtection="1">
      <alignment vertical="center" wrapText="1" shrinkToFit="1"/>
      <protection locked="0"/>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0" xfId="0" applyFont="1" applyBorder="1" applyAlignment="1" applyProtection="1">
      <alignment horizontal="left" vertical="center" wrapText="1"/>
      <protection hidden="1"/>
    </xf>
    <xf numFmtId="0" fontId="7" fillId="0" borderId="31" xfId="0" applyFont="1" applyBorder="1" applyAlignment="1" applyProtection="1">
      <alignment horizontal="left" vertical="center" wrapText="1"/>
      <protection hidden="1"/>
    </xf>
    <xf numFmtId="176" fontId="27" fillId="6" borderId="31" xfId="1" applyNumberFormat="1" applyFont="1" applyFill="1" applyBorder="1" applyAlignment="1" applyProtection="1">
      <alignment horizontal="right" vertical="center" indent="1" shrinkToFit="1"/>
      <protection locked="0"/>
    </xf>
    <xf numFmtId="176" fontId="7" fillId="0" borderId="1" xfId="1" applyNumberFormat="1" applyFont="1" applyFill="1" applyBorder="1" applyAlignment="1" applyProtection="1">
      <alignment horizontal="left" vertical="top"/>
    </xf>
    <xf numFmtId="0" fontId="7" fillId="0" borderId="2"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hidden="1"/>
    </xf>
    <xf numFmtId="0" fontId="7" fillId="0" borderId="20" xfId="0" applyFont="1" applyBorder="1" applyAlignment="1" applyProtection="1">
      <alignment horizontal="left" vertical="center"/>
      <protection hidden="1"/>
    </xf>
    <xf numFmtId="38" fontId="7" fillId="0" borderId="17" xfId="1" applyFont="1" applyFill="1" applyBorder="1" applyAlignment="1" applyProtection="1">
      <alignment horizontal="left" vertical="center" wrapText="1"/>
      <protection hidden="1"/>
    </xf>
    <xf numFmtId="38" fontId="7" fillId="0" borderId="18" xfId="1" applyFont="1" applyFill="1" applyBorder="1" applyAlignment="1" applyProtection="1">
      <alignment horizontal="left" vertical="center" wrapText="1"/>
      <protection hidden="1"/>
    </xf>
    <xf numFmtId="176" fontId="27" fillId="6" borderId="18" xfId="1" applyNumberFormat="1" applyFont="1" applyFill="1" applyBorder="1" applyAlignment="1" applyProtection="1">
      <alignment horizontal="right" vertical="center" indent="1" shrinkToFit="1"/>
      <protection locked="0"/>
    </xf>
    <xf numFmtId="0" fontId="7" fillId="0" borderId="21"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14" fillId="0" borderId="0" xfId="0" applyFont="1" applyAlignment="1" applyProtection="1">
      <alignment horizontal="center" vertical="center" wrapText="1" shrinkToFit="1"/>
      <protection hidden="1"/>
    </xf>
    <xf numFmtId="0" fontId="14" fillId="0" borderId="0" xfId="0" applyFont="1" applyAlignment="1" applyProtection="1">
      <alignment horizontal="center" vertical="center" shrinkToFit="1"/>
      <protection hidden="1"/>
    </xf>
    <xf numFmtId="0" fontId="4" fillId="0" borderId="0" xfId="0" applyFont="1" applyAlignment="1" applyProtection="1">
      <alignment horizontal="left" vertical="center" shrinkToFit="1"/>
      <protection hidden="1"/>
    </xf>
    <xf numFmtId="0" fontId="7" fillId="0" borderId="48" xfId="0" applyFont="1" applyBorder="1" applyAlignment="1">
      <alignment horizontal="left" vertical="center" indent="2" shrinkToFit="1"/>
    </xf>
    <xf numFmtId="0" fontId="7" fillId="0" borderId="49" xfId="0" applyFont="1" applyBorder="1" applyAlignment="1">
      <alignment horizontal="left" vertical="center" indent="2" shrinkToFit="1"/>
    </xf>
    <xf numFmtId="0" fontId="7" fillId="6" borderId="50" xfId="1" applyNumberFormat="1" applyFont="1" applyFill="1" applyBorder="1" applyAlignment="1" applyProtection="1">
      <alignment horizontal="center" vertical="center" wrapText="1" shrinkToFit="1"/>
      <protection locked="0"/>
    </xf>
    <xf numFmtId="0" fontId="7" fillId="6" borderId="49" xfId="1" applyNumberFormat="1" applyFont="1" applyFill="1" applyBorder="1" applyAlignment="1" applyProtection="1">
      <alignment horizontal="center" vertical="center" wrapText="1" shrinkToFit="1"/>
      <protection locked="0"/>
    </xf>
    <xf numFmtId="0" fontId="7" fillId="0" borderId="52" xfId="0" applyFont="1" applyBorder="1" applyAlignment="1">
      <alignment horizontal="left" vertical="center" indent="2" shrinkToFit="1"/>
    </xf>
    <xf numFmtId="0" fontId="7" fillId="0" borderId="53" xfId="0" applyFont="1" applyBorder="1" applyAlignment="1">
      <alignment horizontal="left" vertical="center" indent="2" shrinkToFit="1"/>
    </xf>
    <xf numFmtId="177" fontId="15" fillId="8" borderId="54" xfId="1" applyNumberFormat="1" applyFont="1" applyFill="1" applyBorder="1" applyAlignment="1" applyProtection="1">
      <alignment horizontal="center" vertical="center" shrinkToFit="1"/>
    </xf>
    <xf numFmtId="177" fontId="15" fillId="8" borderId="55" xfId="1" applyNumberFormat="1" applyFont="1" applyFill="1" applyBorder="1" applyAlignment="1" applyProtection="1">
      <alignment horizontal="center" vertical="center" shrinkToFit="1"/>
    </xf>
    <xf numFmtId="177" fontId="15" fillId="8" borderId="53" xfId="1" applyNumberFormat="1" applyFont="1" applyFill="1" applyBorder="1" applyAlignment="1" applyProtection="1">
      <alignment horizontal="center" vertical="center" shrinkToFit="1"/>
    </xf>
    <xf numFmtId="0" fontId="16" fillId="0" borderId="66" xfId="0" applyFont="1" applyBorder="1" applyAlignment="1" applyProtection="1">
      <alignment vertical="center" wrapText="1" shrinkToFit="1"/>
      <protection hidden="1"/>
    </xf>
    <xf numFmtId="0" fontId="7" fillId="0" borderId="56" xfId="0" applyFont="1" applyBorder="1" applyAlignment="1">
      <alignment horizontal="left" vertical="center" indent="2" shrinkToFit="1"/>
    </xf>
    <xf numFmtId="0" fontId="7" fillId="0" borderId="57" xfId="0" applyFont="1" applyBorder="1" applyAlignment="1">
      <alignment horizontal="left" vertical="center" indent="2" shrinkToFit="1"/>
    </xf>
    <xf numFmtId="0" fontId="7" fillId="6" borderId="59" xfId="1" applyNumberFormat="1" applyFont="1" applyFill="1" applyBorder="1" applyAlignment="1" applyProtection="1">
      <alignment horizontal="center" vertical="center" shrinkToFit="1"/>
      <protection locked="0"/>
    </xf>
    <xf numFmtId="0" fontId="7" fillId="6" borderId="57" xfId="1" applyNumberFormat="1" applyFont="1" applyFill="1" applyBorder="1" applyAlignment="1" applyProtection="1">
      <alignment horizontal="center" vertical="center" shrinkToFit="1"/>
      <protection locked="0"/>
    </xf>
    <xf numFmtId="0" fontId="7" fillId="0" borderId="60" xfId="0" applyFont="1" applyBorder="1" applyAlignment="1">
      <alignment horizontal="left" vertical="center" wrapText="1" indent="2" shrinkToFit="1"/>
    </xf>
    <xf numFmtId="0" fontId="7" fillId="0" borderId="61" xfId="0" applyFont="1" applyBorder="1" applyAlignment="1">
      <alignment horizontal="left" vertical="center" wrapText="1" indent="2" shrinkToFit="1"/>
    </xf>
    <xf numFmtId="178" fontId="15" fillId="8" borderId="62" xfId="1" applyNumberFormat="1" applyFont="1" applyFill="1" applyBorder="1" applyAlignment="1" applyProtection="1">
      <alignment horizontal="center" vertical="center" shrinkToFit="1"/>
    </xf>
    <xf numFmtId="178" fontId="15" fillId="8" borderId="63" xfId="1" applyNumberFormat="1" applyFont="1" applyFill="1" applyBorder="1" applyAlignment="1" applyProtection="1">
      <alignment horizontal="center" vertical="center" shrinkToFit="1"/>
    </xf>
    <xf numFmtId="178" fontId="15" fillId="8" borderId="64" xfId="1" applyNumberFormat="1" applyFont="1" applyFill="1" applyBorder="1" applyAlignment="1" applyProtection="1">
      <alignment horizontal="center" vertical="center" shrinkToFit="1"/>
    </xf>
    <xf numFmtId="0" fontId="7" fillId="0" borderId="67" xfId="0" applyFont="1" applyBorder="1" applyAlignment="1" applyProtection="1">
      <alignment horizontal="left" vertical="center" wrapText="1" indent="2" shrinkToFit="1"/>
      <protection hidden="1"/>
    </xf>
    <xf numFmtId="0" fontId="7" fillId="0" borderId="68" xfId="0" applyFont="1" applyBorder="1" applyAlignment="1" applyProtection="1">
      <alignment horizontal="left" vertical="center" wrapText="1" indent="2" shrinkToFit="1"/>
      <protection hidden="1"/>
    </xf>
    <xf numFmtId="0" fontId="7" fillId="0" borderId="72" xfId="0" applyFont="1" applyBorder="1" applyAlignment="1" applyProtection="1">
      <alignment horizontal="left" vertical="center" wrapText="1" indent="2" shrinkToFit="1"/>
      <protection hidden="1"/>
    </xf>
    <xf numFmtId="0" fontId="7" fillId="0" borderId="6" xfId="0" applyFont="1" applyBorder="1" applyAlignment="1" applyProtection="1">
      <alignment horizontal="left" vertical="center" wrapText="1" indent="2" shrinkToFit="1"/>
      <protection hidden="1"/>
    </xf>
    <xf numFmtId="0" fontId="7" fillId="0" borderId="52" xfId="0" applyFont="1" applyBorder="1" applyAlignment="1" applyProtection="1">
      <alignment horizontal="left" vertical="center" indent="2" shrinkToFit="1"/>
      <protection hidden="1"/>
    </xf>
    <xf numFmtId="0" fontId="7" fillId="0" borderId="53" xfId="0" applyFont="1" applyBorder="1" applyAlignment="1" applyProtection="1">
      <alignment horizontal="left" vertical="center" indent="2" shrinkToFit="1"/>
      <protection hidden="1"/>
    </xf>
    <xf numFmtId="0" fontId="7" fillId="0" borderId="56" xfId="0" applyFont="1" applyBorder="1" applyAlignment="1" applyProtection="1">
      <alignment horizontal="left" vertical="center" indent="2" shrinkToFit="1"/>
      <protection hidden="1"/>
    </xf>
    <xf numFmtId="0" fontId="7" fillId="0" borderId="57" xfId="0" applyFont="1" applyBorder="1" applyAlignment="1" applyProtection="1">
      <alignment horizontal="left" vertical="center" indent="2" shrinkToFit="1"/>
      <protection hidden="1"/>
    </xf>
    <xf numFmtId="0" fontId="7" fillId="0" borderId="60" xfId="0" applyFont="1" applyBorder="1" applyAlignment="1" applyProtection="1">
      <alignment horizontal="left" vertical="center" wrapText="1" indent="2" shrinkToFit="1"/>
      <protection hidden="1"/>
    </xf>
    <xf numFmtId="0" fontId="7" fillId="0" borderId="61" xfId="0" applyFont="1" applyBorder="1" applyAlignment="1" applyProtection="1">
      <alignment horizontal="left" vertical="center" wrapText="1" indent="2" shrinkToFit="1"/>
      <protection hidden="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7" fillId="0" borderId="67" xfId="0" applyFont="1" applyBorder="1" applyAlignment="1">
      <alignment horizontal="left" vertical="center" wrapText="1" indent="2" shrinkToFit="1"/>
    </xf>
    <xf numFmtId="0" fontId="7" fillId="0" borderId="68" xfId="0" applyFont="1" applyBorder="1" applyAlignment="1">
      <alignment horizontal="left" vertical="center" wrapText="1" indent="2" shrinkToFit="1"/>
    </xf>
    <xf numFmtId="0" fontId="16" fillId="0" borderId="66" xfId="0" applyFont="1" applyBorder="1" applyAlignment="1">
      <alignment vertical="center" wrapText="1" shrinkToFit="1"/>
    </xf>
    <xf numFmtId="0" fontId="7" fillId="0" borderId="72" xfId="0" applyFont="1" applyBorder="1" applyAlignment="1">
      <alignment horizontal="left" vertical="center" wrapText="1" indent="2" shrinkToFit="1"/>
    </xf>
    <xf numFmtId="0" fontId="7" fillId="0" borderId="6" xfId="0" applyFont="1" applyBorder="1" applyAlignment="1">
      <alignment horizontal="left" vertical="center" wrapText="1" indent="2" shrinkToFit="1"/>
    </xf>
    <xf numFmtId="0" fontId="7" fillId="0" borderId="76" xfId="0" applyFont="1" applyBorder="1" applyAlignment="1">
      <alignment horizontal="left" vertical="center" wrapText="1" indent="2" shrinkToFit="1"/>
    </xf>
    <xf numFmtId="0" fontId="7" fillId="0" borderId="77" xfId="0" applyFont="1" applyBorder="1" applyAlignment="1">
      <alignment horizontal="left" vertical="center" wrapText="1" indent="2" shrinkToFit="1"/>
    </xf>
    <xf numFmtId="0" fontId="7" fillId="0" borderId="79" xfId="0" applyFont="1" applyBorder="1" applyAlignment="1">
      <alignment horizontal="left" vertical="center" indent="2" shrinkToFit="1"/>
    </xf>
    <xf numFmtId="0" fontId="7" fillId="0" borderId="80" xfId="0" applyFont="1" applyBorder="1" applyAlignment="1">
      <alignment horizontal="left" vertical="center" indent="2" shrinkToFit="1"/>
    </xf>
    <xf numFmtId="177" fontId="7" fillId="8" borderId="26" xfId="1" applyNumberFormat="1" applyFont="1" applyFill="1" applyBorder="1" applyAlignment="1" applyProtection="1">
      <alignment vertical="center" shrinkToFit="1"/>
    </xf>
    <xf numFmtId="177" fontId="7" fillId="8" borderId="27" xfId="1" applyNumberFormat="1" applyFont="1" applyFill="1" applyBorder="1" applyAlignment="1" applyProtection="1">
      <alignment vertical="center" shrinkToFit="1"/>
    </xf>
    <xf numFmtId="177" fontId="7" fillId="8" borderId="80" xfId="1" applyNumberFormat="1" applyFont="1" applyFill="1" applyBorder="1" applyAlignment="1" applyProtection="1">
      <alignment vertical="center" shrinkToFit="1"/>
    </xf>
    <xf numFmtId="177" fontId="15" fillId="8" borderId="3" xfId="1" applyNumberFormat="1" applyFont="1" applyFill="1" applyBorder="1" applyAlignment="1" applyProtection="1">
      <alignment vertical="center" shrinkToFit="1"/>
    </xf>
    <xf numFmtId="177" fontId="15" fillId="8" borderId="5" xfId="1" applyNumberFormat="1" applyFont="1" applyFill="1" applyBorder="1" applyAlignment="1" applyProtection="1">
      <alignment vertical="center" shrinkToFit="1"/>
    </xf>
    <xf numFmtId="177" fontId="15" fillId="8" borderId="6" xfId="1" applyNumberFormat="1" applyFont="1" applyFill="1" applyBorder="1" applyAlignment="1" applyProtection="1">
      <alignment vertical="center" shrinkToFit="1"/>
    </xf>
    <xf numFmtId="177" fontId="15" fillId="8" borderId="54" xfId="1" applyNumberFormat="1" applyFont="1" applyFill="1" applyBorder="1" applyAlignment="1" applyProtection="1">
      <alignment vertical="center" shrinkToFit="1"/>
    </xf>
    <xf numFmtId="177" fontId="15" fillId="8" borderId="55" xfId="1" applyNumberFormat="1" applyFont="1" applyFill="1" applyBorder="1" applyAlignment="1" applyProtection="1">
      <alignment vertical="center" shrinkToFit="1"/>
    </xf>
    <xf numFmtId="177" fontId="15" fillId="8" borderId="53" xfId="1" applyNumberFormat="1" applyFont="1" applyFill="1" applyBorder="1" applyAlignment="1" applyProtection="1">
      <alignment vertical="center" shrinkToFit="1"/>
    </xf>
    <xf numFmtId="177" fontId="7" fillId="8" borderId="54" xfId="1" applyNumberFormat="1" applyFont="1" applyFill="1" applyBorder="1" applyAlignment="1" applyProtection="1">
      <alignment vertical="center" shrinkToFit="1"/>
    </xf>
    <xf numFmtId="177" fontId="7" fillId="8" borderId="55" xfId="1" applyNumberFormat="1" applyFont="1" applyFill="1" applyBorder="1" applyAlignment="1" applyProtection="1">
      <alignment vertical="center" shrinkToFit="1"/>
    </xf>
    <xf numFmtId="177" fontId="7" fillId="8" borderId="53" xfId="1" applyNumberFormat="1" applyFont="1" applyFill="1" applyBorder="1" applyAlignment="1" applyProtection="1">
      <alignment vertical="center" shrinkToFit="1"/>
    </xf>
    <xf numFmtId="0" fontId="7" fillId="8" borderId="50" xfId="1" applyNumberFormat="1" applyFont="1" applyFill="1" applyBorder="1" applyAlignment="1" applyProtection="1">
      <alignment horizontal="center" vertical="center" shrinkToFit="1"/>
      <protection locked="0"/>
    </xf>
    <xf numFmtId="0" fontId="7" fillId="8" borderId="49" xfId="1" applyNumberFormat="1"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8746-57D0-4F5D-AFE8-CB2F76ACC505}">
  <sheetPr>
    <tabColor rgb="FF7030A0"/>
  </sheetPr>
  <dimension ref="A2:L16"/>
  <sheetViews>
    <sheetView workbookViewId="0">
      <selection activeCell="M8" sqref="M8"/>
    </sheetView>
  </sheetViews>
  <sheetFormatPr defaultColWidth="9" defaultRowHeight="19.2" x14ac:dyDescent="0.2"/>
  <cols>
    <col min="1" max="1" width="9" style="3"/>
    <col min="2" max="3" width="17.109375" style="3" customWidth="1"/>
    <col min="4" max="4" width="18.44140625" style="3" customWidth="1"/>
    <col min="5" max="5" width="17.109375" style="3" customWidth="1"/>
    <col min="6" max="6" width="18.44140625" style="3" customWidth="1"/>
    <col min="7" max="16384" width="9" style="3"/>
  </cols>
  <sheetData>
    <row r="2" spans="1:12" x14ac:dyDescent="0.2">
      <c r="A2" s="3" t="s">
        <v>129</v>
      </c>
      <c r="B2" s="1" t="s">
        <v>8</v>
      </c>
      <c r="C2" s="7" t="s">
        <v>49</v>
      </c>
      <c r="D2" s="2" t="s">
        <v>9</v>
      </c>
      <c r="E2" s="1" t="s">
        <v>50</v>
      </c>
      <c r="F2" s="8" t="s">
        <v>51</v>
      </c>
      <c r="G2" s="9" t="s">
        <v>6</v>
      </c>
      <c r="H2" s="10" t="s">
        <v>52</v>
      </c>
      <c r="I2" s="3" t="s">
        <v>152</v>
      </c>
      <c r="L2" s="4"/>
    </row>
    <row r="3" spans="1:12" x14ac:dyDescent="0.2">
      <c r="A3" s="3" t="s">
        <v>153</v>
      </c>
      <c r="B3" s="3" t="s">
        <v>154</v>
      </c>
      <c r="C3" s="3" t="s">
        <v>53</v>
      </c>
      <c r="D3" s="3" t="s">
        <v>10</v>
      </c>
      <c r="E3" s="3" t="s">
        <v>14</v>
      </c>
      <c r="F3" s="3" t="s">
        <v>54</v>
      </c>
      <c r="G3" s="11" t="s">
        <v>7</v>
      </c>
      <c r="H3" s="3">
        <v>0</v>
      </c>
      <c r="I3" s="3" t="s">
        <v>127</v>
      </c>
    </row>
    <row r="4" spans="1:12" x14ac:dyDescent="0.2">
      <c r="A4" s="3" t="s">
        <v>155</v>
      </c>
      <c r="B4" s="3" t="s">
        <v>156</v>
      </c>
      <c r="C4" s="3" t="s">
        <v>14</v>
      </c>
      <c r="D4" s="3" t="s">
        <v>14</v>
      </c>
      <c r="E4" s="3" t="s">
        <v>55</v>
      </c>
      <c r="F4" s="3" t="s">
        <v>56</v>
      </c>
      <c r="G4" s="11" t="s">
        <v>13</v>
      </c>
      <c r="H4" s="3">
        <v>1</v>
      </c>
      <c r="I4" s="3" t="s">
        <v>128</v>
      </c>
    </row>
    <row r="5" spans="1:12" ht="21" x14ac:dyDescent="0.2">
      <c r="B5" s="3" t="s">
        <v>11</v>
      </c>
      <c r="C5" s="3" t="s">
        <v>57</v>
      </c>
      <c r="D5" s="3" t="s">
        <v>12</v>
      </c>
      <c r="F5" s="3" t="s">
        <v>58</v>
      </c>
      <c r="G5" s="11" t="s">
        <v>15</v>
      </c>
      <c r="H5" s="3">
        <v>2</v>
      </c>
    </row>
    <row r="6" spans="1:12" x14ac:dyDescent="0.2">
      <c r="B6" s="3" t="s">
        <v>14</v>
      </c>
      <c r="C6" s="3" t="s">
        <v>14</v>
      </c>
      <c r="D6" s="3" t="s">
        <v>14</v>
      </c>
      <c r="E6" s="3" t="s">
        <v>59</v>
      </c>
      <c r="F6" s="3" t="s">
        <v>60</v>
      </c>
      <c r="G6" s="11" t="s">
        <v>16</v>
      </c>
      <c r="H6" s="3">
        <v>3</v>
      </c>
    </row>
    <row r="7" spans="1:12" x14ac:dyDescent="0.2">
      <c r="E7" s="3" t="s">
        <v>61</v>
      </c>
      <c r="F7" s="3" t="s">
        <v>62</v>
      </c>
      <c r="G7" s="11" t="s">
        <v>17</v>
      </c>
      <c r="H7" s="3">
        <v>4</v>
      </c>
    </row>
    <row r="8" spans="1:12" x14ac:dyDescent="0.2">
      <c r="G8" s="11" t="s">
        <v>18</v>
      </c>
      <c r="H8" s="3">
        <v>5</v>
      </c>
    </row>
    <row r="9" spans="1:12" x14ac:dyDescent="0.2">
      <c r="G9" s="11" t="s">
        <v>19</v>
      </c>
      <c r="H9" s="3">
        <v>6</v>
      </c>
    </row>
    <row r="10" spans="1:12" x14ac:dyDescent="0.2">
      <c r="G10" s="11" t="s">
        <v>20</v>
      </c>
      <c r="H10" s="3">
        <v>7</v>
      </c>
    </row>
    <row r="11" spans="1:12" x14ac:dyDescent="0.2">
      <c r="G11" s="11" t="s">
        <v>21</v>
      </c>
      <c r="H11" s="3">
        <v>8</v>
      </c>
    </row>
    <row r="12" spans="1:12" x14ac:dyDescent="0.2">
      <c r="G12" s="11" t="s">
        <v>22</v>
      </c>
      <c r="H12" s="3">
        <v>9</v>
      </c>
    </row>
    <row r="13" spans="1:12" x14ac:dyDescent="0.2">
      <c r="G13" s="11" t="s">
        <v>23</v>
      </c>
      <c r="H13" s="3">
        <v>10</v>
      </c>
    </row>
    <row r="14" spans="1:12" x14ac:dyDescent="0.2">
      <c r="G14" s="11" t="s">
        <v>24</v>
      </c>
    </row>
    <row r="15" spans="1:12" x14ac:dyDescent="0.2">
      <c r="G15" s="11" t="s">
        <v>25</v>
      </c>
    </row>
    <row r="16" spans="1:12" x14ac:dyDescent="0.2">
      <c r="G16" s="11" t="s">
        <v>26</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0D4-1FB3-4019-B6C5-548E858F13F7}">
  <dimension ref="A1:L42"/>
  <sheetViews>
    <sheetView showGridLines="0" view="pageBreakPreview" zoomScale="70" zoomScaleNormal="70" zoomScaleSheetLayoutView="70" workbookViewId="0"/>
  </sheetViews>
  <sheetFormatPr defaultColWidth="9" defaultRowHeight="14.4" x14ac:dyDescent="0.2"/>
  <cols>
    <col min="1" max="1" width="2.6640625" style="81" customWidth="1"/>
    <col min="2" max="2" width="10.6640625" style="81" customWidth="1"/>
    <col min="3" max="3" width="42.6640625" style="81" customWidth="1"/>
    <col min="4" max="4" width="13.109375" style="85" customWidth="1"/>
    <col min="5" max="6" width="6.6640625" style="85" customWidth="1"/>
    <col min="7" max="7" width="13.109375" style="81" customWidth="1"/>
    <col min="8" max="8" width="1.6640625" style="81" customWidth="1"/>
    <col min="9" max="9" width="45.6640625" style="80" customWidth="1"/>
    <col min="10" max="10" width="35.6640625" style="80" customWidth="1"/>
    <col min="11" max="11" width="15.6640625" style="81" customWidth="1"/>
    <col min="12" max="12" width="10.6640625" style="5" customWidth="1"/>
    <col min="13" max="125" width="2.6640625" style="81" customWidth="1"/>
    <col min="126" max="16384" width="9" style="81"/>
  </cols>
  <sheetData>
    <row r="1" spans="1:9" ht="10.5" customHeight="1" x14ac:dyDescent="0.2"/>
    <row r="2" spans="1:9" ht="19.5" customHeight="1" x14ac:dyDescent="0.2">
      <c r="A2" s="69"/>
      <c r="B2" s="64" t="s">
        <v>173</v>
      </c>
      <c r="C2" s="69"/>
      <c r="D2" s="86"/>
      <c r="E2" s="86"/>
      <c r="F2" s="86"/>
      <c r="G2" s="69"/>
      <c r="I2" s="80" t="str">
        <f>'18号'!W2</f>
        <v>Ver.5</v>
      </c>
    </row>
    <row r="3" spans="1:9" ht="30" customHeight="1" thickBot="1" x14ac:dyDescent="0.25">
      <c r="A3" s="69"/>
      <c r="B3" s="224" t="s">
        <v>109</v>
      </c>
      <c r="C3" s="225"/>
      <c r="D3" s="225"/>
      <c r="E3" s="225"/>
      <c r="F3" s="225"/>
      <c r="G3" s="225"/>
      <c r="I3" s="87" t="s">
        <v>64</v>
      </c>
    </row>
    <row r="4" spans="1:9" ht="19.5" customHeight="1" thickBot="1" x14ac:dyDescent="0.25">
      <c r="A4" s="69"/>
      <c r="B4" s="88" t="s">
        <v>65</v>
      </c>
      <c r="C4" s="89" t="s">
        <v>66</v>
      </c>
      <c r="D4" s="89" t="s">
        <v>67</v>
      </c>
      <c r="E4" s="89" t="s">
        <v>68</v>
      </c>
      <c r="F4" s="90" t="s">
        <v>6</v>
      </c>
      <c r="G4" s="91" t="s">
        <v>69</v>
      </c>
    </row>
    <row r="5" spans="1:9" ht="19.5" customHeight="1" thickTop="1" x14ac:dyDescent="0.2">
      <c r="A5" s="92">
        <v>1</v>
      </c>
      <c r="B5" s="24"/>
      <c r="C5" s="25"/>
      <c r="D5" s="26"/>
      <c r="E5" s="27"/>
      <c r="F5" s="28"/>
      <c r="G5" s="93" t="str">
        <f>IF(D5="","",D5*E5)</f>
        <v/>
      </c>
    </row>
    <row r="6" spans="1:9" ht="19.5" customHeight="1" x14ac:dyDescent="0.2">
      <c r="A6" s="92">
        <v>2</v>
      </c>
      <c r="B6" s="30"/>
      <c r="C6" s="31"/>
      <c r="D6" s="32"/>
      <c r="E6" s="33"/>
      <c r="F6" s="28"/>
      <c r="G6" s="94" t="str">
        <f t="shared" ref="G6:G34" si="0">IF(D6="","",D6*E6)</f>
        <v/>
      </c>
    </row>
    <row r="7" spans="1:9" ht="19.5" customHeight="1" x14ac:dyDescent="0.2">
      <c r="A7" s="92">
        <v>3</v>
      </c>
      <c r="B7" s="30"/>
      <c r="C7" s="31"/>
      <c r="D7" s="32"/>
      <c r="E7" s="33"/>
      <c r="F7" s="28"/>
      <c r="G7" s="94" t="str">
        <f t="shared" si="0"/>
        <v/>
      </c>
    </row>
    <row r="8" spans="1:9" ht="19.5" customHeight="1" x14ac:dyDescent="0.2">
      <c r="A8" s="92">
        <v>4</v>
      </c>
      <c r="B8" s="30"/>
      <c r="C8" s="31"/>
      <c r="D8" s="32"/>
      <c r="E8" s="33"/>
      <c r="F8" s="28"/>
      <c r="G8" s="94" t="str">
        <f t="shared" si="0"/>
        <v/>
      </c>
    </row>
    <row r="9" spans="1:9" ht="19.5" customHeight="1" x14ac:dyDescent="0.2">
      <c r="A9" s="92">
        <v>5</v>
      </c>
      <c r="B9" s="30"/>
      <c r="C9" s="31"/>
      <c r="D9" s="32"/>
      <c r="E9" s="33"/>
      <c r="F9" s="28"/>
      <c r="G9" s="94" t="str">
        <f t="shared" si="0"/>
        <v/>
      </c>
    </row>
    <row r="10" spans="1:9" ht="19.5" customHeight="1" x14ac:dyDescent="0.2">
      <c r="A10" s="92">
        <v>6</v>
      </c>
      <c r="B10" s="30"/>
      <c r="C10" s="31"/>
      <c r="D10" s="32"/>
      <c r="E10" s="33"/>
      <c r="F10" s="28"/>
      <c r="G10" s="94" t="str">
        <f t="shared" si="0"/>
        <v/>
      </c>
    </row>
    <row r="11" spans="1:9" ht="19.5" customHeight="1" x14ac:dyDescent="0.2">
      <c r="A11" s="92">
        <v>7</v>
      </c>
      <c r="B11" s="30"/>
      <c r="C11" s="31"/>
      <c r="D11" s="32"/>
      <c r="E11" s="33"/>
      <c r="F11" s="28"/>
      <c r="G11" s="94" t="str">
        <f t="shared" si="0"/>
        <v/>
      </c>
    </row>
    <row r="12" spans="1:9" ht="19.5" customHeight="1" x14ac:dyDescent="0.2">
      <c r="A12" s="92">
        <v>8</v>
      </c>
      <c r="B12" s="30"/>
      <c r="C12" s="31"/>
      <c r="D12" s="32"/>
      <c r="E12" s="33"/>
      <c r="F12" s="28"/>
      <c r="G12" s="94" t="str">
        <f t="shared" si="0"/>
        <v/>
      </c>
    </row>
    <row r="13" spans="1:9" ht="19.5" customHeight="1" x14ac:dyDescent="0.2">
      <c r="A13" s="92">
        <v>9</v>
      </c>
      <c r="B13" s="30"/>
      <c r="C13" s="31"/>
      <c r="D13" s="32"/>
      <c r="E13" s="33"/>
      <c r="F13" s="28"/>
      <c r="G13" s="94" t="str">
        <f t="shared" si="0"/>
        <v/>
      </c>
    </row>
    <row r="14" spans="1:9" ht="19.5" customHeight="1" x14ac:dyDescent="0.2">
      <c r="A14" s="92">
        <v>10</v>
      </c>
      <c r="B14" s="30"/>
      <c r="C14" s="31"/>
      <c r="D14" s="32"/>
      <c r="E14" s="33"/>
      <c r="F14" s="28"/>
      <c r="G14" s="94" t="str">
        <f t="shared" si="0"/>
        <v/>
      </c>
    </row>
    <row r="15" spans="1:9" ht="19.5" customHeight="1" x14ac:dyDescent="0.2">
      <c r="A15" s="92">
        <v>11</v>
      </c>
      <c r="B15" s="30"/>
      <c r="C15" s="31"/>
      <c r="D15" s="32"/>
      <c r="E15" s="33"/>
      <c r="F15" s="28"/>
      <c r="G15" s="94" t="str">
        <f t="shared" si="0"/>
        <v/>
      </c>
    </row>
    <row r="16" spans="1:9" ht="19.5" customHeight="1" x14ac:dyDescent="0.2">
      <c r="A16" s="92">
        <v>12</v>
      </c>
      <c r="B16" s="30"/>
      <c r="C16" s="31"/>
      <c r="D16" s="32"/>
      <c r="E16" s="33"/>
      <c r="F16" s="28"/>
      <c r="G16" s="94" t="str">
        <f t="shared" si="0"/>
        <v/>
      </c>
    </row>
    <row r="17" spans="1:12" ht="19.5" customHeight="1" x14ac:dyDescent="0.2">
      <c r="A17" s="92">
        <v>13</v>
      </c>
      <c r="B17" s="30"/>
      <c r="C17" s="31"/>
      <c r="D17" s="32"/>
      <c r="E17" s="33"/>
      <c r="F17" s="28"/>
      <c r="G17" s="94" t="str">
        <f t="shared" si="0"/>
        <v/>
      </c>
    </row>
    <row r="18" spans="1:12" ht="19.5" customHeight="1" x14ac:dyDescent="0.2">
      <c r="A18" s="92">
        <v>14</v>
      </c>
      <c r="B18" s="30"/>
      <c r="C18" s="31"/>
      <c r="D18" s="32"/>
      <c r="E18" s="33"/>
      <c r="F18" s="28"/>
      <c r="G18" s="94" t="str">
        <f t="shared" si="0"/>
        <v/>
      </c>
    </row>
    <row r="19" spans="1:12" ht="19.5" customHeight="1" x14ac:dyDescent="0.2">
      <c r="A19" s="92">
        <v>15</v>
      </c>
      <c r="B19" s="30"/>
      <c r="C19" s="31"/>
      <c r="D19" s="32"/>
      <c r="E19" s="33"/>
      <c r="F19" s="28"/>
      <c r="G19" s="94" t="str">
        <f t="shared" si="0"/>
        <v/>
      </c>
    </row>
    <row r="20" spans="1:12" ht="19.5" customHeight="1" x14ac:dyDescent="0.2">
      <c r="A20" s="92">
        <v>16</v>
      </c>
      <c r="B20" s="30"/>
      <c r="C20" s="31"/>
      <c r="D20" s="32"/>
      <c r="E20" s="33"/>
      <c r="F20" s="28"/>
      <c r="G20" s="94" t="str">
        <f t="shared" si="0"/>
        <v/>
      </c>
    </row>
    <row r="21" spans="1:12" ht="19.5" customHeight="1" x14ac:dyDescent="0.2">
      <c r="A21" s="92">
        <v>17</v>
      </c>
      <c r="B21" s="30"/>
      <c r="C21" s="31"/>
      <c r="D21" s="32"/>
      <c r="E21" s="33"/>
      <c r="F21" s="28"/>
      <c r="G21" s="94" t="str">
        <f t="shared" si="0"/>
        <v/>
      </c>
      <c r="J21" s="69" t="s">
        <v>126</v>
      </c>
      <c r="K21" s="64"/>
    </row>
    <row r="22" spans="1:12" ht="19.5" customHeight="1" x14ac:dyDescent="0.2">
      <c r="A22" s="92">
        <v>18</v>
      </c>
      <c r="B22" s="30"/>
      <c r="C22" s="31"/>
      <c r="D22" s="32"/>
      <c r="E22" s="33"/>
      <c r="F22" s="28"/>
      <c r="G22" s="94" t="str">
        <f t="shared" si="0"/>
        <v/>
      </c>
      <c r="J22" s="70" t="s">
        <v>127</v>
      </c>
      <c r="K22" s="54">
        <f>(D37+D38-G40)</f>
        <v>0</v>
      </c>
    </row>
    <row r="23" spans="1:12" ht="19.5" customHeight="1" x14ac:dyDescent="0.2">
      <c r="A23" s="92">
        <v>19</v>
      </c>
      <c r="B23" s="30"/>
      <c r="C23" s="31"/>
      <c r="D23" s="32"/>
      <c r="E23" s="33"/>
      <c r="F23" s="28"/>
      <c r="G23" s="94" t="str">
        <f t="shared" si="0"/>
        <v/>
      </c>
      <c r="J23" s="70" t="s">
        <v>128</v>
      </c>
      <c r="K23" s="54">
        <f>(D37+D38)</f>
        <v>0</v>
      </c>
    </row>
    <row r="24" spans="1:12" ht="19.5" customHeight="1" x14ac:dyDescent="0.2">
      <c r="A24" s="92">
        <v>20</v>
      </c>
      <c r="B24" s="30"/>
      <c r="C24" s="31"/>
      <c r="D24" s="32"/>
      <c r="E24" s="33"/>
      <c r="F24" s="28"/>
      <c r="G24" s="94" t="str">
        <f t="shared" si="0"/>
        <v/>
      </c>
      <c r="J24" s="98" t="s">
        <v>140</v>
      </c>
    </row>
    <row r="25" spans="1:12" ht="19.5" customHeight="1" x14ac:dyDescent="0.2">
      <c r="A25" s="92">
        <v>21</v>
      </c>
      <c r="B25" s="30"/>
      <c r="C25" s="31"/>
      <c r="D25" s="32"/>
      <c r="E25" s="33"/>
      <c r="F25" s="28"/>
      <c r="G25" s="94" t="str">
        <f t="shared" si="0"/>
        <v/>
      </c>
      <c r="J25" s="70" t="s">
        <v>141</v>
      </c>
      <c r="K25" s="99">
        <v>140000</v>
      </c>
      <c r="L25" s="64" t="s">
        <v>142</v>
      </c>
    </row>
    <row r="26" spans="1:12" ht="19.5" customHeight="1" x14ac:dyDescent="0.2">
      <c r="A26" s="92">
        <v>22</v>
      </c>
      <c r="B26" s="30"/>
      <c r="C26" s="31"/>
      <c r="D26" s="32"/>
      <c r="E26" s="33"/>
      <c r="F26" s="28"/>
      <c r="G26" s="94" t="str">
        <f t="shared" si="0"/>
        <v/>
      </c>
      <c r="J26" s="70" t="s">
        <v>143</v>
      </c>
      <c r="K26" s="99">
        <f>(300*$K$25)</f>
        <v>42000000</v>
      </c>
      <c r="L26" s="5" t="s">
        <v>144</v>
      </c>
    </row>
    <row r="27" spans="1:12" ht="19.5" customHeight="1" x14ac:dyDescent="0.2">
      <c r="A27" s="92">
        <v>23</v>
      </c>
      <c r="B27" s="30"/>
      <c r="C27" s="31"/>
      <c r="D27" s="32"/>
      <c r="E27" s="33"/>
      <c r="F27" s="28"/>
      <c r="G27" s="94" t="str">
        <f t="shared" si="0"/>
        <v/>
      </c>
      <c r="J27" s="70" t="s">
        <v>145</v>
      </c>
      <c r="K27" s="99">
        <v>64000000</v>
      </c>
      <c r="L27" s="5" t="s">
        <v>144</v>
      </c>
    </row>
    <row r="28" spans="1:12" ht="19.5" customHeight="1" x14ac:dyDescent="0.2">
      <c r="A28" s="92">
        <v>24</v>
      </c>
      <c r="B28" s="30"/>
      <c r="C28" s="31"/>
      <c r="D28" s="32"/>
      <c r="E28" s="33"/>
      <c r="F28" s="28"/>
      <c r="G28" s="94" t="str">
        <f t="shared" si="0"/>
        <v/>
      </c>
      <c r="J28" s="98" t="s">
        <v>146</v>
      </c>
    </row>
    <row r="29" spans="1:12" ht="19.5" customHeight="1" x14ac:dyDescent="0.2">
      <c r="A29" s="92">
        <v>25</v>
      </c>
      <c r="B29" s="30"/>
      <c r="C29" s="31"/>
      <c r="D29" s="32"/>
      <c r="E29" s="33"/>
      <c r="F29" s="28"/>
      <c r="G29" s="94" t="str">
        <f t="shared" si="0"/>
        <v/>
      </c>
      <c r="J29" s="70" t="str">
        <f>IF(E35&lt;=300,J25,J26)</f>
        <v>300Nm3以内</v>
      </c>
      <c r="K29" s="99">
        <f>IF(J29=J25,E35*K25,IF(J29=J26,K26,""))</f>
        <v>0</v>
      </c>
    </row>
    <row r="30" spans="1:12" ht="19.5" customHeight="1" x14ac:dyDescent="0.2">
      <c r="A30" s="92">
        <v>26</v>
      </c>
      <c r="B30" s="30"/>
      <c r="C30" s="31"/>
      <c r="D30" s="32"/>
      <c r="E30" s="33"/>
      <c r="F30" s="28"/>
      <c r="G30" s="94" t="str">
        <f t="shared" si="0"/>
        <v/>
      </c>
      <c r="J30" s="70" t="s">
        <v>147</v>
      </c>
      <c r="K30" s="99">
        <f>ROUNDDOWN(G37*2/3,-3)</f>
        <v>0</v>
      </c>
    </row>
    <row r="31" spans="1:12" ht="19.5" customHeight="1" x14ac:dyDescent="0.2">
      <c r="A31" s="92">
        <v>27</v>
      </c>
      <c r="B31" s="30"/>
      <c r="C31" s="31"/>
      <c r="D31" s="32"/>
      <c r="E31" s="33"/>
      <c r="F31" s="28"/>
      <c r="G31" s="94" t="str">
        <f t="shared" si="0"/>
        <v/>
      </c>
    </row>
    <row r="32" spans="1:12" ht="19.5" customHeight="1" x14ac:dyDescent="0.2">
      <c r="A32" s="92">
        <v>28</v>
      </c>
      <c r="B32" s="30"/>
      <c r="C32" s="31"/>
      <c r="D32" s="32"/>
      <c r="E32" s="33"/>
      <c r="F32" s="28"/>
      <c r="G32" s="94" t="str">
        <f>IF(D32="","",D32*E32)</f>
        <v/>
      </c>
      <c r="K32" s="100"/>
    </row>
    <row r="33" spans="1:11" ht="19.5" customHeight="1" x14ac:dyDescent="0.2">
      <c r="A33" s="92">
        <v>29</v>
      </c>
      <c r="B33" s="30"/>
      <c r="C33" s="31"/>
      <c r="D33" s="32"/>
      <c r="E33" s="33"/>
      <c r="F33" s="28"/>
      <c r="G33" s="94" t="str">
        <f t="shared" ref="G33" si="1">IF(D33="","",D33*E33)</f>
        <v/>
      </c>
    </row>
    <row r="34" spans="1:11" ht="19.5" customHeight="1" thickBot="1" x14ac:dyDescent="0.25">
      <c r="A34" s="92">
        <v>30</v>
      </c>
      <c r="B34" s="35"/>
      <c r="C34" s="36"/>
      <c r="D34" s="37"/>
      <c r="E34" s="38"/>
      <c r="F34" s="39"/>
      <c r="G34" s="95" t="str">
        <f t="shared" si="0"/>
        <v/>
      </c>
      <c r="J34" s="98" t="s">
        <v>148</v>
      </c>
    </row>
    <row r="35" spans="1:11" ht="24" customHeight="1" x14ac:dyDescent="0.2">
      <c r="A35" s="69"/>
      <c r="B35" s="231" t="s">
        <v>110</v>
      </c>
      <c r="C35" s="232"/>
      <c r="D35" s="72" t="s">
        <v>149</v>
      </c>
      <c r="E35" s="49"/>
      <c r="F35" s="73" t="s">
        <v>100</v>
      </c>
      <c r="G35" s="60">
        <f>IF(E35&lt;=300,E35*140000,42000000)</f>
        <v>0</v>
      </c>
      <c r="I35" s="6"/>
      <c r="J35" s="54" t="s">
        <v>148</v>
      </c>
      <c r="K35" s="99">
        <f>K27-D37</f>
        <v>64000000</v>
      </c>
    </row>
    <row r="36" spans="1:11" ht="24" customHeight="1" x14ac:dyDescent="0.2">
      <c r="A36" s="69"/>
      <c r="B36" s="233" t="s">
        <v>111</v>
      </c>
      <c r="C36" s="234"/>
      <c r="D36" s="235"/>
      <c r="E36" s="236"/>
      <c r="F36" s="237"/>
      <c r="G36" s="74">
        <f>IF(G35+D38&gt;64000000,64000000-G35,D38)</f>
        <v>0</v>
      </c>
      <c r="I36" s="6"/>
      <c r="J36" s="70" t="s">
        <v>150</v>
      </c>
      <c r="K36" s="99">
        <f>ROUNDDOWN(G38*2/3,-3)</f>
        <v>0</v>
      </c>
    </row>
    <row r="37" spans="1:11" ht="24" customHeight="1" x14ac:dyDescent="0.2">
      <c r="A37" s="69"/>
      <c r="B37" s="199" t="s">
        <v>112</v>
      </c>
      <c r="C37" s="200"/>
      <c r="D37" s="238">
        <f>IF($K$30&lt;=$K$29,$K$30,$K$29)</f>
        <v>0</v>
      </c>
      <c r="E37" s="239"/>
      <c r="F37" s="240"/>
      <c r="G37" s="56">
        <f>SUMIF(B5:B34,"設備費",G5:G34)</f>
        <v>0</v>
      </c>
    </row>
    <row r="38" spans="1:11" ht="24" customHeight="1" x14ac:dyDescent="0.2">
      <c r="A38" s="69"/>
      <c r="B38" s="199" t="s">
        <v>113</v>
      </c>
      <c r="C38" s="200"/>
      <c r="D38" s="241">
        <f>IF($K$36&lt;=$K$35,$K$36,$K$35)</f>
        <v>0</v>
      </c>
      <c r="E38" s="242"/>
      <c r="F38" s="243"/>
      <c r="G38" s="56">
        <f>SUMIFS(G5:G34,B5:B34,"&lt;&gt;"&amp;"▼助成対象外",B5:B34,"&lt;&gt;"&amp;"設備費",B5:B34,"&lt;&gt;"&amp;"")</f>
        <v>0</v>
      </c>
      <c r="K38" s="101"/>
    </row>
    <row r="39" spans="1:11" ht="24" customHeight="1" x14ac:dyDescent="0.2">
      <c r="A39" s="69"/>
      <c r="B39" s="199" t="s">
        <v>114</v>
      </c>
      <c r="C39" s="200"/>
      <c r="D39" s="244"/>
      <c r="E39" s="245"/>
      <c r="F39" s="246"/>
      <c r="G39" s="56">
        <f>SUMIF(B5:B34,"▼助成対象外",G5:G34)</f>
        <v>0</v>
      </c>
    </row>
    <row r="40" spans="1:11" ht="24" customHeight="1" thickBot="1" x14ac:dyDescent="0.25">
      <c r="A40" s="69"/>
      <c r="B40" s="205" t="s">
        <v>115</v>
      </c>
      <c r="C40" s="206"/>
      <c r="D40" s="63" t="s">
        <v>74</v>
      </c>
      <c r="E40" s="207" t="s">
        <v>152</v>
      </c>
      <c r="F40" s="208"/>
      <c r="G40" s="42"/>
      <c r="H40" s="6" t="s">
        <v>157</v>
      </c>
    </row>
    <row r="41" spans="1:11" ht="37.5" customHeight="1" thickTop="1" thickBot="1" x14ac:dyDescent="0.25">
      <c r="A41" s="69"/>
      <c r="B41" s="209" t="s">
        <v>116</v>
      </c>
      <c r="C41" s="210"/>
      <c r="D41" s="211" t="str">
        <f>IF(E40=J22,K22,IF(E40=J23,K23,""))</f>
        <v/>
      </c>
      <c r="E41" s="212"/>
      <c r="F41" s="213"/>
      <c r="G41" s="57" t="str">
        <f>IF(ISERROR(D41),0,IF(D41&lt;0,0,D41))</f>
        <v/>
      </c>
    </row>
    <row r="42" spans="1:11" ht="22.5" customHeight="1" x14ac:dyDescent="0.2">
      <c r="A42" s="69"/>
      <c r="B42" s="228" t="s">
        <v>76</v>
      </c>
      <c r="C42" s="228"/>
      <c r="D42" s="228"/>
      <c r="E42" s="228"/>
      <c r="F42" s="228"/>
      <c r="G42" s="228"/>
      <c r="H42" s="96"/>
    </row>
  </sheetData>
  <sheetProtection algorithmName="SHA-512" hashValue="ooJrPZQigt5mUV1MAsxztyrRekOdDmdgE31gbhq4n3MABDyg5mnzF+NYnEdIVvKuYhmIR8FGkcZiD+m/JeLZVg==" saltValue="6yRDbjuWa/ZJrD5kZ5ZCLw==" spinCount="100000" sheet="1" formatCells="0" formatColumns="0" formatRows="0"/>
  <mergeCells count="15">
    <mergeCell ref="B41:C41"/>
    <mergeCell ref="D41:F41"/>
    <mergeCell ref="B42:G42"/>
    <mergeCell ref="B38:C38"/>
    <mergeCell ref="D38:F38"/>
    <mergeCell ref="B39:C39"/>
    <mergeCell ref="D39:F39"/>
    <mergeCell ref="B40:C40"/>
    <mergeCell ref="E40:F40"/>
    <mergeCell ref="B3:G3"/>
    <mergeCell ref="B35:C35"/>
    <mergeCell ref="B36:C36"/>
    <mergeCell ref="D36:F36"/>
    <mergeCell ref="B37:C37"/>
    <mergeCell ref="D37:F37"/>
  </mergeCells>
  <phoneticPr fontId="3"/>
  <conditionalFormatting sqref="G40">
    <cfRule type="expression" dxfId="1" priority="1">
      <formula>OR(AND($E$40="申請無し",$G$40&lt;&gt;0),AND($E$40="申請有り",$G$40&lt;=0))</formula>
    </cfRule>
  </conditionalFormatting>
  <dataValidations count="2">
    <dataValidation imeMode="off" allowBlank="1" showInputMessage="1" showErrorMessage="1" sqref="G5:G34 D5:E34 G40" xr:uid="{188B4AD4-952F-4C68-BDE7-09E166520352}"/>
    <dataValidation type="whole" operator="greaterThanOrEqual" allowBlank="1" showInputMessage="1" sqref="E35" xr:uid="{31E3352A-192A-441B-BCA8-A5979A3A5F53}">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96DF95-03D3-4911-9151-0DD775F7518E}">
          <x14:formula1>
            <xm:f>'選択肢 (2)'!$I$2:$I$4</xm:f>
          </x14:formula1>
          <xm:sqref>E40:F40</xm:sqref>
        </x14:dataValidation>
        <x14:dataValidation type="list" imeMode="off" allowBlank="1" xr:uid="{A87C81F2-E316-4A0F-862F-D5D06A6D45A7}">
          <x14:formula1>
            <xm:f>'選択肢 (2)'!$G$3:$G$16</xm:f>
          </x14:formula1>
          <xm:sqref>F5:F34</xm:sqref>
        </x14:dataValidation>
        <x14:dataValidation type="list" allowBlank="1" showInputMessage="1" showErrorMessage="1" xr:uid="{A4717330-4DD0-483A-8A78-8BFC687509E2}">
          <x14:formula1>
            <xm:f>'選択肢 (2)'!$F$3:$F$7</xm:f>
          </x14:formula1>
          <xm:sqref>B5:B34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C146-2F1F-4E8B-993B-178ACAC6A16D}">
  <dimension ref="A1:K40"/>
  <sheetViews>
    <sheetView showGridLines="0" view="pageBreakPreview" zoomScale="70" zoomScaleNormal="70" zoomScaleSheetLayoutView="70" workbookViewId="0"/>
  </sheetViews>
  <sheetFormatPr defaultColWidth="9" defaultRowHeight="14.4" x14ac:dyDescent="0.2"/>
  <cols>
    <col min="1" max="1" width="2.6640625" style="12" customWidth="1"/>
    <col min="2" max="2" width="10.6640625" style="12" customWidth="1"/>
    <col min="3" max="3" width="42.6640625" style="12" customWidth="1"/>
    <col min="4" max="4" width="13.109375" style="13" customWidth="1"/>
    <col min="5" max="6" width="6.6640625" style="13" customWidth="1"/>
    <col min="7" max="7" width="13.109375" style="12" customWidth="1"/>
    <col min="8" max="8" width="1.6640625" style="12" customWidth="1"/>
    <col min="9" max="9" width="45.6640625" style="14" customWidth="1"/>
    <col min="10" max="10" width="35.6640625" style="14" customWidth="1"/>
    <col min="11" max="11" width="15.6640625" style="12" customWidth="1"/>
    <col min="12" max="125" width="2.6640625" style="12" customWidth="1"/>
    <col min="126" max="16384" width="9" style="12"/>
  </cols>
  <sheetData>
    <row r="1" spans="1:9" ht="10.5" customHeight="1" x14ac:dyDescent="0.2"/>
    <row r="2" spans="1:9" ht="19.5" customHeight="1" x14ac:dyDescent="0.2">
      <c r="A2" s="15"/>
      <c r="B2" s="16" t="s">
        <v>174</v>
      </c>
      <c r="C2" s="15"/>
      <c r="D2" s="17"/>
      <c r="E2" s="17"/>
      <c r="F2" s="17"/>
      <c r="G2" s="15"/>
      <c r="I2" s="14" t="str">
        <f>'18号'!W2</f>
        <v>Ver.5</v>
      </c>
    </row>
    <row r="3" spans="1:9" ht="30" customHeight="1" thickBot="1" x14ac:dyDescent="0.25">
      <c r="A3" s="15"/>
      <c r="B3" s="192" t="s">
        <v>117</v>
      </c>
      <c r="C3" s="193"/>
      <c r="D3" s="193"/>
      <c r="E3" s="193"/>
      <c r="F3" s="193"/>
      <c r="G3" s="193"/>
      <c r="I3" s="18" t="s">
        <v>64</v>
      </c>
    </row>
    <row r="4" spans="1:9" ht="19.5" customHeight="1" thickBot="1" x14ac:dyDescent="0.25">
      <c r="A4" s="15"/>
      <c r="B4" s="19" t="s">
        <v>65</v>
      </c>
      <c r="C4" s="20" t="s">
        <v>66</v>
      </c>
      <c r="D4" s="20" t="s">
        <v>67</v>
      </c>
      <c r="E4" s="20" t="s">
        <v>68</v>
      </c>
      <c r="F4" s="21" t="s">
        <v>6</v>
      </c>
      <c r="G4" s="22" t="s">
        <v>69</v>
      </c>
    </row>
    <row r="5" spans="1:9" ht="19.5" customHeight="1" thickTop="1" x14ac:dyDescent="0.2">
      <c r="A5" s="23">
        <v>1</v>
      </c>
      <c r="B5" s="24"/>
      <c r="C5" s="25"/>
      <c r="D5" s="26"/>
      <c r="E5" s="27"/>
      <c r="F5" s="28"/>
      <c r="G5" s="29" t="str">
        <f>IF(D5="","",D5*E5)</f>
        <v/>
      </c>
    </row>
    <row r="6" spans="1:9" ht="19.5" customHeight="1" x14ac:dyDescent="0.2">
      <c r="A6" s="23">
        <v>2</v>
      </c>
      <c r="B6" s="30"/>
      <c r="C6" s="31"/>
      <c r="D6" s="32"/>
      <c r="E6" s="33"/>
      <c r="F6" s="28"/>
      <c r="G6" s="34" t="str">
        <f t="shared" ref="G6:G34" si="0">IF(D6="","",D6*E6)</f>
        <v/>
      </c>
    </row>
    <row r="7" spans="1:9" ht="19.5" customHeight="1" x14ac:dyDescent="0.2">
      <c r="A7" s="23">
        <v>3</v>
      </c>
      <c r="B7" s="30"/>
      <c r="C7" s="31"/>
      <c r="D7" s="32"/>
      <c r="E7" s="33"/>
      <c r="F7" s="28"/>
      <c r="G7" s="34" t="str">
        <f t="shared" si="0"/>
        <v/>
      </c>
    </row>
    <row r="8" spans="1:9" ht="19.5" customHeight="1" x14ac:dyDescent="0.2">
      <c r="A8" s="23">
        <v>4</v>
      </c>
      <c r="B8" s="30"/>
      <c r="C8" s="31"/>
      <c r="D8" s="32"/>
      <c r="E8" s="33"/>
      <c r="F8" s="28"/>
      <c r="G8" s="34" t="str">
        <f t="shared" si="0"/>
        <v/>
      </c>
    </row>
    <row r="9" spans="1:9" ht="19.5" customHeight="1" x14ac:dyDescent="0.2">
      <c r="A9" s="23">
        <v>5</v>
      </c>
      <c r="B9" s="30"/>
      <c r="C9" s="31"/>
      <c r="D9" s="32"/>
      <c r="E9" s="33"/>
      <c r="F9" s="28"/>
      <c r="G9" s="34" t="str">
        <f t="shared" si="0"/>
        <v/>
      </c>
    </row>
    <row r="10" spans="1:9" ht="19.5" customHeight="1" x14ac:dyDescent="0.2">
      <c r="A10" s="23">
        <v>6</v>
      </c>
      <c r="B10" s="30"/>
      <c r="C10" s="31"/>
      <c r="D10" s="32"/>
      <c r="E10" s="33"/>
      <c r="F10" s="28"/>
      <c r="G10" s="34" t="str">
        <f t="shared" si="0"/>
        <v/>
      </c>
    </row>
    <row r="11" spans="1:9" ht="19.5" customHeight="1" x14ac:dyDescent="0.2">
      <c r="A11" s="23">
        <v>7</v>
      </c>
      <c r="B11" s="30"/>
      <c r="C11" s="31"/>
      <c r="D11" s="32"/>
      <c r="E11" s="33"/>
      <c r="F11" s="28"/>
      <c r="G11" s="34" t="str">
        <f t="shared" si="0"/>
        <v/>
      </c>
    </row>
    <row r="12" spans="1:9" ht="19.5" customHeight="1" x14ac:dyDescent="0.2">
      <c r="A12" s="23">
        <v>8</v>
      </c>
      <c r="B12" s="30"/>
      <c r="C12" s="31"/>
      <c r="D12" s="32"/>
      <c r="E12" s="33"/>
      <c r="F12" s="28"/>
      <c r="G12" s="34" t="str">
        <f t="shared" si="0"/>
        <v/>
      </c>
    </row>
    <row r="13" spans="1:9" ht="19.5" customHeight="1" x14ac:dyDescent="0.2">
      <c r="A13" s="23">
        <v>9</v>
      </c>
      <c r="B13" s="30"/>
      <c r="C13" s="31"/>
      <c r="D13" s="32"/>
      <c r="E13" s="33"/>
      <c r="F13" s="28"/>
      <c r="G13" s="34" t="str">
        <f t="shared" si="0"/>
        <v/>
      </c>
    </row>
    <row r="14" spans="1:9" ht="19.5" customHeight="1" x14ac:dyDescent="0.2">
      <c r="A14" s="23">
        <v>10</v>
      </c>
      <c r="B14" s="30"/>
      <c r="C14" s="31"/>
      <c r="D14" s="32"/>
      <c r="E14" s="33"/>
      <c r="F14" s="28"/>
      <c r="G14" s="34" t="str">
        <f t="shared" si="0"/>
        <v/>
      </c>
    </row>
    <row r="15" spans="1:9" ht="19.5" customHeight="1" x14ac:dyDescent="0.2">
      <c r="A15" s="23">
        <v>11</v>
      </c>
      <c r="B15" s="30"/>
      <c r="C15" s="31"/>
      <c r="D15" s="32"/>
      <c r="E15" s="33"/>
      <c r="F15" s="28"/>
      <c r="G15" s="34" t="str">
        <f t="shared" si="0"/>
        <v/>
      </c>
    </row>
    <row r="16" spans="1:9" ht="19.5" customHeight="1" x14ac:dyDescent="0.2">
      <c r="A16" s="23">
        <v>12</v>
      </c>
      <c r="B16" s="30"/>
      <c r="C16" s="31"/>
      <c r="D16" s="32"/>
      <c r="E16" s="33"/>
      <c r="F16" s="28"/>
      <c r="G16" s="34" t="str">
        <f t="shared" si="0"/>
        <v/>
      </c>
    </row>
    <row r="17" spans="1:11" ht="19.5" customHeight="1" x14ac:dyDescent="0.2">
      <c r="A17" s="23">
        <v>13</v>
      </c>
      <c r="B17" s="30"/>
      <c r="C17" s="31"/>
      <c r="D17" s="32"/>
      <c r="E17" s="33"/>
      <c r="F17" s="28"/>
      <c r="G17" s="34" t="str">
        <f t="shared" si="0"/>
        <v/>
      </c>
    </row>
    <row r="18" spans="1:11" ht="19.5" customHeight="1" x14ac:dyDescent="0.2">
      <c r="A18" s="23">
        <v>14</v>
      </c>
      <c r="B18" s="30"/>
      <c r="C18" s="31"/>
      <c r="D18" s="32"/>
      <c r="E18" s="33"/>
      <c r="F18" s="28"/>
      <c r="G18" s="34" t="str">
        <f t="shared" si="0"/>
        <v/>
      </c>
    </row>
    <row r="19" spans="1:11" ht="19.5" customHeight="1" x14ac:dyDescent="0.2">
      <c r="A19" s="23">
        <v>15</v>
      </c>
      <c r="B19" s="30"/>
      <c r="C19" s="31"/>
      <c r="D19" s="32"/>
      <c r="E19" s="33"/>
      <c r="F19" s="28"/>
      <c r="G19" s="34" t="str">
        <f t="shared" si="0"/>
        <v/>
      </c>
    </row>
    <row r="20" spans="1:11" ht="19.5" customHeight="1" x14ac:dyDescent="0.2">
      <c r="A20" s="23">
        <v>16</v>
      </c>
      <c r="B20" s="30"/>
      <c r="C20" s="31"/>
      <c r="D20" s="32"/>
      <c r="E20" s="33"/>
      <c r="F20" s="28"/>
      <c r="G20" s="34" t="str">
        <f t="shared" si="0"/>
        <v/>
      </c>
    </row>
    <row r="21" spans="1:11" ht="19.5" customHeight="1" x14ac:dyDescent="0.2">
      <c r="A21" s="23">
        <v>17</v>
      </c>
      <c r="B21" s="30"/>
      <c r="C21" s="31"/>
      <c r="D21" s="32"/>
      <c r="E21" s="33"/>
      <c r="F21" s="28"/>
      <c r="G21" s="34" t="str">
        <f t="shared" si="0"/>
        <v/>
      </c>
      <c r="J21" s="69" t="s">
        <v>126</v>
      </c>
      <c r="K21" s="64"/>
    </row>
    <row r="22" spans="1:11" ht="19.5" customHeight="1" x14ac:dyDescent="0.2">
      <c r="A22" s="23">
        <v>18</v>
      </c>
      <c r="B22" s="30"/>
      <c r="C22" s="31"/>
      <c r="D22" s="32"/>
      <c r="E22" s="33"/>
      <c r="F22" s="28"/>
      <c r="G22" s="34" t="str">
        <f t="shared" si="0"/>
        <v/>
      </c>
      <c r="J22" s="70" t="s">
        <v>127</v>
      </c>
      <c r="K22" s="54">
        <f>IF(ROUNDDOWN(G36*2/3-G38,-3)&gt;G35,G35,ROUNDDOWN(G36*2/3-G38,-3))</f>
        <v>0</v>
      </c>
    </row>
    <row r="23" spans="1:11" ht="19.5" customHeight="1" x14ac:dyDescent="0.2">
      <c r="A23" s="23">
        <v>19</v>
      </c>
      <c r="B23" s="30"/>
      <c r="C23" s="31"/>
      <c r="D23" s="32"/>
      <c r="E23" s="33"/>
      <c r="F23" s="28"/>
      <c r="G23" s="34" t="str">
        <f t="shared" si="0"/>
        <v/>
      </c>
      <c r="J23" s="70" t="s">
        <v>128</v>
      </c>
      <c r="K23" s="54">
        <f>IF(ROUNDDOWN(G36*2/3,-3)&gt;G35,G35,ROUNDDOWN(G36*2/3,-3))</f>
        <v>0</v>
      </c>
    </row>
    <row r="24" spans="1:11" ht="19.5" customHeight="1" x14ac:dyDescent="0.2">
      <c r="A24" s="23">
        <v>20</v>
      </c>
      <c r="B24" s="30"/>
      <c r="C24" s="31"/>
      <c r="D24" s="32"/>
      <c r="E24" s="33"/>
      <c r="F24" s="28"/>
      <c r="G24" s="34" t="str">
        <f t="shared" si="0"/>
        <v/>
      </c>
    </row>
    <row r="25" spans="1:11" ht="19.5" customHeight="1" x14ac:dyDescent="0.2">
      <c r="A25" s="23">
        <v>21</v>
      </c>
      <c r="B25" s="30"/>
      <c r="C25" s="31"/>
      <c r="D25" s="32"/>
      <c r="E25" s="33"/>
      <c r="F25" s="28"/>
      <c r="G25" s="34" t="str">
        <f t="shared" si="0"/>
        <v/>
      </c>
    </row>
    <row r="26" spans="1:11" ht="19.5" customHeight="1" x14ac:dyDescent="0.2">
      <c r="A26" s="23">
        <v>22</v>
      </c>
      <c r="B26" s="30"/>
      <c r="C26" s="31"/>
      <c r="D26" s="32"/>
      <c r="E26" s="33"/>
      <c r="F26" s="28"/>
      <c r="G26" s="34" t="str">
        <f t="shared" si="0"/>
        <v/>
      </c>
    </row>
    <row r="27" spans="1:11" ht="19.5" customHeight="1" x14ac:dyDescent="0.2">
      <c r="A27" s="23">
        <v>23</v>
      </c>
      <c r="B27" s="30"/>
      <c r="C27" s="31"/>
      <c r="D27" s="32"/>
      <c r="E27" s="33"/>
      <c r="F27" s="28"/>
      <c r="G27" s="34" t="str">
        <f t="shared" si="0"/>
        <v/>
      </c>
    </row>
    <row r="28" spans="1:11" ht="19.5" customHeight="1" x14ac:dyDescent="0.2">
      <c r="A28" s="23">
        <v>24</v>
      </c>
      <c r="B28" s="30"/>
      <c r="C28" s="31"/>
      <c r="D28" s="32"/>
      <c r="E28" s="33"/>
      <c r="F28" s="28"/>
      <c r="G28" s="34" t="str">
        <f t="shared" si="0"/>
        <v/>
      </c>
    </row>
    <row r="29" spans="1:11" ht="19.5" customHeight="1" x14ac:dyDescent="0.2">
      <c r="A29" s="23">
        <v>25</v>
      </c>
      <c r="B29" s="30"/>
      <c r="C29" s="31"/>
      <c r="D29" s="32"/>
      <c r="E29" s="33"/>
      <c r="F29" s="28"/>
      <c r="G29" s="34" t="str">
        <f t="shared" si="0"/>
        <v/>
      </c>
    </row>
    <row r="30" spans="1:11" ht="19.5" customHeight="1" x14ac:dyDescent="0.2">
      <c r="A30" s="23">
        <v>26</v>
      </c>
      <c r="B30" s="30"/>
      <c r="C30" s="31"/>
      <c r="D30" s="32"/>
      <c r="E30" s="33"/>
      <c r="F30" s="28"/>
      <c r="G30" s="34" t="str">
        <f t="shared" si="0"/>
        <v/>
      </c>
    </row>
    <row r="31" spans="1:11" ht="19.5" customHeight="1" x14ac:dyDescent="0.2">
      <c r="A31" s="23">
        <v>27</v>
      </c>
      <c r="B31" s="30"/>
      <c r="C31" s="31"/>
      <c r="D31" s="32"/>
      <c r="E31" s="33"/>
      <c r="F31" s="28"/>
      <c r="G31" s="34" t="str">
        <f t="shared" si="0"/>
        <v/>
      </c>
    </row>
    <row r="32" spans="1:11" ht="19.5" customHeight="1" x14ac:dyDescent="0.2">
      <c r="A32" s="23">
        <v>28</v>
      </c>
      <c r="B32" s="30"/>
      <c r="C32" s="31"/>
      <c r="D32" s="32"/>
      <c r="E32" s="33"/>
      <c r="F32" s="28"/>
      <c r="G32" s="34" t="str">
        <f>IF(D32="","",D32*E32)</f>
        <v/>
      </c>
    </row>
    <row r="33" spans="1:8" ht="19.5" customHeight="1" x14ac:dyDescent="0.2">
      <c r="A33" s="23">
        <v>29</v>
      </c>
      <c r="B33" s="30"/>
      <c r="C33" s="31"/>
      <c r="D33" s="32"/>
      <c r="E33" s="33"/>
      <c r="F33" s="28"/>
      <c r="G33" s="34" t="str">
        <f t="shared" ref="G33" si="1">IF(D33="","",D33*E33)</f>
        <v/>
      </c>
    </row>
    <row r="34" spans="1:8" ht="19.5" customHeight="1" thickBot="1" x14ac:dyDescent="0.25">
      <c r="A34" s="23">
        <v>30</v>
      </c>
      <c r="B34" s="35"/>
      <c r="C34" s="36"/>
      <c r="D34" s="37"/>
      <c r="E34" s="38"/>
      <c r="F34" s="39"/>
      <c r="G34" s="40" t="str">
        <f t="shared" si="0"/>
        <v/>
      </c>
    </row>
    <row r="35" spans="1:8" ht="24" customHeight="1" x14ac:dyDescent="0.2">
      <c r="A35" s="15"/>
      <c r="B35" s="195" t="s">
        <v>118</v>
      </c>
      <c r="C35" s="196"/>
      <c r="D35" s="50" t="s">
        <v>151</v>
      </c>
      <c r="E35" s="247"/>
      <c r="F35" s="248"/>
      <c r="G35" s="55">
        <f>63000000</f>
        <v>63000000</v>
      </c>
    </row>
    <row r="36" spans="1:8" ht="24" customHeight="1" x14ac:dyDescent="0.2">
      <c r="A36" s="15"/>
      <c r="B36" s="199" t="s">
        <v>119</v>
      </c>
      <c r="C36" s="200"/>
      <c r="D36" s="201"/>
      <c r="E36" s="202"/>
      <c r="F36" s="203"/>
      <c r="G36" s="56">
        <f>SUMIF(B5:B34,"&lt;&gt;"&amp;"▼助成対象外",G5:G34)</f>
        <v>0</v>
      </c>
    </row>
    <row r="37" spans="1:8" ht="24" customHeight="1" x14ac:dyDescent="0.2">
      <c r="A37" s="15"/>
      <c r="B37" s="199" t="s">
        <v>120</v>
      </c>
      <c r="C37" s="200"/>
      <c r="D37" s="201"/>
      <c r="E37" s="202"/>
      <c r="F37" s="203"/>
      <c r="G37" s="56">
        <f>SUMIF(B5:B34,"▼助成対象外",G5:G34)</f>
        <v>0</v>
      </c>
    </row>
    <row r="38" spans="1:8" ht="24" customHeight="1" thickBot="1" x14ac:dyDescent="0.25">
      <c r="A38" s="15"/>
      <c r="B38" s="205" t="s">
        <v>73</v>
      </c>
      <c r="C38" s="206"/>
      <c r="D38" s="75" t="s">
        <v>74</v>
      </c>
      <c r="E38" s="207" t="s">
        <v>152</v>
      </c>
      <c r="F38" s="208"/>
      <c r="G38" s="42"/>
      <c r="H38" s="48" t="s">
        <v>157</v>
      </c>
    </row>
    <row r="39" spans="1:8" ht="37.5" customHeight="1" thickTop="1" thickBot="1" x14ac:dyDescent="0.25">
      <c r="A39" s="15"/>
      <c r="B39" s="209" t="s">
        <v>121</v>
      </c>
      <c r="C39" s="210"/>
      <c r="D39" s="211" t="str">
        <f>IF(E38=J22,K22,IF(E38=J23,K23,""))</f>
        <v/>
      </c>
      <c r="E39" s="212"/>
      <c r="F39" s="213"/>
      <c r="G39" s="57" t="str">
        <f>IF(OR($G$35=0,ISERROR(D39)),0,IF(D39&lt;0,0,D39))</f>
        <v/>
      </c>
    </row>
    <row r="40" spans="1:8" ht="22.5" customHeight="1" x14ac:dyDescent="0.2">
      <c r="A40" s="15"/>
      <c r="B40" s="228" t="s">
        <v>76</v>
      </c>
      <c r="C40" s="228"/>
      <c r="D40" s="228"/>
      <c r="E40" s="228"/>
      <c r="F40" s="228"/>
      <c r="G40" s="228"/>
      <c r="H40" s="43"/>
    </row>
  </sheetData>
  <sheetProtection algorithmName="SHA-512" hashValue="xVKK+Nijw7hfTYOWDVf/KzBNvj9m8INIltyONkJWPW76gDIqazONt9avIcof0owuzcs1AVMHUhreqQv4Bfkpfw==" saltValue="Y/riBIHHjlb2PfWYOJj1ZQ==" spinCount="100000" sheet="1" formatCells="0" formatColumns="0" formatRows="0"/>
  <mergeCells count="12">
    <mergeCell ref="B38:C38"/>
    <mergeCell ref="E38:F38"/>
    <mergeCell ref="B39:C39"/>
    <mergeCell ref="D39:F39"/>
    <mergeCell ref="B40:G40"/>
    <mergeCell ref="B37:C37"/>
    <mergeCell ref="D37:F37"/>
    <mergeCell ref="B3:G3"/>
    <mergeCell ref="B35:C35"/>
    <mergeCell ref="E35:F35"/>
    <mergeCell ref="B36:C36"/>
    <mergeCell ref="D36:F36"/>
  </mergeCells>
  <phoneticPr fontId="3"/>
  <conditionalFormatting sqref="G38">
    <cfRule type="expression" dxfId="0" priority="1">
      <formula>OR(AND($E$38="申請無し",$G$38&lt;&gt;0),AND($E$38="申請有り",$G$38&lt;=0))</formula>
    </cfRule>
  </conditionalFormatting>
  <dataValidations count="1">
    <dataValidation imeMode="off" allowBlank="1" showInputMessage="1" showErrorMessage="1" sqref="G38 D5:E34 G5:G34" xr:uid="{83542744-AC42-460D-A3D9-8B747C671E7E}"/>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5B25BA5-98E1-4E60-BCEE-93941AE290A8}">
          <x14:formula1>
            <xm:f>'選択肢 (2)'!$I$2:$I$4</xm:f>
          </x14:formula1>
          <xm:sqref>E38:F38</xm:sqref>
        </x14:dataValidation>
        <x14:dataValidation type="list" allowBlank="1" showInputMessage="1" showErrorMessage="1" xr:uid="{DEDFB00E-F7D6-46D0-856D-7CA7ED39A020}">
          <x14:formula1>
            <xm:f>'選択肢 (2)'!$F$3:$F$7</xm:f>
          </x14:formula1>
          <xm:sqref>B5:B34</xm:sqref>
        </x14:dataValidation>
        <x14:dataValidation type="list" imeMode="off" allowBlank="1" xr:uid="{AA0F1F81-9ACB-4568-885B-781AD62BD9B0}">
          <x14:formula1>
            <xm:f>'選択肢 (2)'!$G$3:$G$16</xm:f>
          </x14:formula1>
          <xm:sqref>F5:F34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22BB-7073-4C37-9C62-0DA546A27A2C}">
  <dimension ref="C2:BB335"/>
  <sheetViews>
    <sheetView showGridLines="0" tabSelected="1" view="pageBreakPreview" zoomScale="70" zoomScaleNormal="100" zoomScaleSheetLayoutView="70" workbookViewId="0">
      <selection activeCell="K4" sqref="K4:M4"/>
    </sheetView>
  </sheetViews>
  <sheetFormatPr defaultColWidth="9" defaultRowHeight="13.2" x14ac:dyDescent="0.2"/>
  <cols>
    <col min="1" max="1" width="2.6640625" style="103" customWidth="1"/>
    <col min="2" max="2" width="1.6640625" style="103" customWidth="1"/>
    <col min="3" max="3" width="2.6640625" style="103" customWidth="1"/>
    <col min="4" max="5" width="15.6640625" style="103" customWidth="1"/>
    <col min="6" max="6" width="3.109375" style="103" customWidth="1"/>
    <col min="7" max="7" width="4.6640625" style="103" customWidth="1"/>
    <col min="8" max="8" width="5.6640625" style="103" customWidth="1"/>
    <col min="9" max="10" width="2.6640625" style="103" customWidth="1"/>
    <col min="11" max="12" width="3.109375" style="103" customWidth="1"/>
    <col min="13" max="18" width="2.6640625" style="103" customWidth="1"/>
    <col min="19" max="20" width="3.109375" style="103" customWidth="1"/>
    <col min="21" max="21" width="2.6640625" style="103" customWidth="1"/>
    <col min="22" max="22" width="1.6640625" style="104" customWidth="1"/>
    <col min="23" max="23" width="4.6640625" style="104" customWidth="1"/>
    <col min="24" max="44" width="11.109375" style="104" customWidth="1"/>
    <col min="45" max="54" width="2.6640625" style="104" customWidth="1"/>
    <col min="55" max="108" width="2.6640625" style="103" customWidth="1"/>
    <col min="109" max="16384" width="9" style="103"/>
  </cols>
  <sheetData>
    <row r="2" spans="3:54" ht="15" customHeight="1" x14ac:dyDescent="0.2">
      <c r="C2" s="102" t="s">
        <v>158</v>
      </c>
      <c r="W2" s="105" t="s">
        <v>130</v>
      </c>
    </row>
    <row r="3" spans="3:54" ht="9" customHeight="1" x14ac:dyDescent="0.2">
      <c r="C3" s="106"/>
      <c r="D3" s="107"/>
      <c r="E3" s="107"/>
      <c r="F3" s="107"/>
      <c r="G3" s="107"/>
      <c r="H3" s="107"/>
      <c r="I3" s="107"/>
      <c r="J3" s="107"/>
      <c r="K3" s="107"/>
      <c r="L3" s="107"/>
      <c r="M3" s="107"/>
      <c r="N3" s="107"/>
      <c r="O3" s="107"/>
      <c r="P3" s="107"/>
      <c r="Q3" s="107"/>
      <c r="R3" s="107"/>
      <c r="S3" s="107"/>
      <c r="T3" s="107"/>
      <c r="U3" s="108"/>
    </row>
    <row r="4" spans="3:54" ht="21" customHeight="1" x14ac:dyDescent="0.2">
      <c r="C4" s="109"/>
      <c r="K4" s="148"/>
      <c r="L4" s="148"/>
      <c r="M4" s="148"/>
      <c r="N4" s="103" t="s">
        <v>2</v>
      </c>
      <c r="O4" s="149"/>
      <c r="P4" s="149"/>
      <c r="Q4" s="103" t="s">
        <v>1</v>
      </c>
      <c r="R4" s="149"/>
      <c r="S4" s="149"/>
      <c r="T4" s="103" t="s">
        <v>0</v>
      </c>
      <c r="U4" s="110"/>
      <c r="V4" s="111"/>
      <c r="W4" s="111"/>
      <c r="X4" s="111"/>
      <c r="Y4" s="111"/>
      <c r="Z4" s="111"/>
      <c r="AA4" s="111"/>
      <c r="AB4" s="103"/>
      <c r="AC4" s="103"/>
      <c r="AD4" s="103"/>
      <c r="AX4" s="112"/>
      <c r="AY4" s="112"/>
      <c r="AZ4" s="112"/>
    </row>
    <row r="5" spans="3:54" ht="21" customHeight="1" x14ac:dyDescent="0.2">
      <c r="C5" s="109"/>
      <c r="D5" s="103" t="s">
        <v>5</v>
      </c>
      <c r="U5" s="110"/>
      <c r="V5" s="111"/>
      <c r="W5" s="111"/>
      <c r="X5" s="111"/>
      <c r="Y5" s="112"/>
      <c r="Z5" s="112"/>
      <c r="AA5" s="112"/>
      <c r="AB5" s="103"/>
      <c r="AC5" s="103"/>
      <c r="AD5" s="103"/>
      <c r="AX5" s="112"/>
      <c r="AY5" s="112"/>
    </row>
    <row r="6" spans="3:54" s="114" customFormat="1" ht="21" customHeight="1" x14ac:dyDescent="0.2">
      <c r="C6" s="113"/>
      <c r="D6" s="150" t="s">
        <v>44</v>
      </c>
      <c r="E6" s="150"/>
      <c r="F6" s="144" t="s">
        <v>27</v>
      </c>
      <c r="U6" s="115"/>
      <c r="V6" s="116"/>
      <c r="W6" s="116"/>
      <c r="X6" s="116"/>
      <c r="Y6" s="116"/>
      <c r="Z6" s="116"/>
      <c r="AA6" s="116"/>
      <c r="AE6" s="117"/>
      <c r="AF6" s="117"/>
      <c r="AG6" s="117"/>
      <c r="AH6" s="117"/>
      <c r="AI6" s="117"/>
      <c r="AJ6" s="117"/>
      <c r="AK6" s="117"/>
      <c r="AL6" s="117"/>
      <c r="AM6" s="117"/>
      <c r="AN6" s="117"/>
      <c r="AO6" s="117"/>
      <c r="AP6" s="117"/>
      <c r="AQ6" s="117"/>
      <c r="AR6" s="117"/>
      <c r="AS6" s="117"/>
      <c r="AT6" s="117"/>
      <c r="AU6" s="117"/>
      <c r="AV6" s="117"/>
      <c r="AW6" s="117"/>
      <c r="AX6" s="116"/>
      <c r="AY6" s="116"/>
      <c r="AZ6" s="116"/>
      <c r="BA6" s="117"/>
      <c r="BB6" s="117"/>
    </row>
    <row r="7" spans="3:54" s="114" customFormat="1" ht="21" customHeight="1" x14ac:dyDescent="0.2">
      <c r="C7" s="113"/>
      <c r="G7" s="114" t="s">
        <v>28</v>
      </c>
      <c r="U7" s="115"/>
      <c r="V7" s="116"/>
      <c r="W7" s="118" t="s">
        <v>45</v>
      </c>
      <c r="X7" s="116"/>
      <c r="Y7" s="116"/>
      <c r="Z7" s="116"/>
      <c r="AA7" s="116"/>
      <c r="AE7" s="117"/>
      <c r="AF7" s="117"/>
      <c r="AG7" s="117"/>
      <c r="AH7" s="117"/>
      <c r="AI7" s="117"/>
      <c r="AJ7" s="117"/>
      <c r="AK7" s="117"/>
      <c r="AL7" s="117"/>
      <c r="AM7" s="117"/>
      <c r="AN7" s="117"/>
      <c r="AO7" s="117"/>
      <c r="AP7" s="117"/>
      <c r="AQ7" s="117"/>
      <c r="AR7" s="117"/>
      <c r="AS7" s="117"/>
      <c r="AT7" s="117"/>
      <c r="AU7" s="117"/>
      <c r="AV7" s="117"/>
      <c r="AW7" s="117"/>
      <c r="AX7" s="116"/>
      <c r="AY7" s="116"/>
      <c r="AZ7" s="116"/>
      <c r="BA7" s="117"/>
      <c r="BB7" s="117"/>
    </row>
    <row r="8" spans="3:54" s="114" customFormat="1" ht="21" customHeight="1" x14ac:dyDescent="0.2">
      <c r="C8" s="113"/>
      <c r="G8" s="114" t="s">
        <v>3</v>
      </c>
      <c r="H8" s="147"/>
      <c r="I8" s="147"/>
      <c r="J8" s="147"/>
      <c r="K8" s="147"/>
      <c r="L8" s="147"/>
      <c r="M8" s="147"/>
      <c r="N8" s="147"/>
      <c r="O8" s="147"/>
      <c r="P8" s="147"/>
      <c r="Q8" s="147"/>
      <c r="R8" s="147"/>
      <c r="S8" s="147"/>
      <c r="U8" s="115"/>
      <c r="V8" s="116"/>
      <c r="W8" s="119" t="s">
        <v>46</v>
      </c>
      <c r="X8" s="116"/>
      <c r="Y8" s="116"/>
      <c r="Z8" s="116"/>
      <c r="AA8" s="116"/>
      <c r="AE8" s="117"/>
      <c r="AF8" s="117"/>
      <c r="AG8" s="117"/>
      <c r="AH8" s="117"/>
      <c r="AI8" s="117"/>
      <c r="AJ8" s="117"/>
      <c r="AK8" s="117"/>
      <c r="AL8" s="117"/>
      <c r="AM8" s="117"/>
      <c r="AN8" s="117"/>
      <c r="AO8" s="117"/>
      <c r="AP8" s="117"/>
      <c r="AQ8" s="117"/>
      <c r="AR8" s="117"/>
      <c r="AS8" s="117"/>
      <c r="AT8" s="117"/>
      <c r="AU8" s="117"/>
      <c r="AV8" s="117"/>
      <c r="AW8" s="117"/>
      <c r="AX8" s="116"/>
      <c r="AY8" s="116"/>
      <c r="AZ8" s="116"/>
      <c r="BA8" s="117"/>
      <c r="BB8" s="117"/>
    </row>
    <row r="9" spans="3:54" s="114" customFormat="1" ht="21" customHeight="1" x14ac:dyDescent="0.2">
      <c r="C9" s="113"/>
      <c r="H9" s="147"/>
      <c r="I9" s="147"/>
      <c r="J9" s="147"/>
      <c r="K9" s="147"/>
      <c r="L9" s="147"/>
      <c r="M9" s="147"/>
      <c r="N9" s="147"/>
      <c r="O9" s="147"/>
      <c r="P9" s="147"/>
      <c r="Q9" s="147"/>
      <c r="R9" s="147"/>
      <c r="S9" s="147"/>
      <c r="U9" s="115"/>
      <c r="V9" s="116"/>
      <c r="W9" s="120"/>
      <c r="X9" s="116"/>
      <c r="Y9" s="116"/>
      <c r="Z9" s="116"/>
      <c r="AA9" s="116"/>
      <c r="AE9" s="117"/>
      <c r="AF9" s="117"/>
      <c r="AG9" s="117"/>
      <c r="AH9" s="117"/>
      <c r="AI9" s="117"/>
      <c r="AJ9" s="117"/>
      <c r="AK9" s="117"/>
      <c r="AL9" s="117"/>
      <c r="AM9" s="117"/>
      <c r="AN9" s="117"/>
      <c r="AO9" s="117"/>
      <c r="AP9" s="117"/>
      <c r="AQ9" s="117"/>
      <c r="AR9" s="117"/>
      <c r="AS9" s="117"/>
      <c r="AT9" s="117"/>
      <c r="AU9" s="117"/>
      <c r="AV9" s="117"/>
      <c r="AW9" s="117"/>
      <c r="AX9" s="116"/>
      <c r="AY9" s="116"/>
      <c r="AZ9" s="116"/>
      <c r="BA9" s="117"/>
      <c r="BB9" s="117"/>
    </row>
    <row r="10" spans="3:54" s="114" customFormat="1" ht="21" customHeight="1" x14ac:dyDescent="0.2">
      <c r="C10" s="113"/>
      <c r="G10" s="114" t="s">
        <v>4</v>
      </c>
      <c r="H10" s="152"/>
      <c r="I10" s="152"/>
      <c r="J10" s="152"/>
      <c r="K10" s="152"/>
      <c r="L10" s="152"/>
      <c r="M10" s="152"/>
      <c r="N10" s="152"/>
      <c r="O10" s="152"/>
      <c r="P10" s="152"/>
      <c r="Q10" s="152"/>
      <c r="R10" s="152"/>
      <c r="S10" s="152"/>
      <c r="U10" s="115"/>
      <c r="V10" s="116"/>
      <c r="W10" s="121" t="s">
        <v>47</v>
      </c>
      <c r="X10" s="116"/>
      <c r="Y10" s="116"/>
      <c r="Z10" s="116"/>
      <c r="AA10" s="116"/>
      <c r="AE10" s="117"/>
      <c r="AF10" s="117"/>
      <c r="AG10" s="117"/>
      <c r="AH10" s="117"/>
      <c r="AI10" s="117"/>
      <c r="AJ10" s="117"/>
      <c r="AK10" s="117"/>
      <c r="AL10" s="117"/>
      <c r="AM10" s="117"/>
      <c r="AN10" s="117"/>
      <c r="AO10" s="117"/>
      <c r="AP10" s="117"/>
      <c r="AQ10" s="117"/>
      <c r="AR10" s="117"/>
      <c r="AS10" s="117"/>
      <c r="AT10" s="117"/>
      <c r="AU10" s="117"/>
      <c r="AV10" s="117"/>
      <c r="AW10" s="117"/>
      <c r="AX10" s="116"/>
      <c r="AY10" s="116"/>
      <c r="AZ10" s="116"/>
      <c r="BA10" s="117"/>
      <c r="BB10" s="117"/>
    </row>
    <row r="11" spans="3:54" s="114" customFormat="1" ht="21" customHeight="1" x14ac:dyDescent="0.2">
      <c r="C11" s="113"/>
      <c r="H11" s="147"/>
      <c r="I11" s="147"/>
      <c r="J11" s="147"/>
      <c r="K11" s="147"/>
      <c r="L11" s="147"/>
      <c r="M11" s="147"/>
      <c r="N11" s="147"/>
      <c r="O11" s="147"/>
      <c r="P11" s="147"/>
      <c r="Q11" s="147"/>
      <c r="R11" s="147"/>
      <c r="S11" s="147"/>
      <c r="U11" s="115"/>
      <c r="V11" s="116"/>
      <c r="W11" s="121"/>
      <c r="X11" s="116"/>
      <c r="Y11" s="116"/>
      <c r="Z11" s="116"/>
      <c r="AA11" s="116"/>
      <c r="AE11" s="117"/>
      <c r="AF11" s="117"/>
      <c r="AG11" s="117"/>
      <c r="AH11" s="117"/>
      <c r="AI11" s="117"/>
      <c r="AJ11" s="117"/>
      <c r="AK11" s="117"/>
      <c r="AL11" s="117"/>
      <c r="AM11" s="117"/>
      <c r="AN11" s="117"/>
      <c r="AO11" s="117"/>
      <c r="AP11" s="117"/>
      <c r="AQ11" s="117"/>
      <c r="AR11" s="117"/>
      <c r="AS11" s="117"/>
      <c r="AT11" s="117"/>
      <c r="AU11" s="117"/>
      <c r="AV11" s="117"/>
      <c r="AW11" s="117"/>
      <c r="AX11" s="116"/>
      <c r="AY11" s="116"/>
      <c r="AZ11" s="116"/>
      <c r="BA11" s="117"/>
      <c r="BB11" s="117"/>
    </row>
    <row r="12" spans="3:54" ht="14.1" customHeight="1" x14ac:dyDescent="0.2">
      <c r="C12" s="109"/>
      <c r="U12" s="110"/>
      <c r="W12" s="112"/>
      <c r="X12" s="112"/>
      <c r="Y12" s="112"/>
      <c r="Z12" s="112"/>
      <c r="AA12" s="112"/>
      <c r="AB12" s="103"/>
      <c r="AC12" s="103"/>
      <c r="AD12" s="103"/>
      <c r="AX12" s="112"/>
      <c r="AY12" s="112"/>
      <c r="AZ12" s="112"/>
    </row>
    <row r="13" spans="3:54" ht="33" customHeight="1" x14ac:dyDescent="0.2">
      <c r="C13" s="109"/>
      <c r="D13" s="153" t="s">
        <v>159</v>
      </c>
      <c r="E13" s="153"/>
      <c r="F13" s="153"/>
      <c r="G13" s="153"/>
      <c r="H13" s="153"/>
      <c r="I13" s="153"/>
      <c r="J13" s="153"/>
      <c r="K13" s="153"/>
      <c r="L13" s="153"/>
      <c r="M13" s="153"/>
      <c r="N13" s="153"/>
      <c r="O13" s="153"/>
      <c r="P13" s="153"/>
      <c r="Q13" s="153"/>
      <c r="R13" s="153"/>
      <c r="S13" s="153"/>
      <c r="T13" s="153"/>
      <c r="U13" s="110"/>
      <c r="W13" s="112"/>
      <c r="X13" s="112"/>
      <c r="Y13" s="112"/>
      <c r="Z13" s="112"/>
      <c r="AA13" s="112"/>
      <c r="AB13" s="103"/>
      <c r="AC13" s="103"/>
      <c r="AD13" s="103"/>
      <c r="AX13" s="112"/>
      <c r="AY13" s="112"/>
      <c r="AZ13" s="112"/>
    </row>
    <row r="14" spans="3:54" ht="78" customHeight="1" x14ac:dyDescent="0.2">
      <c r="C14" s="109"/>
      <c r="D14" s="154" t="s">
        <v>160</v>
      </c>
      <c r="E14" s="155"/>
      <c r="F14" s="155"/>
      <c r="G14" s="155"/>
      <c r="H14" s="155"/>
      <c r="I14" s="155"/>
      <c r="J14" s="155"/>
      <c r="K14" s="155"/>
      <c r="L14" s="155"/>
      <c r="M14" s="155"/>
      <c r="N14" s="155"/>
      <c r="O14" s="155"/>
      <c r="P14" s="155"/>
      <c r="Q14" s="155"/>
      <c r="R14" s="155"/>
      <c r="S14" s="155"/>
      <c r="T14" s="155"/>
      <c r="U14" s="110"/>
      <c r="W14" s="112"/>
      <c r="X14" s="112"/>
      <c r="Y14" s="112"/>
      <c r="Z14" s="112"/>
      <c r="AA14" s="112"/>
      <c r="AB14" s="103"/>
      <c r="AC14" s="103"/>
      <c r="AD14" s="103"/>
      <c r="AX14" s="112"/>
      <c r="AY14" s="112"/>
      <c r="AZ14" s="112"/>
    </row>
    <row r="15" spans="3:54" ht="24" customHeight="1" x14ac:dyDescent="0.2">
      <c r="C15" s="109"/>
      <c r="D15" s="122" t="s">
        <v>29</v>
      </c>
      <c r="E15" s="156"/>
      <c r="F15" s="156"/>
      <c r="G15" s="156"/>
      <c r="H15" s="156"/>
      <c r="I15" s="156"/>
      <c r="J15" s="156"/>
      <c r="K15" s="156"/>
      <c r="L15" s="156"/>
      <c r="M15" s="156"/>
      <c r="N15" s="156"/>
      <c r="O15" s="156"/>
      <c r="P15" s="156"/>
      <c r="Q15" s="156"/>
      <c r="R15" s="156"/>
      <c r="S15" s="156"/>
      <c r="T15" s="157"/>
      <c r="U15" s="110"/>
      <c r="W15" s="112"/>
      <c r="X15" s="112"/>
      <c r="Y15" s="112"/>
      <c r="Z15" s="112"/>
      <c r="AA15" s="112"/>
      <c r="AB15" s="103"/>
      <c r="AC15" s="103"/>
      <c r="AD15" s="103"/>
      <c r="AX15" s="112"/>
      <c r="AY15" s="112"/>
      <c r="AZ15" s="112"/>
    </row>
    <row r="16" spans="3:54" s="104" customFormat="1" ht="24" customHeight="1" x14ac:dyDescent="0.2">
      <c r="C16" s="109"/>
      <c r="D16" s="122" t="s">
        <v>42</v>
      </c>
      <c r="E16" s="156"/>
      <c r="F16" s="156"/>
      <c r="G16" s="156"/>
      <c r="H16" s="156"/>
      <c r="I16" s="156"/>
      <c r="J16" s="156"/>
      <c r="K16" s="156"/>
      <c r="L16" s="156"/>
      <c r="M16" s="156"/>
      <c r="N16" s="156"/>
      <c r="O16" s="156"/>
      <c r="P16" s="156"/>
      <c r="Q16" s="156"/>
      <c r="R16" s="156"/>
      <c r="S16" s="156"/>
      <c r="T16" s="157"/>
      <c r="U16" s="110"/>
      <c r="V16" s="112"/>
      <c r="W16" s="112"/>
      <c r="X16" s="112"/>
      <c r="Y16" s="112"/>
      <c r="Z16" s="112"/>
      <c r="AA16" s="112"/>
      <c r="AB16" s="103"/>
      <c r="AC16" s="103"/>
      <c r="AD16" s="103"/>
      <c r="AX16" s="112"/>
      <c r="AY16" s="112"/>
      <c r="AZ16" s="112"/>
    </row>
    <row r="17" spans="3:52" s="104" customFormat="1" ht="24" customHeight="1" x14ac:dyDescent="0.2">
      <c r="C17" s="109"/>
      <c r="D17" s="122" t="s">
        <v>43</v>
      </c>
      <c r="E17" s="158"/>
      <c r="F17" s="159"/>
      <c r="G17" s="159"/>
      <c r="H17" s="159"/>
      <c r="I17" s="159"/>
      <c r="J17" s="159"/>
      <c r="K17" s="159"/>
      <c r="L17" s="160" t="s">
        <v>176</v>
      </c>
      <c r="M17" s="160"/>
      <c r="N17" s="160"/>
      <c r="O17" s="160"/>
      <c r="P17" s="160"/>
      <c r="Q17" s="160"/>
      <c r="R17" s="160"/>
      <c r="S17" s="160"/>
      <c r="T17" s="161"/>
      <c r="U17" s="110"/>
      <c r="V17" s="112"/>
      <c r="W17" s="112"/>
      <c r="X17" s="112"/>
      <c r="Y17" s="112"/>
      <c r="Z17" s="112"/>
      <c r="AA17" s="112"/>
      <c r="AB17" s="103"/>
      <c r="AC17" s="103"/>
      <c r="AD17" s="103"/>
      <c r="AX17" s="112"/>
      <c r="AY17" s="112"/>
      <c r="AZ17" s="112"/>
    </row>
    <row r="18" spans="3:52" s="104" customFormat="1" ht="24" customHeight="1" x14ac:dyDescent="0.2">
      <c r="C18" s="109"/>
      <c r="D18" s="123" t="s">
        <v>161</v>
      </c>
      <c r="E18" s="162"/>
      <c r="F18" s="163"/>
      <c r="G18" s="163"/>
      <c r="H18" s="163"/>
      <c r="I18" s="163"/>
      <c r="J18" s="163"/>
      <c r="K18" s="163"/>
      <c r="L18" s="163"/>
      <c r="M18" s="163"/>
      <c r="N18" s="163"/>
      <c r="O18" s="163"/>
      <c r="P18" s="163"/>
      <c r="Q18" s="163"/>
      <c r="R18" s="163"/>
      <c r="S18" s="163"/>
      <c r="T18" s="164"/>
      <c r="U18" s="110"/>
      <c r="V18" s="112"/>
      <c r="W18" s="112"/>
      <c r="X18" s="112"/>
      <c r="Y18" s="112"/>
      <c r="Z18" s="112"/>
      <c r="AA18" s="112"/>
      <c r="AB18" s="103"/>
      <c r="AC18" s="103"/>
      <c r="AD18" s="103"/>
      <c r="AX18" s="112"/>
      <c r="AY18" s="112"/>
      <c r="AZ18" s="112"/>
    </row>
    <row r="19" spans="3:52" s="104" customFormat="1" ht="36" customHeight="1" x14ac:dyDescent="0.2">
      <c r="C19" s="109"/>
      <c r="D19" s="123" t="s">
        <v>162</v>
      </c>
      <c r="E19" s="165"/>
      <c r="F19" s="166"/>
      <c r="G19" s="166"/>
      <c r="H19" s="166"/>
      <c r="I19" s="166"/>
      <c r="J19" s="166"/>
      <c r="K19" s="166"/>
      <c r="L19" s="166"/>
      <c r="M19" s="166"/>
      <c r="N19" s="166"/>
      <c r="O19" s="166"/>
      <c r="P19" s="166"/>
      <c r="Q19" s="166"/>
      <c r="R19" s="166"/>
      <c r="S19" s="166"/>
      <c r="T19" s="167"/>
      <c r="U19" s="110"/>
      <c r="V19" s="112"/>
      <c r="W19" s="112"/>
      <c r="X19" s="112"/>
      <c r="Y19" s="112"/>
      <c r="Z19" s="112"/>
      <c r="AA19" s="112"/>
      <c r="AB19" s="103"/>
      <c r="AC19" s="103"/>
      <c r="AD19" s="103"/>
      <c r="AX19" s="112"/>
      <c r="AY19" s="112"/>
      <c r="AZ19" s="112"/>
    </row>
    <row r="20" spans="3:52" s="104" customFormat="1" ht="36" customHeight="1" x14ac:dyDescent="0.2">
      <c r="C20" s="109"/>
      <c r="D20" s="123" t="s">
        <v>163</v>
      </c>
      <c r="E20" s="165"/>
      <c r="F20" s="166"/>
      <c r="G20" s="166"/>
      <c r="H20" s="166"/>
      <c r="I20" s="166"/>
      <c r="J20" s="166"/>
      <c r="K20" s="166"/>
      <c r="L20" s="166"/>
      <c r="M20" s="166"/>
      <c r="N20" s="166"/>
      <c r="O20" s="166"/>
      <c r="P20" s="166"/>
      <c r="Q20" s="166"/>
      <c r="R20" s="166"/>
      <c r="S20" s="166"/>
      <c r="T20" s="167"/>
      <c r="U20" s="110"/>
      <c r="V20" s="112"/>
      <c r="W20" s="124"/>
      <c r="X20" s="112"/>
      <c r="Y20" s="112"/>
      <c r="Z20" s="112"/>
      <c r="AA20" s="112"/>
      <c r="AB20" s="103"/>
      <c r="AC20" s="103"/>
      <c r="AD20" s="103"/>
      <c r="AX20" s="112"/>
      <c r="AY20" s="112"/>
      <c r="AZ20" s="112"/>
    </row>
    <row r="21" spans="3:52" s="104" customFormat="1" ht="24" customHeight="1" x14ac:dyDescent="0.2">
      <c r="C21" s="109"/>
      <c r="D21" s="185" t="s">
        <v>164</v>
      </c>
      <c r="E21" s="187" t="s">
        <v>30</v>
      </c>
      <c r="F21" s="188"/>
      <c r="G21" s="188"/>
      <c r="H21" s="188"/>
      <c r="I21" s="188"/>
      <c r="J21" s="188"/>
      <c r="K21" s="188"/>
      <c r="L21" s="189"/>
      <c r="M21" s="189"/>
      <c r="N21" s="189"/>
      <c r="O21" s="189"/>
      <c r="P21" s="189"/>
      <c r="Q21" s="189"/>
      <c r="R21" s="189"/>
      <c r="S21" s="189"/>
      <c r="T21" s="125" t="s">
        <v>31</v>
      </c>
      <c r="U21" s="110"/>
      <c r="W21" s="126"/>
      <c r="X21" s="103"/>
      <c r="Z21" s="112"/>
      <c r="AA21" s="112"/>
      <c r="AB21" s="103"/>
      <c r="AC21" s="103"/>
      <c r="AD21" s="103"/>
      <c r="AX21" s="112"/>
      <c r="AY21" s="112"/>
      <c r="AZ21" s="112"/>
    </row>
    <row r="22" spans="3:52" s="104" customFormat="1" ht="24" customHeight="1" x14ac:dyDescent="0.2">
      <c r="C22" s="109"/>
      <c r="D22" s="186"/>
      <c r="E22" s="190" t="s">
        <v>32</v>
      </c>
      <c r="F22" s="191"/>
      <c r="G22" s="191"/>
      <c r="H22" s="191"/>
      <c r="I22" s="191"/>
      <c r="J22" s="191"/>
      <c r="K22" s="191"/>
      <c r="L22" s="151"/>
      <c r="M22" s="151"/>
      <c r="N22" s="151"/>
      <c r="O22" s="151"/>
      <c r="P22" s="151"/>
      <c r="Q22" s="151"/>
      <c r="R22" s="151"/>
      <c r="S22" s="151"/>
      <c r="T22" s="127" t="s">
        <v>31</v>
      </c>
      <c r="U22" s="110"/>
      <c r="W22" s="128"/>
      <c r="X22" s="129" t="s">
        <v>166</v>
      </c>
      <c r="Z22" s="112"/>
      <c r="AA22" s="112"/>
      <c r="AB22" s="103"/>
      <c r="AC22" s="103"/>
      <c r="AD22" s="103"/>
      <c r="AX22" s="112"/>
      <c r="AY22" s="112"/>
      <c r="AZ22" s="112"/>
    </row>
    <row r="23" spans="3:52" s="104" customFormat="1" ht="24" customHeight="1" x14ac:dyDescent="0.2">
      <c r="C23" s="109"/>
      <c r="D23" s="186"/>
      <c r="E23" s="174" t="s">
        <v>33</v>
      </c>
      <c r="F23" s="175"/>
      <c r="G23" s="175"/>
      <c r="H23" s="175"/>
      <c r="I23" s="175"/>
      <c r="J23" s="175"/>
      <c r="K23" s="175"/>
      <c r="L23" s="176"/>
      <c r="M23" s="176"/>
      <c r="N23" s="176"/>
      <c r="O23" s="176"/>
      <c r="P23" s="176"/>
      <c r="Q23" s="176"/>
      <c r="R23" s="176"/>
      <c r="S23" s="176"/>
      <c r="T23" s="130" t="s">
        <v>31</v>
      </c>
      <c r="U23" s="110"/>
      <c r="W23" s="128"/>
      <c r="X23" s="112"/>
      <c r="Z23" s="112"/>
      <c r="AA23" s="112"/>
      <c r="AB23" s="103"/>
      <c r="AC23" s="103"/>
      <c r="AD23" s="103"/>
      <c r="AX23" s="112"/>
      <c r="AY23" s="112"/>
      <c r="AZ23" s="112"/>
    </row>
    <row r="24" spans="3:52" s="104" customFormat="1" ht="50.1" customHeight="1" x14ac:dyDescent="0.2">
      <c r="C24" s="109"/>
      <c r="D24" s="131" t="s">
        <v>165</v>
      </c>
      <c r="E24" s="177"/>
      <c r="F24" s="177"/>
      <c r="G24" s="177"/>
      <c r="H24" s="177"/>
      <c r="I24" s="177"/>
      <c r="J24" s="177"/>
      <c r="K24" s="177"/>
      <c r="L24" s="177"/>
      <c r="M24" s="177"/>
      <c r="N24" s="177"/>
      <c r="O24" s="177"/>
      <c r="P24" s="177"/>
      <c r="Q24" s="177"/>
      <c r="R24" s="177"/>
      <c r="S24" s="177"/>
      <c r="T24" s="177"/>
      <c r="U24" s="110"/>
      <c r="W24" s="132" t="s">
        <v>48</v>
      </c>
      <c r="X24" s="103"/>
    </row>
    <row r="25" spans="3:52" s="137" customFormat="1" ht="21" customHeight="1" x14ac:dyDescent="0.2">
      <c r="C25" s="133"/>
      <c r="D25" s="178" t="s">
        <v>177</v>
      </c>
      <c r="E25" s="134" t="s">
        <v>34</v>
      </c>
      <c r="F25" s="135"/>
      <c r="G25" s="179"/>
      <c r="H25" s="179"/>
      <c r="I25" s="179"/>
      <c r="J25" s="179"/>
      <c r="K25" s="179"/>
      <c r="L25" s="179"/>
      <c r="M25" s="179"/>
      <c r="N25" s="179"/>
      <c r="O25" s="179"/>
      <c r="P25" s="179"/>
      <c r="Q25" s="179"/>
      <c r="R25" s="179"/>
      <c r="S25" s="179"/>
      <c r="T25" s="180"/>
      <c r="U25" s="136"/>
    </row>
    <row r="26" spans="3:52" s="137" customFormat="1" ht="21" customHeight="1" x14ac:dyDescent="0.2">
      <c r="C26" s="133"/>
      <c r="D26" s="178"/>
      <c r="E26" s="138" t="s">
        <v>35</v>
      </c>
      <c r="F26" s="139"/>
      <c r="G26" s="181"/>
      <c r="H26" s="181"/>
      <c r="I26" s="181"/>
      <c r="J26" s="181"/>
      <c r="K26" s="181"/>
      <c r="L26" s="181"/>
      <c r="M26" s="181"/>
      <c r="N26" s="181"/>
      <c r="O26" s="181"/>
      <c r="P26" s="181"/>
      <c r="Q26" s="181"/>
      <c r="R26" s="181"/>
      <c r="S26" s="181"/>
      <c r="T26" s="182"/>
      <c r="U26" s="136"/>
    </row>
    <row r="27" spans="3:52" s="137" customFormat="1" ht="21" customHeight="1" x14ac:dyDescent="0.2">
      <c r="C27" s="133"/>
      <c r="D27" s="178"/>
      <c r="E27" s="138" t="s">
        <v>36</v>
      </c>
      <c r="F27" s="139"/>
      <c r="G27" s="181"/>
      <c r="H27" s="181"/>
      <c r="I27" s="181"/>
      <c r="J27" s="181"/>
      <c r="K27" s="181"/>
      <c r="L27" s="181"/>
      <c r="M27" s="181"/>
      <c r="N27" s="181"/>
      <c r="O27" s="181"/>
      <c r="P27" s="181"/>
      <c r="Q27" s="181"/>
      <c r="R27" s="181"/>
      <c r="S27" s="181"/>
      <c r="T27" s="182"/>
      <c r="U27" s="136"/>
    </row>
    <row r="28" spans="3:52" s="137" customFormat="1" ht="21" customHeight="1" x14ac:dyDescent="0.2">
      <c r="C28" s="133"/>
      <c r="D28" s="178"/>
      <c r="E28" s="138" t="s">
        <v>37</v>
      </c>
      <c r="F28" s="139"/>
      <c r="G28" s="181"/>
      <c r="H28" s="181"/>
      <c r="I28" s="181"/>
      <c r="J28" s="181"/>
      <c r="K28" s="181"/>
      <c r="L28" s="181"/>
      <c r="M28" s="181"/>
      <c r="N28" s="181"/>
      <c r="O28" s="181"/>
      <c r="P28" s="181"/>
      <c r="Q28" s="181"/>
      <c r="R28" s="181"/>
      <c r="S28" s="181"/>
      <c r="T28" s="182"/>
      <c r="U28" s="136"/>
    </row>
    <row r="29" spans="3:52" s="137" customFormat="1" ht="21" customHeight="1" x14ac:dyDescent="0.2">
      <c r="C29" s="133"/>
      <c r="D29" s="178"/>
      <c r="E29" s="138" t="s">
        <v>38</v>
      </c>
      <c r="F29" s="139"/>
      <c r="G29" s="181"/>
      <c r="H29" s="181"/>
      <c r="I29" s="181"/>
      <c r="J29" s="181"/>
      <c r="K29" s="181"/>
      <c r="L29" s="181"/>
      <c r="M29" s="181"/>
      <c r="N29" s="181"/>
      <c r="O29" s="181"/>
      <c r="P29" s="181"/>
      <c r="Q29" s="181"/>
      <c r="R29" s="181"/>
      <c r="S29" s="181"/>
      <c r="T29" s="182"/>
      <c r="U29" s="136"/>
    </row>
    <row r="30" spans="3:52" s="137" customFormat="1" ht="21" customHeight="1" x14ac:dyDescent="0.2">
      <c r="C30" s="133"/>
      <c r="D30" s="178"/>
      <c r="E30" s="140" t="s">
        <v>39</v>
      </c>
      <c r="F30" s="141"/>
      <c r="G30" s="183"/>
      <c r="H30" s="183"/>
      <c r="I30" s="183"/>
      <c r="J30" s="183"/>
      <c r="K30" s="183"/>
      <c r="L30" s="183"/>
      <c r="M30" s="183"/>
      <c r="N30" s="183"/>
      <c r="O30" s="183"/>
      <c r="P30" s="183"/>
      <c r="Q30" s="183"/>
      <c r="R30" s="183"/>
      <c r="S30" s="183"/>
      <c r="T30" s="184"/>
      <c r="U30" s="136"/>
    </row>
    <row r="31" spans="3:52" s="104" customFormat="1" ht="18" customHeight="1" x14ac:dyDescent="0.2">
      <c r="C31" s="109"/>
      <c r="D31" s="168" t="s">
        <v>40</v>
      </c>
      <c r="E31" s="169"/>
      <c r="F31" s="169"/>
      <c r="G31" s="169"/>
      <c r="H31" s="169"/>
      <c r="I31" s="169"/>
      <c r="J31" s="169"/>
      <c r="K31" s="169"/>
      <c r="L31" s="169"/>
      <c r="M31" s="169"/>
      <c r="N31" s="169"/>
      <c r="O31" s="169"/>
      <c r="P31" s="169"/>
      <c r="Q31" s="169"/>
      <c r="R31" s="169"/>
      <c r="S31" s="169"/>
      <c r="T31" s="170"/>
      <c r="U31" s="110"/>
    </row>
    <row r="32" spans="3:52" s="104" customFormat="1" ht="35.1" customHeight="1" x14ac:dyDescent="0.2">
      <c r="C32" s="109"/>
      <c r="D32" s="171"/>
      <c r="E32" s="172"/>
      <c r="F32" s="172"/>
      <c r="G32" s="172"/>
      <c r="H32" s="172"/>
      <c r="I32" s="172"/>
      <c r="J32" s="172"/>
      <c r="K32" s="172"/>
      <c r="L32" s="172"/>
      <c r="M32" s="172"/>
      <c r="N32" s="172"/>
      <c r="O32" s="172"/>
      <c r="P32" s="172"/>
      <c r="Q32" s="172"/>
      <c r="R32" s="172"/>
      <c r="S32" s="172"/>
      <c r="T32" s="173"/>
      <c r="U32" s="110"/>
    </row>
    <row r="33" spans="3:21" s="104" customFormat="1" ht="19.5" customHeight="1" x14ac:dyDescent="0.2">
      <c r="C33" s="146" t="s">
        <v>41</v>
      </c>
      <c r="D33" s="145"/>
      <c r="E33" s="142"/>
      <c r="F33" s="142"/>
      <c r="G33" s="142"/>
      <c r="H33" s="142"/>
      <c r="I33" s="142"/>
      <c r="J33" s="142"/>
      <c r="K33" s="142"/>
      <c r="L33" s="142"/>
      <c r="M33" s="142"/>
      <c r="N33" s="142"/>
      <c r="O33" s="142"/>
      <c r="P33" s="142"/>
      <c r="Q33" s="142"/>
      <c r="R33" s="142"/>
      <c r="S33" s="142"/>
      <c r="T33" s="142"/>
      <c r="U33" s="143"/>
    </row>
    <row r="34" spans="3:21" s="104" customFormat="1" ht="18.75" customHeight="1" x14ac:dyDescent="0.2">
      <c r="C34" s="103"/>
      <c r="D34" s="103"/>
      <c r="E34" s="103"/>
      <c r="F34" s="103"/>
      <c r="G34" s="103"/>
      <c r="H34" s="103"/>
      <c r="I34" s="103"/>
      <c r="J34" s="103"/>
      <c r="K34" s="103"/>
      <c r="L34" s="103"/>
      <c r="M34" s="103"/>
      <c r="N34" s="103"/>
      <c r="O34" s="103"/>
      <c r="P34" s="103"/>
      <c r="Q34" s="103"/>
      <c r="R34" s="103"/>
      <c r="S34" s="103"/>
      <c r="T34" s="103"/>
      <c r="U34" s="103"/>
    </row>
    <row r="35" spans="3:21" s="104" customFormat="1" ht="14.1" customHeight="1" x14ac:dyDescent="0.2">
      <c r="C35" s="103"/>
      <c r="D35" s="103"/>
      <c r="E35" s="103"/>
      <c r="F35" s="103"/>
      <c r="G35" s="103"/>
      <c r="H35" s="103"/>
      <c r="I35" s="103"/>
      <c r="J35" s="103"/>
      <c r="K35" s="103"/>
      <c r="L35" s="103"/>
      <c r="M35" s="103"/>
      <c r="N35" s="103"/>
      <c r="O35" s="103"/>
      <c r="P35" s="103"/>
      <c r="Q35" s="103"/>
      <c r="R35" s="103"/>
      <c r="S35" s="103"/>
      <c r="T35" s="103"/>
      <c r="U35" s="103"/>
    </row>
    <row r="36" spans="3:21" s="104" customFormat="1" ht="14.1" customHeight="1" x14ac:dyDescent="0.2">
      <c r="C36" s="103"/>
      <c r="D36" s="103"/>
      <c r="E36" s="103"/>
      <c r="F36" s="103"/>
      <c r="G36" s="103"/>
      <c r="H36" s="103"/>
      <c r="I36" s="103"/>
      <c r="J36" s="103"/>
      <c r="K36" s="103"/>
      <c r="L36" s="103"/>
      <c r="M36" s="103"/>
      <c r="N36" s="103"/>
      <c r="O36" s="103"/>
      <c r="P36" s="103"/>
      <c r="Q36" s="103"/>
      <c r="R36" s="103"/>
      <c r="S36" s="103"/>
      <c r="T36" s="103"/>
      <c r="U36" s="103"/>
    </row>
    <row r="37" spans="3:21" s="104" customFormat="1" ht="14.1" customHeight="1" x14ac:dyDescent="0.2">
      <c r="C37" s="103"/>
      <c r="D37" s="103"/>
      <c r="E37" s="103"/>
      <c r="F37" s="103"/>
      <c r="G37" s="103"/>
      <c r="H37" s="103"/>
      <c r="I37" s="103"/>
      <c r="J37" s="103"/>
      <c r="K37" s="103"/>
      <c r="L37" s="103"/>
      <c r="M37" s="103"/>
      <c r="N37" s="103"/>
      <c r="O37" s="103"/>
      <c r="P37" s="103"/>
      <c r="Q37" s="103"/>
      <c r="R37" s="103"/>
      <c r="S37" s="103"/>
      <c r="T37" s="103"/>
      <c r="U37" s="103"/>
    </row>
    <row r="38" spans="3:21" s="104" customFormat="1" ht="14.1" customHeight="1" x14ac:dyDescent="0.2">
      <c r="C38" s="103"/>
      <c r="D38" s="103"/>
      <c r="E38" s="103"/>
      <c r="F38" s="103"/>
      <c r="G38" s="103"/>
      <c r="H38" s="103"/>
      <c r="I38" s="103"/>
      <c r="J38" s="103"/>
      <c r="K38" s="103"/>
      <c r="L38" s="103"/>
      <c r="M38" s="103"/>
      <c r="N38" s="103"/>
      <c r="O38" s="103"/>
      <c r="P38" s="103"/>
      <c r="Q38" s="103"/>
      <c r="R38" s="103"/>
      <c r="S38" s="103"/>
      <c r="T38" s="103"/>
      <c r="U38" s="103"/>
    </row>
    <row r="39" spans="3:21" s="104" customFormat="1" ht="14.1" customHeight="1" x14ac:dyDescent="0.2">
      <c r="C39" s="103"/>
      <c r="D39" s="103"/>
      <c r="E39" s="103"/>
      <c r="F39" s="103"/>
      <c r="G39" s="103"/>
      <c r="H39" s="103"/>
      <c r="I39" s="103"/>
      <c r="J39" s="103"/>
      <c r="K39" s="103"/>
      <c r="L39" s="103"/>
      <c r="M39" s="103"/>
      <c r="N39" s="103"/>
      <c r="O39" s="103"/>
      <c r="P39" s="103"/>
      <c r="Q39" s="103"/>
      <c r="R39" s="103"/>
      <c r="S39" s="103"/>
      <c r="T39" s="103"/>
      <c r="U39" s="103"/>
    </row>
    <row r="40" spans="3:21" s="104" customFormat="1" ht="14.1" customHeight="1" x14ac:dyDescent="0.2">
      <c r="C40" s="103"/>
      <c r="D40" s="103"/>
      <c r="E40" s="103"/>
      <c r="F40" s="103"/>
      <c r="G40" s="103"/>
      <c r="H40" s="103"/>
      <c r="I40" s="103"/>
      <c r="J40" s="103"/>
      <c r="K40" s="103"/>
      <c r="L40" s="103"/>
      <c r="M40" s="103"/>
      <c r="N40" s="103"/>
      <c r="O40" s="103"/>
      <c r="P40" s="103"/>
      <c r="Q40" s="103"/>
      <c r="R40" s="103"/>
      <c r="S40" s="103"/>
      <c r="T40" s="103"/>
      <c r="U40" s="103"/>
    </row>
    <row r="41" spans="3:21" s="104" customFormat="1" ht="14.1" customHeight="1" x14ac:dyDescent="0.2">
      <c r="C41" s="103"/>
      <c r="D41" s="103"/>
      <c r="E41" s="103"/>
      <c r="F41" s="103"/>
      <c r="G41" s="103"/>
      <c r="H41" s="103"/>
      <c r="I41" s="103"/>
      <c r="J41" s="103"/>
      <c r="K41" s="103"/>
      <c r="L41" s="103"/>
      <c r="M41" s="103"/>
      <c r="N41" s="103"/>
      <c r="O41" s="103"/>
      <c r="P41" s="103"/>
      <c r="Q41" s="103"/>
      <c r="R41" s="103"/>
      <c r="S41" s="103"/>
      <c r="T41" s="103"/>
      <c r="U41" s="103"/>
    </row>
    <row r="42" spans="3:21" s="104" customFormat="1" ht="14.1" customHeight="1" x14ac:dyDescent="0.2">
      <c r="C42" s="103"/>
      <c r="D42" s="103"/>
      <c r="E42" s="103"/>
      <c r="F42" s="103"/>
      <c r="G42" s="103"/>
      <c r="H42" s="103"/>
      <c r="I42" s="103"/>
      <c r="J42" s="103"/>
      <c r="K42" s="103"/>
      <c r="L42" s="103"/>
      <c r="M42" s="103"/>
      <c r="N42" s="103"/>
      <c r="O42" s="103"/>
      <c r="P42" s="103"/>
      <c r="Q42" s="103"/>
      <c r="R42" s="103"/>
      <c r="S42" s="103"/>
      <c r="T42" s="103"/>
      <c r="U42" s="103"/>
    </row>
    <row r="43" spans="3:21" s="104" customFormat="1" ht="14.1" customHeight="1" x14ac:dyDescent="0.2">
      <c r="C43" s="103"/>
      <c r="D43" s="103"/>
      <c r="E43" s="103"/>
      <c r="F43" s="103"/>
      <c r="G43" s="103"/>
      <c r="H43" s="103"/>
      <c r="I43" s="103"/>
      <c r="J43" s="103"/>
      <c r="K43" s="103"/>
      <c r="L43" s="103"/>
      <c r="M43" s="103"/>
      <c r="N43" s="103"/>
      <c r="O43" s="103"/>
      <c r="P43" s="103"/>
      <c r="Q43" s="103"/>
      <c r="R43" s="103"/>
      <c r="S43" s="103"/>
      <c r="T43" s="103"/>
      <c r="U43" s="103"/>
    </row>
    <row r="44" spans="3:21" s="104" customFormat="1" ht="14.1" customHeight="1" x14ac:dyDescent="0.2">
      <c r="C44" s="103"/>
      <c r="D44" s="103"/>
      <c r="E44" s="103"/>
      <c r="F44" s="103"/>
      <c r="G44" s="103"/>
      <c r="H44" s="103"/>
      <c r="I44" s="103"/>
      <c r="J44" s="103"/>
      <c r="K44" s="103"/>
      <c r="L44" s="103"/>
      <c r="M44" s="103"/>
      <c r="N44" s="103"/>
      <c r="O44" s="103"/>
      <c r="P44" s="103"/>
      <c r="Q44" s="103"/>
      <c r="R44" s="103"/>
      <c r="S44" s="103"/>
      <c r="T44" s="103"/>
      <c r="U44" s="103"/>
    </row>
    <row r="45" spans="3:21" s="104" customFormat="1" ht="14.1" customHeight="1" x14ac:dyDescent="0.2">
      <c r="C45" s="103"/>
      <c r="D45" s="103"/>
      <c r="E45" s="103"/>
      <c r="F45" s="103"/>
      <c r="G45" s="103"/>
      <c r="H45" s="103"/>
      <c r="I45" s="103"/>
      <c r="J45" s="103"/>
      <c r="K45" s="103"/>
      <c r="L45" s="103"/>
      <c r="M45" s="103"/>
      <c r="N45" s="103"/>
      <c r="O45" s="103"/>
      <c r="P45" s="103"/>
      <c r="Q45" s="103"/>
      <c r="R45" s="103"/>
      <c r="S45" s="103"/>
      <c r="T45" s="103"/>
      <c r="U45" s="103"/>
    </row>
    <row r="46" spans="3:21" s="104" customFormat="1" ht="14.1" customHeight="1" x14ac:dyDescent="0.2">
      <c r="C46" s="103"/>
      <c r="D46" s="103"/>
      <c r="E46" s="103"/>
      <c r="F46" s="103"/>
      <c r="G46" s="103"/>
      <c r="H46" s="103"/>
      <c r="I46" s="103"/>
      <c r="J46" s="103"/>
      <c r="K46" s="103"/>
      <c r="L46" s="103"/>
      <c r="M46" s="103"/>
      <c r="N46" s="103"/>
      <c r="O46" s="103"/>
      <c r="P46" s="103"/>
      <c r="Q46" s="103"/>
      <c r="R46" s="103"/>
      <c r="S46" s="103"/>
      <c r="T46" s="103"/>
      <c r="U46" s="103"/>
    </row>
    <row r="47" spans="3:21" s="104" customFormat="1" ht="14.1" customHeight="1" x14ac:dyDescent="0.2">
      <c r="C47" s="103"/>
      <c r="D47" s="103"/>
      <c r="E47" s="103"/>
      <c r="F47" s="103"/>
      <c r="G47" s="103"/>
      <c r="H47" s="103"/>
      <c r="I47" s="103"/>
      <c r="J47" s="103"/>
      <c r="K47" s="103"/>
      <c r="L47" s="103"/>
      <c r="M47" s="103"/>
      <c r="N47" s="103"/>
      <c r="O47" s="103"/>
      <c r="P47" s="103"/>
      <c r="Q47" s="103"/>
      <c r="R47" s="103"/>
      <c r="S47" s="103"/>
      <c r="T47" s="103"/>
      <c r="U47" s="103"/>
    </row>
    <row r="48" spans="3:21" s="104" customFormat="1" ht="14.1" customHeight="1" x14ac:dyDescent="0.2">
      <c r="C48" s="103"/>
      <c r="D48" s="103"/>
      <c r="E48" s="103"/>
      <c r="F48" s="103"/>
      <c r="G48" s="103"/>
      <c r="H48" s="103"/>
      <c r="I48" s="103"/>
      <c r="J48" s="103"/>
      <c r="K48" s="103"/>
      <c r="L48" s="103"/>
      <c r="M48" s="103"/>
      <c r="N48" s="103"/>
      <c r="O48" s="103"/>
      <c r="P48" s="103"/>
      <c r="Q48" s="103"/>
      <c r="R48" s="103"/>
      <c r="S48" s="103"/>
      <c r="T48" s="103"/>
      <c r="U48" s="103"/>
    </row>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sheetData>
  <sheetProtection algorithmName="SHA-512" hashValue="YkUwYckKUcUuIWIX/Y095YTsNZLeVBBArQy/Daz/J0as23+9gs6IDJo1kFmTevIxgku9iGdvmbYLpNQcWmcI0g==" saltValue="96OFcHM6iB/i/k7u9xlQdA==" spinCount="100000" sheet="1" formatCells="0" formatColumns="0" formatRows="0"/>
  <mergeCells count="34">
    <mergeCell ref="D31:T31"/>
    <mergeCell ref="D32:T32"/>
    <mergeCell ref="E23:K23"/>
    <mergeCell ref="L23:S23"/>
    <mergeCell ref="E24:T24"/>
    <mergeCell ref="D25:D30"/>
    <mergeCell ref="G25:T25"/>
    <mergeCell ref="G26:T26"/>
    <mergeCell ref="G27:T27"/>
    <mergeCell ref="G28:T28"/>
    <mergeCell ref="G29:T29"/>
    <mergeCell ref="G30:T30"/>
    <mergeCell ref="D21:D23"/>
    <mergeCell ref="E21:K21"/>
    <mergeCell ref="L21:S21"/>
    <mergeCell ref="E22:K22"/>
    <mergeCell ref="L22:S22"/>
    <mergeCell ref="H10:S10"/>
    <mergeCell ref="H11:S11"/>
    <mergeCell ref="D13:T13"/>
    <mergeCell ref="D14:T14"/>
    <mergeCell ref="E15:T15"/>
    <mergeCell ref="E16:T16"/>
    <mergeCell ref="E17:K17"/>
    <mergeCell ref="L17:T17"/>
    <mergeCell ref="E18:T18"/>
    <mergeCell ref="E19:T19"/>
    <mergeCell ref="E20:T20"/>
    <mergeCell ref="H9:S9"/>
    <mergeCell ref="K4:M4"/>
    <mergeCell ref="O4:P4"/>
    <mergeCell ref="R4:S4"/>
    <mergeCell ref="D6:E6"/>
    <mergeCell ref="H8:S8"/>
  </mergeCells>
  <phoneticPr fontId="3"/>
  <dataValidations count="1">
    <dataValidation allowBlank="1" sqref="E24" xr:uid="{336B4795-1401-4906-89C2-214B010348F3}"/>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EEC0-8D04-4959-8C94-C8EC7F7C1217}">
  <dimension ref="A1:CR255"/>
  <sheetViews>
    <sheetView showGridLines="0" view="pageBreakPreview" zoomScale="70" zoomScaleNormal="70" zoomScaleSheetLayoutView="70" workbookViewId="0"/>
  </sheetViews>
  <sheetFormatPr defaultColWidth="9" defaultRowHeight="14.4" x14ac:dyDescent="0.2"/>
  <cols>
    <col min="1" max="1" width="2.6640625" style="12" customWidth="1"/>
    <col min="2" max="2" width="10.6640625" style="12" customWidth="1"/>
    <col min="3" max="3" width="42.6640625" style="12" customWidth="1"/>
    <col min="4" max="4" width="13.109375" style="13" customWidth="1"/>
    <col min="5" max="6" width="6.6640625" style="13" customWidth="1"/>
    <col min="7" max="7" width="13.109375" style="12" customWidth="1"/>
    <col min="8" max="8" width="1.6640625" style="12" customWidth="1"/>
    <col min="9" max="9" width="45.6640625" style="14" customWidth="1"/>
    <col min="10" max="10" width="33.33203125" style="14" customWidth="1"/>
    <col min="11" max="11" width="15.6640625" style="12" customWidth="1"/>
    <col min="12" max="12" width="12.6640625" style="12" customWidth="1"/>
    <col min="13" max="13" width="2.6640625" style="12" customWidth="1"/>
    <col min="14" max="14" width="29.88671875" style="12" customWidth="1"/>
    <col min="15" max="125" width="2.6640625" style="12" customWidth="1"/>
    <col min="126" max="16384" width="9" style="12"/>
  </cols>
  <sheetData>
    <row r="1" spans="1:96" ht="10.5" customHeight="1" x14ac:dyDescent="0.2"/>
    <row r="2" spans="1:96" ht="19.5" customHeight="1" x14ac:dyDescent="0.2">
      <c r="A2" s="15"/>
      <c r="B2" s="16" t="s">
        <v>167</v>
      </c>
      <c r="C2" s="15"/>
      <c r="D2" s="17"/>
      <c r="E2" s="17"/>
      <c r="F2" s="17"/>
      <c r="G2" s="15"/>
      <c r="I2" s="14" t="str">
        <f>'18号'!W2</f>
        <v>Ver.5</v>
      </c>
    </row>
    <row r="3" spans="1:96" ht="30" customHeight="1" thickBot="1" x14ac:dyDescent="0.25">
      <c r="A3" s="15"/>
      <c r="B3" s="192" t="s">
        <v>63</v>
      </c>
      <c r="C3" s="193"/>
      <c r="D3" s="193"/>
      <c r="E3" s="193"/>
      <c r="F3" s="193"/>
      <c r="G3" s="193"/>
      <c r="I3" s="18" t="s">
        <v>64</v>
      </c>
    </row>
    <row r="4" spans="1:96" ht="19.5" customHeight="1" thickBot="1" x14ac:dyDescent="0.25">
      <c r="A4" s="15"/>
      <c r="B4" s="19" t="s">
        <v>65</v>
      </c>
      <c r="C4" s="20" t="s">
        <v>66</v>
      </c>
      <c r="D4" s="20" t="s">
        <v>67</v>
      </c>
      <c r="E4" s="20" t="s">
        <v>68</v>
      </c>
      <c r="F4" s="21" t="s">
        <v>6</v>
      </c>
      <c r="G4" s="22" t="s">
        <v>69</v>
      </c>
    </row>
    <row r="5" spans="1:96" ht="19.5" customHeight="1" thickTop="1" x14ac:dyDescent="0.2">
      <c r="A5" s="23">
        <v>1</v>
      </c>
      <c r="B5" s="24"/>
      <c r="C5" s="25"/>
      <c r="D5" s="26"/>
      <c r="E5" s="27"/>
      <c r="F5" s="28"/>
      <c r="G5" s="29" t="str">
        <f>IF(D5="","",D5*E5)</f>
        <v/>
      </c>
    </row>
    <row r="6" spans="1:96" ht="19.5" customHeight="1" x14ac:dyDescent="0.2">
      <c r="A6" s="23">
        <v>2</v>
      </c>
      <c r="B6" s="30"/>
      <c r="C6" s="31"/>
      <c r="D6" s="32"/>
      <c r="E6" s="33"/>
      <c r="F6" s="28"/>
      <c r="G6" s="34" t="str">
        <f t="shared" ref="G6:G34" si="0">IF(D6="","",D6*E6)</f>
        <v/>
      </c>
      <c r="J6" s="48"/>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row>
    <row r="7" spans="1:96" ht="19.5" customHeight="1" x14ac:dyDescent="0.2">
      <c r="A7" s="23">
        <v>3</v>
      </c>
      <c r="B7" s="30"/>
      <c r="C7" s="31"/>
      <c r="D7" s="32"/>
      <c r="E7" s="33"/>
      <c r="F7" s="28"/>
      <c r="G7" s="34" t="str">
        <f t="shared" si="0"/>
        <v/>
      </c>
      <c r="J7" s="48"/>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row>
    <row r="8" spans="1:96" ht="19.5" customHeight="1" x14ac:dyDescent="0.2">
      <c r="A8" s="23">
        <v>4</v>
      </c>
      <c r="B8" s="30"/>
      <c r="C8" s="31"/>
      <c r="D8" s="32"/>
      <c r="E8" s="33"/>
      <c r="F8" s="28"/>
      <c r="G8" s="34" t="str">
        <f t="shared" si="0"/>
        <v/>
      </c>
      <c r="J8" s="48"/>
      <c r="K8" s="51"/>
      <c r="L8" s="51"/>
      <c r="M8" s="51"/>
      <c r="N8" s="51"/>
      <c r="O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row>
    <row r="9" spans="1:96" ht="19.5" customHeight="1" x14ac:dyDescent="0.2">
      <c r="A9" s="23">
        <v>5</v>
      </c>
      <c r="B9" s="30"/>
      <c r="C9" s="31"/>
      <c r="D9" s="32"/>
      <c r="E9" s="33"/>
      <c r="F9" s="28"/>
      <c r="G9" s="34" t="str">
        <f t="shared" si="0"/>
        <v/>
      </c>
      <c r="J9" s="48"/>
      <c r="K9" s="194"/>
      <c r="L9" s="194"/>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row>
    <row r="10" spans="1:96" ht="19.5" customHeight="1" x14ac:dyDescent="0.2">
      <c r="A10" s="23">
        <v>6</v>
      </c>
      <c r="B10" s="30"/>
      <c r="C10" s="31"/>
      <c r="D10" s="32"/>
      <c r="E10" s="33"/>
      <c r="F10" s="28"/>
      <c r="G10" s="34" t="str">
        <f t="shared" si="0"/>
        <v/>
      </c>
      <c r="K10" s="48"/>
      <c r="L10" s="48"/>
      <c r="M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row>
    <row r="11" spans="1:96" ht="19.5" customHeight="1" x14ac:dyDescent="0.2">
      <c r="A11" s="23">
        <v>7</v>
      </c>
      <c r="B11" s="30"/>
      <c r="C11" s="31"/>
      <c r="D11" s="32"/>
      <c r="E11" s="33"/>
      <c r="F11" s="28"/>
      <c r="G11" s="34" t="str">
        <f t="shared" si="0"/>
        <v/>
      </c>
      <c r="J11" s="76" t="str">
        <f>D35&amp;E35</f>
        <v>設置場所水素製造能力</v>
      </c>
      <c r="K11" s="77">
        <f>IF(J11=J14,K14,IF(J11=J15,K15,IF(J11=J16,K16,0)))</f>
        <v>0</v>
      </c>
      <c r="L11" s="52"/>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row>
    <row r="12" spans="1:96" ht="19.5" customHeight="1" x14ac:dyDescent="0.2">
      <c r="A12" s="23">
        <v>8</v>
      </c>
      <c r="B12" s="30"/>
      <c r="C12" s="31"/>
      <c r="D12" s="32"/>
      <c r="E12" s="33"/>
      <c r="F12" s="28"/>
      <c r="G12" s="34" t="str">
        <f t="shared" si="0"/>
        <v/>
      </c>
      <c r="J12" s="78" t="s">
        <v>122</v>
      </c>
      <c r="K12" s="79" t="str">
        <f>IF(K11&gt;=2,J18,IF(K11=1,J19,""))</f>
        <v/>
      </c>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row>
    <row r="13" spans="1:96" ht="19.5" customHeight="1" x14ac:dyDescent="0.2">
      <c r="A13" s="23">
        <v>9</v>
      </c>
      <c r="B13" s="30"/>
      <c r="C13" s="31"/>
      <c r="D13" s="32"/>
      <c r="E13" s="33"/>
      <c r="F13" s="28"/>
      <c r="G13" s="34" t="str">
        <f t="shared" si="0"/>
        <v/>
      </c>
      <c r="J13" s="80"/>
      <c r="K13" s="5"/>
      <c r="L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row>
    <row r="14" spans="1:96" ht="19.5" customHeight="1" x14ac:dyDescent="0.2">
      <c r="A14" s="23">
        <v>10</v>
      </c>
      <c r="B14" s="30"/>
      <c r="C14" s="31"/>
      <c r="D14" s="32"/>
      <c r="E14" s="33"/>
      <c r="F14" s="28"/>
      <c r="G14" s="34" t="str">
        <f t="shared" si="0"/>
        <v/>
      </c>
      <c r="J14" s="76" t="s">
        <v>123</v>
      </c>
      <c r="K14" s="76">
        <v>3</v>
      </c>
      <c r="L14" s="51"/>
      <c r="M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row>
    <row r="15" spans="1:96" ht="19.5" customHeight="1" x14ac:dyDescent="0.2">
      <c r="A15" s="23">
        <v>11</v>
      </c>
      <c r="B15" s="30"/>
      <c r="C15" s="31"/>
      <c r="D15" s="32"/>
      <c r="E15" s="33"/>
      <c r="F15" s="28"/>
      <c r="G15" s="34" t="str">
        <f t="shared" si="0"/>
        <v/>
      </c>
      <c r="J15" s="76" t="s">
        <v>131</v>
      </c>
      <c r="K15" s="76">
        <v>2</v>
      </c>
      <c r="M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row>
    <row r="16" spans="1:96" ht="19.5" customHeight="1" x14ac:dyDescent="0.2">
      <c r="A16" s="23">
        <v>12</v>
      </c>
      <c r="B16" s="30"/>
      <c r="C16" s="31"/>
      <c r="D16" s="32"/>
      <c r="E16" s="33"/>
      <c r="F16" s="28"/>
      <c r="G16" s="34" t="str">
        <f t="shared" si="0"/>
        <v/>
      </c>
      <c r="J16" s="76" t="s">
        <v>124</v>
      </c>
      <c r="K16" s="77">
        <v>1</v>
      </c>
      <c r="M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row>
    <row r="17" spans="1:96" ht="19.5" customHeight="1" x14ac:dyDescent="0.2">
      <c r="A17" s="23">
        <v>13</v>
      </c>
      <c r="B17" s="30"/>
      <c r="C17" s="31"/>
      <c r="D17" s="32"/>
      <c r="E17" s="33"/>
      <c r="F17" s="28"/>
      <c r="G17" s="34" t="str">
        <f t="shared" si="0"/>
        <v/>
      </c>
      <c r="J17" s="80"/>
      <c r="K17" s="8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row>
    <row r="18" spans="1:96" ht="19.5" customHeight="1" x14ac:dyDescent="0.2">
      <c r="A18" s="23">
        <v>14</v>
      </c>
      <c r="B18" s="30"/>
      <c r="C18" s="31"/>
      <c r="D18" s="32"/>
      <c r="E18" s="33"/>
      <c r="F18" s="28"/>
      <c r="G18" s="34" t="str">
        <f t="shared" si="0"/>
        <v/>
      </c>
      <c r="J18" s="82">
        <v>370000000</v>
      </c>
      <c r="K18" s="83" t="s">
        <v>125</v>
      </c>
      <c r="L18" s="51"/>
      <c r="M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row>
    <row r="19" spans="1:96" ht="19.5" customHeight="1" x14ac:dyDescent="0.2">
      <c r="A19" s="23">
        <v>15</v>
      </c>
      <c r="B19" s="30"/>
      <c r="C19" s="31"/>
      <c r="D19" s="32"/>
      <c r="E19" s="33"/>
      <c r="F19" s="28"/>
      <c r="G19" s="34" t="str">
        <f t="shared" si="0"/>
        <v/>
      </c>
      <c r="J19" s="82">
        <v>100000000</v>
      </c>
      <c r="K19" s="83">
        <v>1</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row>
    <row r="20" spans="1:96" ht="19.5" customHeight="1" x14ac:dyDescent="0.2">
      <c r="A20" s="23">
        <v>16</v>
      </c>
      <c r="B20" s="30"/>
      <c r="C20" s="31"/>
      <c r="D20" s="32"/>
      <c r="E20" s="33"/>
      <c r="F20" s="28"/>
      <c r="G20" s="34" t="str">
        <f t="shared" si="0"/>
        <v/>
      </c>
      <c r="J20" s="80"/>
      <c r="K20" s="8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row>
    <row r="21" spans="1:96" ht="19.5" customHeight="1" x14ac:dyDescent="0.2">
      <c r="A21" s="23">
        <v>17</v>
      </c>
      <c r="B21" s="30"/>
      <c r="C21" s="31"/>
      <c r="D21" s="32"/>
      <c r="E21" s="33"/>
      <c r="F21" s="28"/>
      <c r="G21" s="34" t="str">
        <f t="shared" si="0"/>
        <v/>
      </c>
      <c r="J21" s="69" t="s">
        <v>126</v>
      </c>
      <c r="K21" s="64"/>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row>
    <row r="22" spans="1:96" ht="19.5" customHeight="1" x14ac:dyDescent="0.2">
      <c r="A22" s="23">
        <v>18</v>
      </c>
      <c r="B22" s="30"/>
      <c r="C22" s="31"/>
      <c r="D22" s="32"/>
      <c r="E22" s="33"/>
      <c r="F22" s="28"/>
      <c r="G22" s="34" t="str">
        <f t="shared" si="0"/>
        <v/>
      </c>
      <c r="J22" s="70" t="s">
        <v>127</v>
      </c>
      <c r="K22" s="54">
        <f>IF(ROUNDDOWN(G36*1/2-G38,-3)&gt;G35,G35,ROUNDDOWN(G36*1/2-G38,-3))</f>
        <v>0</v>
      </c>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row>
    <row r="23" spans="1:96" ht="19.5" customHeight="1" x14ac:dyDescent="0.2">
      <c r="A23" s="23">
        <v>19</v>
      </c>
      <c r="B23" s="30"/>
      <c r="C23" s="31"/>
      <c r="D23" s="32"/>
      <c r="E23" s="33"/>
      <c r="F23" s="28"/>
      <c r="G23" s="34" t="str">
        <f t="shared" si="0"/>
        <v/>
      </c>
      <c r="J23" s="70" t="s">
        <v>128</v>
      </c>
      <c r="K23" s="54">
        <f>IF(ROUNDDOWN(G36*1/2,-3)&gt;G35,G35,ROUNDDOWN(G36*1/2,-3))</f>
        <v>0</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row>
    <row r="24" spans="1:96" ht="19.5" customHeight="1" x14ac:dyDescent="0.2">
      <c r="A24" s="23">
        <v>20</v>
      </c>
      <c r="B24" s="30"/>
      <c r="C24" s="31"/>
      <c r="D24" s="32"/>
      <c r="E24" s="33"/>
      <c r="F24" s="28"/>
      <c r="G24" s="34" t="str">
        <f t="shared" si="0"/>
        <v/>
      </c>
      <c r="J24" s="84"/>
      <c r="K24" s="5"/>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row>
    <row r="25" spans="1:96" ht="19.5" customHeight="1" x14ac:dyDescent="0.2">
      <c r="A25" s="23">
        <v>21</v>
      </c>
      <c r="B25" s="30"/>
      <c r="C25" s="31"/>
      <c r="D25" s="32"/>
      <c r="E25" s="33"/>
      <c r="F25" s="28"/>
      <c r="G25" s="34" t="str">
        <f t="shared" si="0"/>
        <v/>
      </c>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row>
    <row r="26" spans="1:96" ht="19.5" customHeight="1" x14ac:dyDescent="0.2">
      <c r="A26" s="23">
        <v>22</v>
      </c>
      <c r="B26" s="30"/>
      <c r="C26" s="31"/>
      <c r="D26" s="32"/>
      <c r="E26" s="33"/>
      <c r="F26" s="28"/>
      <c r="G26" s="34" t="str">
        <f t="shared" si="0"/>
        <v/>
      </c>
      <c r="J26" s="48"/>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row>
    <row r="27" spans="1:96" ht="19.5" customHeight="1" x14ac:dyDescent="0.2">
      <c r="A27" s="23">
        <v>23</v>
      </c>
      <c r="B27" s="30"/>
      <c r="C27" s="31"/>
      <c r="D27" s="32"/>
      <c r="E27" s="33"/>
      <c r="F27" s="28"/>
      <c r="G27" s="34" t="str">
        <f t="shared" si="0"/>
        <v/>
      </c>
      <c r="J27" s="48"/>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row>
    <row r="28" spans="1:96" ht="19.5" customHeight="1" x14ac:dyDescent="0.2">
      <c r="A28" s="23">
        <v>24</v>
      </c>
      <c r="B28" s="30"/>
      <c r="C28" s="31"/>
      <c r="D28" s="32"/>
      <c r="E28" s="33"/>
      <c r="F28" s="28"/>
      <c r="G28" s="34" t="str">
        <f t="shared" si="0"/>
        <v/>
      </c>
      <c r="J28" s="48"/>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row>
    <row r="29" spans="1:96" ht="19.5" customHeight="1" x14ac:dyDescent="0.2">
      <c r="A29" s="23">
        <v>25</v>
      </c>
      <c r="B29" s="30"/>
      <c r="C29" s="31"/>
      <c r="D29" s="32"/>
      <c r="E29" s="33"/>
      <c r="F29" s="28"/>
      <c r="G29" s="34" t="str">
        <f t="shared" si="0"/>
        <v/>
      </c>
      <c r="J29" s="48"/>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row>
    <row r="30" spans="1:96" ht="19.5" customHeight="1" x14ac:dyDescent="0.2">
      <c r="A30" s="23">
        <v>26</v>
      </c>
      <c r="B30" s="30"/>
      <c r="C30" s="31"/>
      <c r="D30" s="32"/>
      <c r="E30" s="33"/>
      <c r="F30" s="28"/>
      <c r="G30" s="34" t="str">
        <f t="shared" si="0"/>
        <v/>
      </c>
      <c r="J30" s="48"/>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row>
    <row r="31" spans="1:96" ht="19.5" customHeight="1" x14ac:dyDescent="0.2">
      <c r="A31" s="23">
        <v>27</v>
      </c>
      <c r="B31" s="30"/>
      <c r="C31" s="31"/>
      <c r="D31" s="32"/>
      <c r="E31" s="33"/>
      <c r="F31" s="28"/>
      <c r="G31" s="34" t="str">
        <f t="shared" si="0"/>
        <v/>
      </c>
      <c r="J31" s="48"/>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row>
    <row r="32" spans="1:96" ht="19.5" customHeight="1" x14ac:dyDescent="0.2">
      <c r="A32" s="23">
        <v>28</v>
      </c>
      <c r="B32" s="30"/>
      <c r="C32" s="31"/>
      <c r="D32" s="32"/>
      <c r="E32" s="33"/>
      <c r="F32" s="28"/>
      <c r="G32" s="34" t="str">
        <f>IF(D32="","",D32*E32)</f>
        <v/>
      </c>
      <c r="J32" s="48"/>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row>
    <row r="33" spans="1:96" ht="19.5" customHeight="1" x14ac:dyDescent="0.2">
      <c r="A33" s="23">
        <v>29</v>
      </c>
      <c r="B33" s="30"/>
      <c r="C33" s="31"/>
      <c r="D33" s="32"/>
      <c r="E33" s="33"/>
      <c r="F33" s="28"/>
      <c r="G33" s="34" t="str">
        <f t="shared" ref="G33" si="1">IF(D33="","",D33*E33)</f>
        <v/>
      </c>
      <c r="J33" s="48"/>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row>
    <row r="34" spans="1:96" ht="19.5" customHeight="1" thickBot="1" x14ac:dyDescent="0.25">
      <c r="A34" s="23">
        <v>30</v>
      </c>
      <c r="B34" s="35"/>
      <c r="C34" s="36"/>
      <c r="D34" s="37"/>
      <c r="E34" s="38"/>
      <c r="F34" s="39"/>
      <c r="G34" s="40" t="str">
        <f t="shared" si="0"/>
        <v/>
      </c>
      <c r="J34" s="48"/>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row>
    <row r="35" spans="1:96" ht="35.1" customHeight="1" x14ac:dyDescent="0.2">
      <c r="A35" s="15"/>
      <c r="B35" s="195" t="s">
        <v>70</v>
      </c>
      <c r="C35" s="196"/>
      <c r="D35" s="50" t="s">
        <v>129</v>
      </c>
      <c r="E35" s="197" t="s">
        <v>8</v>
      </c>
      <c r="F35" s="198"/>
      <c r="G35" s="55" t="str">
        <f>K12</f>
        <v/>
      </c>
      <c r="J35" s="48"/>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row>
    <row r="36" spans="1:96" ht="24" customHeight="1" x14ac:dyDescent="0.2">
      <c r="A36" s="15"/>
      <c r="B36" s="199" t="s">
        <v>71</v>
      </c>
      <c r="C36" s="200"/>
      <c r="D36" s="201">
        <f>SUMIF($B$5:$B$34,"&lt;&gt;"&amp;"▼助成対象外",$G$5:$G$34)</f>
        <v>0</v>
      </c>
      <c r="E36" s="202"/>
      <c r="F36" s="203"/>
      <c r="G36" s="56">
        <f>IF(OR(G35=0,ISERROR(D36)),0,IF(D36&lt;0,0,D36))</f>
        <v>0</v>
      </c>
      <c r="J36" s="48"/>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row>
    <row r="37" spans="1:96" ht="24" customHeight="1" x14ac:dyDescent="0.2">
      <c r="A37" s="15"/>
      <c r="B37" s="199" t="s">
        <v>72</v>
      </c>
      <c r="C37" s="200"/>
      <c r="D37" s="201">
        <f>SUMIF($B$5:$B$34,"▼助成対象外",$G$5:$G$34)</f>
        <v>0</v>
      </c>
      <c r="E37" s="202"/>
      <c r="F37" s="203"/>
      <c r="G37" s="56">
        <f>IF(OR(G35=0,ISERROR(D37)),0,IF(D37&lt;0,0,D37))</f>
        <v>0</v>
      </c>
      <c r="J37" s="48"/>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row>
    <row r="38" spans="1:96" ht="24" customHeight="1" thickBot="1" x14ac:dyDescent="0.25">
      <c r="A38" s="15"/>
      <c r="B38" s="205" t="s">
        <v>73</v>
      </c>
      <c r="C38" s="206"/>
      <c r="D38" s="63" t="s">
        <v>74</v>
      </c>
      <c r="E38" s="207" t="s">
        <v>152</v>
      </c>
      <c r="F38" s="208"/>
      <c r="G38" s="42"/>
      <c r="H38" s="48" t="s">
        <v>157</v>
      </c>
      <c r="I38" s="48"/>
      <c r="J38" s="48"/>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row>
    <row r="39" spans="1:96" ht="37.5" customHeight="1" thickTop="1" thickBot="1" x14ac:dyDescent="0.25">
      <c r="A39" s="15"/>
      <c r="B39" s="209" t="s">
        <v>75</v>
      </c>
      <c r="C39" s="210"/>
      <c r="D39" s="211" t="str">
        <f>IF(E38=J22,K22,IF(E38=J23,K23,""))</f>
        <v/>
      </c>
      <c r="E39" s="212"/>
      <c r="F39" s="213"/>
      <c r="G39" s="57" t="str">
        <f>IF(OR(G35=0,ISERROR(D39)),0,IF(D39&lt;0,0,D39))</f>
        <v/>
      </c>
      <c r="J39" s="48"/>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row>
    <row r="40" spans="1:96" ht="22.5" customHeight="1" x14ac:dyDescent="0.2">
      <c r="A40" s="15"/>
      <c r="B40" s="204" t="s">
        <v>76</v>
      </c>
      <c r="C40" s="204"/>
      <c r="D40" s="204"/>
      <c r="E40" s="204"/>
      <c r="F40" s="204"/>
      <c r="G40" s="204"/>
      <c r="H40" s="43"/>
      <c r="J40" s="48"/>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row>
    <row r="41" spans="1:96" x14ac:dyDescent="0.2">
      <c r="J41" s="48"/>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row>
    <row r="42" spans="1:96" x14ac:dyDescent="0.2">
      <c r="J42" s="48"/>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row>
    <row r="43" spans="1:96" x14ac:dyDescent="0.2">
      <c r="J43" s="48"/>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row>
    <row r="44" spans="1:96" x14ac:dyDescent="0.2">
      <c r="J44" s="48"/>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row>
    <row r="45" spans="1:96" x14ac:dyDescent="0.2">
      <c r="J45" s="4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row>
    <row r="46" spans="1:96" x14ac:dyDescent="0.2">
      <c r="J46" s="48"/>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row>
    <row r="47" spans="1:96" x14ac:dyDescent="0.2">
      <c r="J47" s="48"/>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row>
    <row r="48" spans="1:96" x14ac:dyDescent="0.2">
      <c r="J48" s="48"/>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row>
    <row r="49" spans="10:96" x14ac:dyDescent="0.2">
      <c r="J49" s="48"/>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row>
    <row r="50" spans="10:96" x14ac:dyDescent="0.2">
      <c r="J50" s="48"/>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row>
    <row r="51" spans="10:96" x14ac:dyDescent="0.2">
      <c r="J51" s="48"/>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row>
    <row r="52" spans="10:96" x14ac:dyDescent="0.2">
      <c r="J52" s="48"/>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row>
    <row r="53" spans="10:96" x14ac:dyDescent="0.2">
      <c r="J53" s="48"/>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row>
    <row r="54" spans="10:96" x14ac:dyDescent="0.2">
      <c r="J54" s="48"/>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row>
    <row r="55" spans="10:96" x14ac:dyDescent="0.2">
      <c r="J55" s="48"/>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row>
    <row r="56" spans="10:96" x14ac:dyDescent="0.2">
      <c r="J56" s="48"/>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row>
    <row r="57" spans="10:96" x14ac:dyDescent="0.2">
      <c r="J57" s="48"/>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row>
    <row r="58" spans="10:96" x14ac:dyDescent="0.2">
      <c r="J58" s="48"/>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row>
    <row r="59" spans="10:96" x14ac:dyDescent="0.2">
      <c r="J59" s="48"/>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row>
    <row r="60" spans="10:96" x14ac:dyDescent="0.2">
      <c r="J60" s="48"/>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row>
    <row r="61" spans="10:96" x14ac:dyDescent="0.2">
      <c r="J61" s="48"/>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row>
    <row r="62" spans="10:96" x14ac:dyDescent="0.2">
      <c r="J62" s="48"/>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row>
    <row r="63" spans="10:96" x14ac:dyDescent="0.2">
      <c r="J63" s="48"/>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row>
    <row r="64" spans="10:96" x14ac:dyDescent="0.2">
      <c r="J64" s="48"/>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row>
    <row r="65" spans="10:96" x14ac:dyDescent="0.2">
      <c r="J65" s="48"/>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row>
    <row r="66" spans="10:96" x14ac:dyDescent="0.2">
      <c r="J66" s="48"/>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row>
    <row r="67" spans="10:96" x14ac:dyDescent="0.2">
      <c r="J67" s="48"/>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row>
    <row r="68" spans="10:96" x14ac:dyDescent="0.2">
      <c r="J68" s="48"/>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row>
    <row r="69" spans="10:96" x14ac:dyDescent="0.2">
      <c r="J69" s="48"/>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row>
    <row r="70" spans="10:96" x14ac:dyDescent="0.2">
      <c r="J70" s="48"/>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row>
    <row r="71" spans="10:96" x14ac:dyDescent="0.2">
      <c r="J71" s="48"/>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row>
    <row r="72" spans="10:96" x14ac:dyDescent="0.2">
      <c r="J72" s="48"/>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row>
    <row r="73" spans="10:96" x14ac:dyDescent="0.2">
      <c r="J73" s="48"/>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row>
    <row r="74" spans="10:96" x14ac:dyDescent="0.2">
      <c r="J74" s="48"/>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row>
    <row r="75" spans="10:96" x14ac:dyDescent="0.2">
      <c r="J75" s="48"/>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row>
    <row r="76" spans="10:96" x14ac:dyDescent="0.2">
      <c r="J76" s="48"/>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row>
    <row r="77" spans="10:96" x14ac:dyDescent="0.2">
      <c r="J77" s="48"/>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row>
    <row r="78" spans="10:96" x14ac:dyDescent="0.2">
      <c r="J78" s="4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row>
    <row r="79" spans="10:96" x14ac:dyDescent="0.2">
      <c r="J79" s="48"/>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row>
    <row r="80" spans="10:96" x14ac:dyDescent="0.2">
      <c r="J80" s="48"/>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row>
    <row r="81" spans="10:96" x14ac:dyDescent="0.2">
      <c r="J81" s="48"/>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row>
    <row r="82" spans="10:96" x14ac:dyDescent="0.2">
      <c r="J82" s="48"/>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row>
    <row r="83" spans="10:96" x14ac:dyDescent="0.2">
      <c r="J83" s="48"/>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row>
    <row r="84" spans="10:96" x14ac:dyDescent="0.2">
      <c r="J84" s="48"/>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row>
    <row r="85" spans="10:96" x14ac:dyDescent="0.2">
      <c r="J85" s="48"/>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row>
    <row r="86" spans="10:96" x14ac:dyDescent="0.2">
      <c r="J86" s="48"/>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row>
    <row r="87" spans="10:96" x14ac:dyDescent="0.2">
      <c r="J87" s="48"/>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row>
    <row r="88" spans="10:96" x14ac:dyDescent="0.2">
      <c r="J88" s="48"/>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row>
    <row r="89" spans="10:96" x14ac:dyDescent="0.2">
      <c r="J89" s="48"/>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row>
    <row r="90" spans="10:96" x14ac:dyDescent="0.2">
      <c r="J90" s="48"/>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row>
    <row r="91" spans="10:96" x14ac:dyDescent="0.2">
      <c r="J91" s="48"/>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row>
    <row r="92" spans="10:96" x14ac:dyDescent="0.2">
      <c r="J92" s="48"/>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row>
    <row r="93" spans="10:96" x14ac:dyDescent="0.2">
      <c r="J93" s="48"/>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row>
    <row r="94" spans="10:96" x14ac:dyDescent="0.2">
      <c r="J94" s="48"/>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row>
    <row r="95" spans="10:96" x14ac:dyDescent="0.2">
      <c r="J95" s="48"/>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row>
    <row r="96" spans="10:96" x14ac:dyDescent="0.2">
      <c r="J96" s="48"/>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row>
    <row r="97" spans="10:96" x14ac:dyDescent="0.2">
      <c r="J97" s="48"/>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row>
    <row r="98" spans="10:96" x14ac:dyDescent="0.2">
      <c r="J98" s="48"/>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row>
    <row r="99" spans="10:96" x14ac:dyDescent="0.2">
      <c r="J99" s="48"/>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row>
    <row r="100" spans="10:96" x14ac:dyDescent="0.2">
      <c r="J100" s="48"/>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row>
    <row r="101" spans="10:96" x14ac:dyDescent="0.2">
      <c r="J101" s="48"/>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row>
    <row r="102" spans="10:96" x14ac:dyDescent="0.2">
      <c r="J102" s="48"/>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row>
    <row r="103" spans="10:96" x14ac:dyDescent="0.2">
      <c r="J103" s="48"/>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row>
    <row r="104" spans="10:96" x14ac:dyDescent="0.2">
      <c r="J104" s="48"/>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row>
    <row r="105" spans="10:96" x14ac:dyDescent="0.2">
      <c r="J105" s="48"/>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row>
    <row r="106" spans="10:96" x14ac:dyDescent="0.2">
      <c r="J106" s="48"/>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row>
    <row r="107" spans="10:96" x14ac:dyDescent="0.2">
      <c r="J107" s="48"/>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row>
    <row r="108" spans="10:96" x14ac:dyDescent="0.2">
      <c r="J108" s="48"/>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row>
    <row r="109" spans="10:96" x14ac:dyDescent="0.2">
      <c r="J109" s="48"/>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row>
    <row r="110" spans="10:96" x14ac:dyDescent="0.2">
      <c r="J110" s="48"/>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row>
    <row r="111" spans="10:96" x14ac:dyDescent="0.2">
      <c r="J111" s="48"/>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row>
    <row r="112" spans="10:96" x14ac:dyDescent="0.2">
      <c r="J112" s="48"/>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row>
    <row r="113" spans="10:96" x14ac:dyDescent="0.2">
      <c r="J113" s="48"/>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row>
    <row r="114" spans="10:96" x14ac:dyDescent="0.2">
      <c r="J114" s="48"/>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row>
    <row r="115" spans="10:96" x14ac:dyDescent="0.2">
      <c r="J115" s="48"/>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row>
    <row r="116" spans="10:96" x14ac:dyDescent="0.2">
      <c r="J116" s="48"/>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row>
    <row r="117" spans="10:96" x14ac:dyDescent="0.2">
      <c r="J117" s="48"/>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row>
    <row r="118" spans="10:96" x14ac:dyDescent="0.2">
      <c r="J118" s="48"/>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row>
    <row r="119" spans="10:96" x14ac:dyDescent="0.2">
      <c r="J119" s="48"/>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row>
    <row r="120" spans="10:96" x14ac:dyDescent="0.2">
      <c r="J120" s="48"/>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row>
    <row r="121" spans="10:96" x14ac:dyDescent="0.2">
      <c r="J121" s="48"/>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row>
    <row r="122" spans="10:96" x14ac:dyDescent="0.2">
      <c r="J122" s="48"/>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row>
    <row r="123" spans="10:96" x14ac:dyDescent="0.2">
      <c r="J123" s="48"/>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row>
    <row r="124" spans="10:96" x14ac:dyDescent="0.2">
      <c r="J124" s="48"/>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row>
    <row r="125" spans="10:96" x14ac:dyDescent="0.2">
      <c r="J125" s="48"/>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row>
    <row r="126" spans="10:96" x14ac:dyDescent="0.2">
      <c r="J126" s="48"/>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row>
    <row r="127" spans="10:96" x14ac:dyDescent="0.2">
      <c r="J127" s="48"/>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row>
    <row r="128" spans="10:96" x14ac:dyDescent="0.2">
      <c r="J128" s="48"/>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row>
    <row r="129" spans="10:96" x14ac:dyDescent="0.2">
      <c r="J129" s="48"/>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row>
    <row r="130" spans="10:96" x14ac:dyDescent="0.2">
      <c r="J130" s="48"/>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row>
    <row r="131" spans="10:96" x14ac:dyDescent="0.2">
      <c r="J131" s="48"/>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row>
    <row r="132" spans="10:96" x14ac:dyDescent="0.2">
      <c r="J132" s="48"/>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row>
    <row r="133" spans="10:96" x14ac:dyDescent="0.2">
      <c r="J133" s="48"/>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row>
    <row r="134" spans="10:96" x14ac:dyDescent="0.2">
      <c r="J134" s="48"/>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row>
    <row r="135" spans="10:96" x14ac:dyDescent="0.2">
      <c r="J135" s="48"/>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row>
    <row r="136" spans="10:96" x14ac:dyDescent="0.2">
      <c r="J136" s="48"/>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row>
    <row r="137" spans="10:96" x14ac:dyDescent="0.2">
      <c r="J137" s="48"/>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row>
    <row r="138" spans="10:96" x14ac:dyDescent="0.2">
      <c r="J138" s="48"/>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row>
    <row r="139" spans="10:96" x14ac:dyDescent="0.2">
      <c r="J139" s="48"/>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row>
    <row r="140" spans="10:96" x14ac:dyDescent="0.2">
      <c r="J140" s="48"/>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row>
    <row r="141" spans="10:96" x14ac:dyDescent="0.2">
      <c r="J141" s="48"/>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c r="CL141" s="51"/>
      <c r="CM141" s="51"/>
      <c r="CN141" s="51"/>
      <c r="CO141" s="51"/>
      <c r="CP141" s="51"/>
      <c r="CQ141" s="51"/>
      <c r="CR141" s="51"/>
    </row>
    <row r="142" spans="10:96" x14ac:dyDescent="0.2">
      <c r="J142" s="48"/>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c r="BV142" s="51"/>
      <c r="BW142" s="51"/>
      <c r="BX142" s="51"/>
      <c r="BY142" s="51"/>
      <c r="BZ142" s="51"/>
      <c r="CA142" s="51"/>
      <c r="CB142" s="51"/>
      <c r="CC142" s="51"/>
      <c r="CD142" s="51"/>
      <c r="CE142" s="51"/>
      <c r="CF142" s="51"/>
      <c r="CG142" s="51"/>
      <c r="CH142" s="51"/>
      <c r="CI142" s="51"/>
      <c r="CJ142" s="51"/>
      <c r="CK142" s="51"/>
      <c r="CL142" s="51"/>
      <c r="CM142" s="51"/>
      <c r="CN142" s="51"/>
      <c r="CO142" s="51"/>
      <c r="CP142" s="51"/>
      <c r="CQ142" s="51"/>
      <c r="CR142" s="51"/>
    </row>
    <row r="143" spans="10:96" x14ac:dyDescent="0.2">
      <c r="J143" s="48"/>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BW143" s="51"/>
      <c r="BX143" s="51"/>
      <c r="BY143" s="51"/>
      <c r="BZ143" s="51"/>
      <c r="CA143" s="51"/>
      <c r="CB143" s="51"/>
      <c r="CC143" s="51"/>
      <c r="CD143" s="51"/>
      <c r="CE143" s="51"/>
      <c r="CF143" s="51"/>
      <c r="CG143" s="51"/>
      <c r="CH143" s="51"/>
      <c r="CI143" s="51"/>
      <c r="CJ143" s="51"/>
      <c r="CK143" s="51"/>
      <c r="CL143" s="51"/>
      <c r="CM143" s="51"/>
      <c r="CN143" s="51"/>
      <c r="CO143" s="51"/>
      <c r="CP143" s="51"/>
      <c r="CQ143" s="51"/>
      <c r="CR143" s="51"/>
    </row>
    <row r="144" spans="10:96" x14ac:dyDescent="0.2">
      <c r="J144" s="48"/>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row>
    <row r="145" spans="10:96" x14ac:dyDescent="0.2">
      <c r="J145" s="48"/>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c r="BV145" s="51"/>
      <c r="BW145" s="51"/>
      <c r="BX145" s="51"/>
      <c r="BY145" s="51"/>
      <c r="BZ145" s="51"/>
      <c r="CA145" s="51"/>
      <c r="CB145" s="51"/>
      <c r="CC145" s="51"/>
      <c r="CD145" s="51"/>
      <c r="CE145" s="51"/>
      <c r="CF145" s="51"/>
      <c r="CG145" s="51"/>
      <c r="CH145" s="51"/>
      <c r="CI145" s="51"/>
      <c r="CJ145" s="51"/>
      <c r="CK145" s="51"/>
      <c r="CL145" s="51"/>
      <c r="CM145" s="51"/>
      <c r="CN145" s="51"/>
      <c r="CO145" s="51"/>
      <c r="CP145" s="51"/>
      <c r="CQ145" s="51"/>
      <c r="CR145" s="51"/>
    </row>
    <row r="146" spans="10:96" x14ac:dyDescent="0.2">
      <c r="J146" s="48"/>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c r="BV146" s="51"/>
      <c r="BW146" s="51"/>
      <c r="BX146" s="51"/>
      <c r="BY146" s="51"/>
      <c r="BZ146" s="51"/>
      <c r="CA146" s="51"/>
      <c r="CB146" s="51"/>
      <c r="CC146" s="51"/>
      <c r="CD146" s="51"/>
      <c r="CE146" s="51"/>
      <c r="CF146" s="51"/>
      <c r="CG146" s="51"/>
      <c r="CH146" s="51"/>
      <c r="CI146" s="51"/>
      <c r="CJ146" s="51"/>
      <c r="CK146" s="51"/>
      <c r="CL146" s="51"/>
      <c r="CM146" s="51"/>
      <c r="CN146" s="51"/>
      <c r="CO146" s="51"/>
      <c r="CP146" s="51"/>
      <c r="CQ146" s="51"/>
      <c r="CR146" s="51"/>
    </row>
    <row r="147" spans="10:96" x14ac:dyDescent="0.2">
      <c r="J147" s="48"/>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row>
    <row r="148" spans="10:96" x14ac:dyDescent="0.2">
      <c r="J148" s="48"/>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c r="CL148" s="51"/>
      <c r="CM148" s="51"/>
      <c r="CN148" s="51"/>
      <c r="CO148" s="51"/>
      <c r="CP148" s="51"/>
      <c r="CQ148" s="51"/>
      <c r="CR148" s="51"/>
    </row>
    <row r="149" spans="10:96" x14ac:dyDescent="0.2">
      <c r="J149" s="48"/>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row>
    <row r="150" spans="10:96" x14ac:dyDescent="0.2">
      <c r="J150" s="48"/>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c r="CL150" s="51"/>
      <c r="CM150" s="51"/>
      <c r="CN150" s="51"/>
      <c r="CO150" s="51"/>
      <c r="CP150" s="51"/>
      <c r="CQ150" s="51"/>
      <c r="CR150" s="51"/>
    </row>
    <row r="151" spans="10:96" x14ac:dyDescent="0.2">
      <c r="J151" s="48"/>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row>
    <row r="152" spans="10:96" x14ac:dyDescent="0.2">
      <c r="J152" s="48"/>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c r="CL152" s="51"/>
      <c r="CM152" s="51"/>
      <c r="CN152" s="51"/>
      <c r="CO152" s="51"/>
      <c r="CP152" s="51"/>
      <c r="CQ152" s="51"/>
      <c r="CR152" s="51"/>
    </row>
    <row r="153" spans="10:96" x14ac:dyDescent="0.2">
      <c r="J153" s="48"/>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c r="CL153" s="51"/>
      <c r="CM153" s="51"/>
      <c r="CN153" s="51"/>
      <c r="CO153" s="51"/>
      <c r="CP153" s="51"/>
      <c r="CQ153" s="51"/>
      <c r="CR153" s="51"/>
    </row>
    <row r="154" spans="10:96" x14ac:dyDescent="0.2">
      <c r="J154" s="48"/>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row>
    <row r="155" spans="10:96" x14ac:dyDescent="0.2">
      <c r="J155" s="48"/>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c r="CL155" s="51"/>
      <c r="CM155" s="51"/>
      <c r="CN155" s="51"/>
      <c r="CO155" s="51"/>
      <c r="CP155" s="51"/>
      <c r="CQ155" s="51"/>
      <c r="CR155" s="51"/>
    </row>
    <row r="156" spans="10:96" x14ac:dyDescent="0.2">
      <c r="J156" s="48"/>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row>
    <row r="157" spans="10:96" x14ac:dyDescent="0.2">
      <c r="J157" s="48"/>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row>
    <row r="158" spans="10:96" x14ac:dyDescent="0.2">
      <c r="J158" s="48"/>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row>
    <row r="159" spans="10:96" x14ac:dyDescent="0.2">
      <c r="J159" s="48"/>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row>
    <row r="160" spans="10:96" x14ac:dyDescent="0.2">
      <c r="J160" s="48"/>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row>
    <row r="161" spans="10:96" x14ac:dyDescent="0.2">
      <c r="J161" s="48"/>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row>
    <row r="162" spans="10:96" x14ac:dyDescent="0.2">
      <c r="J162" s="48"/>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row>
    <row r="163" spans="10:96" x14ac:dyDescent="0.2">
      <c r="J163" s="48"/>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row>
    <row r="164" spans="10:96" x14ac:dyDescent="0.2">
      <c r="J164" s="48"/>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row>
    <row r="165" spans="10:96" x14ac:dyDescent="0.2">
      <c r="J165" s="48"/>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row>
    <row r="166" spans="10:96" x14ac:dyDescent="0.2">
      <c r="J166" s="48"/>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row>
    <row r="167" spans="10:96" x14ac:dyDescent="0.2">
      <c r="J167" s="48"/>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row>
    <row r="168" spans="10:96" x14ac:dyDescent="0.2">
      <c r="J168" s="48"/>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row>
    <row r="169" spans="10:96" x14ac:dyDescent="0.2">
      <c r="J169" s="48"/>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row>
    <row r="170" spans="10:96" x14ac:dyDescent="0.2">
      <c r="J170" s="48"/>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row>
    <row r="171" spans="10:96" x14ac:dyDescent="0.2">
      <c r="J171" s="48"/>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row>
    <row r="172" spans="10:96" x14ac:dyDescent="0.2">
      <c r="J172" s="48"/>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row>
    <row r="173" spans="10:96" x14ac:dyDescent="0.2">
      <c r="J173" s="48"/>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row>
    <row r="174" spans="10:96" x14ac:dyDescent="0.2">
      <c r="J174" s="48"/>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row>
    <row r="175" spans="10:96" x14ac:dyDescent="0.2">
      <c r="J175" s="48"/>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row>
    <row r="176" spans="10:96" x14ac:dyDescent="0.2">
      <c r="J176" s="48"/>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row>
    <row r="177" spans="10:96" x14ac:dyDescent="0.2">
      <c r="J177" s="48"/>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row>
    <row r="178" spans="10:96" x14ac:dyDescent="0.2">
      <c r="J178" s="48"/>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row>
    <row r="179" spans="10:96" x14ac:dyDescent="0.2">
      <c r="J179" s="48"/>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row>
    <row r="180" spans="10:96" x14ac:dyDescent="0.2">
      <c r="J180" s="48"/>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row>
    <row r="181" spans="10:96" x14ac:dyDescent="0.2">
      <c r="J181" s="48"/>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row>
    <row r="182" spans="10:96" x14ac:dyDescent="0.2">
      <c r="J182" s="48"/>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row>
    <row r="183" spans="10:96" x14ac:dyDescent="0.2">
      <c r="J183" s="48"/>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row>
    <row r="184" spans="10:96" x14ac:dyDescent="0.2">
      <c r="J184" s="48"/>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row>
    <row r="185" spans="10:96" x14ac:dyDescent="0.2">
      <c r="J185" s="48"/>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row>
    <row r="186" spans="10:96" x14ac:dyDescent="0.2">
      <c r="J186" s="48"/>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row>
    <row r="187" spans="10:96" x14ac:dyDescent="0.2">
      <c r="J187" s="48"/>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row>
    <row r="188" spans="10:96" x14ac:dyDescent="0.2">
      <c r="J188" s="48"/>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row>
    <row r="189" spans="10:96" x14ac:dyDescent="0.2">
      <c r="J189" s="48"/>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row>
    <row r="190" spans="10:96" x14ac:dyDescent="0.2">
      <c r="J190" s="48"/>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row>
    <row r="191" spans="10:96" x14ac:dyDescent="0.2">
      <c r="J191" s="48"/>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row>
    <row r="192" spans="10:96" x14ac:dyDescent="0.2">
      <c r="J192" s="48"/>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row>
    <row r="193" spans="10:96" x14ac:dyDescent="0.2">
      <c r="J193" s="48"/>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row>
    <row r="194" spans="10:96" x14ac:dyDescent="0.2">
      <c r="J194" s="48"/>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row>
    <row r="195" spans="10:96" x14ac:dyDescent="0.2">
      <c r="J195" s="48"/>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row>
    <row r="196" spans="10:96" x14ac:dyDescent="0.2">
      <c r="J196" s="48"/>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row>
    <row r="197" spans="10:96" x14ac:dyDescent="0.2">
      <c r="J197" s="48"/>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row>
    <row r="198" spans="10:96" x14ac:dyDescent="0.2">
      <c r="J198" s="48"/>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row>
    <row r="199" spans="10:96" x14ac:dyDescent="0.2">
      <c r="J199" s="48"/>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row>
    <row r="200" spans="10:96" x14ac:dyDescent="0.2">
      <c r="J200" s="48"/>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row>
    <row r="201" spans="10:96" x14ac:dyDescent="0.2">
      <c r="J201" s="48"/>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row>
    <row r="202" spans="10:96" x14ac:dyDescent="0.2">
      <c r="J202" s="48"/>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row>
    <row r="203" spans="10:96" x14ac:dyDescent="0.2">
      <c r="J203" s="48"/>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row>
    <row r="204" spans="10:96" x14ac:dyDescent="0.2">
      <c r="J204" s="48"/>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row>
    <row r="205" spans="10:96" x14ac:dyDescent="0.2">
      <c r="J205" s="48"/>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row>
    <row r="206" spans="10:96" x14ac:dyDescent="0.2">
      <c r="J206" s="48"/>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row>
    <row r="207" spans="10:96" x14ac:dyDescent="0.2">
      <c r="J207" s="48"/>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row>
    <row r="208" spans="10:96" x14ac:dyDescent="0.2">
      <c r="J208" s="48"/>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row>
    <row r="209" spans="10:96" x14ac:dyDescent="0.2">
      <c r="J209" s="48"/>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row>
    <row r="210" spans="10:96" x14ac:dyDescent="0.2">
      <c r="J210" s="48"/>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row>
    <row r="211" spans="10:96" x14ac:dyDescent="0.2">
      <c r="J211" s="48"/>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row>
    <row r="212" spans="10:96" x14ac:dyDescent="0.2">
      <c r="J212" s="48"/>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row>
    <row r="213" spans="10:96" x14ac:dyDescent="0.2">
      <c r="J213" s="48"/>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row>
    <row r="214" spans="10:96" x14ac:dyDescent="0.2">
      <c r="J214" s="48"/>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row>
    <row r="215" spans="10:96" x14ac:dyDescent="0.2">
      <c r="J215" s="48"/>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row>
    <row r="216" spans="10:96" x14ac:dyDescent="0.2">
      <c r="J216" s="48"/>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row>
    <row r="217" spans="10:96" x14ac:dyDescent="0.2">
      <c r="J217" s="48"/>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row>
    <row r="218" spans="10:96" x14ac:dyDescent="0.2">
      <c r="J218" s="48"/>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row>
    <row r="219" spans="10:96" x14ac:dyDescent="0.2">
      <c r="J219" s="48"/>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row>
    <row r="220" spans="10:96" x14ac:dyDescent="0.2">
      <c r="J220" s="48"/>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row>
    <row r="221" spans="10:96" x14ac:dyDescent="0.2">
      <c r="J221" s="48"/>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row>
    <row r="222" spans="10:96" x14ac:dyDescent="0.2">
      <c r="J222" s="48"/>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row>
    <row r="223" spans="10:96" x14ac:dyDescent="0.2">
      <c r="J223" s="48"/>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row>
    <row r="224" spans="10:96" x14ac:dyDescent="0.2">
      <c r="J224" s="48"/>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row>
    <row r="225" spans="10:96" x14ac:dyDescent="0.2">
      <c r="J225" s="48"/>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row>
    <row r="226" spans="10:96" x14ac:dyDescent="0.2">
      <c r="J226" s="48"/>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row>
    <row r="227" spans="10:96" x14ac:dyDescent="0.2">
      <c r="J227" s="48"/>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row>
    <row r="228" spans="10:96" x14ac:dyDescent="0.2">
      <c r="J228" s="48"/>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row>
    <row r="229" spans="10:96" x14ac:dyDescent="0.2">
      <c r="J229" s="48"/>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row>
    <row r="230" spans="10:96" x14ac:dyDescent="0.2">
      <c r="J230" s="48"/>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row>
    <row r="231" spans="10:96" x14ac:dyDescent="0.2">
      <c r="J231" s="48"/>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row>
    <row r="232" spans="10:96" x14ac:dyDescent="0.2">
      <c r="J232" s="48"/>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row>
    <row r="233" spans="10:96" x14ac:dyDescent="0.2">
      <c r="J233" s="48"/>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row>
    <row r="234" spans="10:96" x14ac:dyDescent="0.2">
      <c r="J234" s="48"/>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row>
    <row r="235" spans="10:96" x14ac:dyDescent="0.2">
      <c r="J235" s="48"/>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row>
    <row r="236" spans="10:96" x14ac:dyDescent="0.2">
      <c r="J236" s="48"/>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51"/>
      <c r="CR236" s="51"/>
    </row>
    <row r="237" spans="10:96" x14ac:dyDescent="0.2">
      <c r="J237" s="48"/>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row>
    <row r="238" spans="10:96" x14ac:dyDescent="0.2">
      <c r="J238" s="48"/>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row>
    <row r="239" spans="10:96" x14ac:dyDescent="0.2">
      <c r="J239" s="48"/>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51"/>
      <c r="CR239" s="51"/>
    </row>
    <row r="240" spans="10:96" x14ac:dyDescent="0.2">
      <c r="J240" s="48"/>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row>
    <row r="241" spans="10:96" x14ac:dyDescent="0.2">
      <c r="J241" s="48"/>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row>
    <row r="242" spans="10:96" x14ac:dyDescent="0.2">
      <c r="J242" s="48"/>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row>
    <row r="243" spans="10:96" x14ac:dyDescent="0.2">
      <c r="J243" s="48"/>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row>
    <row r="244" spans="10:96" x14ac:dyDescent="0.2">
      <c r="J244" s="48"/>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row>
    <row r="245" spans="10:96" x14ac:dyDescent="0.2">
      <c r="J245" s="48"/>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row>
    <row r="246" spans="10:96" x14ac:dyDescent="0.2">
      <c r="J246" s="48"/>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row>
    <row r="247" spans="10:96" x14ac:dyDescent="0.2">
      <c r="J247" s="48"/>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row>
    <row r="248" spans="10:96" x14ac:dyDescent="0.2">
      <c r="J248" s="48"/>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row>
    <row r="249" spans="10:96" x14ac:dyDescent="0.2">
      <c r="J249" s="48"/>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row>
    <row r="250" spans="10:96" x14ac:dyDescent="0.2">
      <c r="J250" s="48"/>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row>
    <row r="251" spans="10:96" x14ac:dyDescent="0.2">
      <c r="J251" s="48"/>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c r="BW251" s="51"/>
      <c r="BX251" s="51"/>
      <c r="BY251" s="51"/>
      <c r="BZ251" s="51"/>
      <c r="CA251" s="51"/>
      <c r="CB251" s="51"/>
      <c r="CC251" s="51"/>
      <c r="CD251" s="51"/>
      <c r="CE251" s="51"/>
      <c r="CF251" s="51"/>
      <c r="CG251" s="51"/>
      <c r="CH251" s="51"/>
      <c r="CI251" s="51"/>
      <c r="CJ251" s="51"/>
      <c r="CK251" s="51"/>
      <c r="CL251" s="51"/>
      <c r="CM251" s="51"/>
      <c r="CN251" s="51"/>
      <c r="CO251" s="51"/>
      <c r="CP251" s="51"/>
      <c r="CQ251" s="51"/>
      <c r="CR251" s="51"/>
    </row>
    <row r="252" spans="10:96" x14ac:dyDescent="0.2">
      <c r="J252" s="48"/>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row>
    <row r="253" spans="10:96" x14ac:dyDescent="0.2">
      <c r="J253" s="48"/>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row>
    <row r="254" spans="10:96" x14ac:dyDescent="0.2">
      <c r="J254" s="48"/>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c r="CR254" s="51"/>
    </row>
    <row r="255" spans="10:96" x14ac:dyDescent="0.2">
      <c r="J255" s="48"/>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row>
  </sheetData>
  <sheetProtection algorithmName="SHA-512" hashValue="4G67A8IT7BjKXO4czeOHYbVM5I5vRPF+hWkNlVfb37/GAjcpWsyrB1jzD2QJKPXaLlxm/iN8N/yjsPS5cFAXyQ==" saltValue="HVYt6gztvnE1zg+XFVND7g==" spinCount="100000" sheet="1" formatCells="0" formatColumns="0" formatRows="0"/>
  <mergeCells count="13">
    <mergeCell ref="B40:G40"/>
    <mergeCell ref="B37:C37"/>
    <mergeCell ref="D37:F37"/>
    <mergeCell ref="B38:C38"/>
    <mergeCell ref="E38:F38"/>
    <mergeCell ref="B39:C39"/>
    <mergeCell ref="D39:F39"/>
    <mergeCell ref="B3:G3"/>
    <mergeCell ref="K9:L9"/>
    <mergeCell ref="B35:C35"/>
    <mergeCell ref="E35:F35"/>
    <mergeCell ref="B36:C36"/>
    <mergeCell ref="D36:F36"/>
  </mergeCells>
  <phoneticPr fontId="3"/>
  <conditionalFormatting sqref="G38">
    <cfRule type="expression" dxfId="8" priority="1">
      <formula>OR(AND($E$38="申請無し",$G$38&lt;&gt;0),AND($E$38="申請有り",$G$38&lt;=0))</formula>
    </cfRule>
  </conditionalFormatting>
  <dataValidations count="1">
    <dataValidation imeMode="off" allowBlank="1" showInputMessage="1" showErrorMessage="1" sqref="G38 D5:E34 G5:G34" xr:uid="{0740E767-50CF-4D76-BBA3-6EDA47BE86F6}"/>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1E72A81-8DBE-44DB-B78A-F72A93E8C80A}">
          <x14:formula1>
            <xm:f>'選択肢 (2)'!$F$3:$F$7</xm:f>
          </x14:formula1>
          <xm:sqref>B5:B34</xm:sqref>
        </x14:dataValidation>
        <x14:dataValidation type="list" imeMode="off" allowBlank="1" xr:uid="{4F05C5E2-65AA-466D-A1EB-BF49C0CF4E75}">
          <x14:formula1>
            <xm:f>'選択肢 (2)'!$G$3:$G$16</xm:f>
          </x14:formula1>
          <xm:sqref>F5:F34</xm:sqref>
        </x14:dataValidation>
        <x14:dataValidation type="list" allowBlank="1" showInputMessage="1" showErrorMessage="1" xr:uid="{40C9A421-647B-4112-9473-E2B6C44506F2}">
          <x14:formula1>
            <xm:f>'選択肢 (2)'!$B$2:$B$6</xm:f>
          </x14:formula1>
          <xm:sqref>E35:F35</xm:sqref>
        </x14:dataValidation>
        <x14:dataValidation type="list" allowBlank="1" showInputMessage="1" showErrorMessage="1" xr:uid="{1667D97F-FD3B-4E20-9AB7-944DD79ED0D7}">
          <x14:formula1>
            <xm:f>'選択肢 (2)'!$A$2:$A$4</xm:f>
          </x14:formula1>
          <xm:sqref>D35</xm:sqref>
        </x14:dataValidation>
        <x14:dataValidation type="list" allowBlank="1" showInputMessage="1" showErrorMessage="1" xr:uid="{363A467E-439A-4169-8456-D38BEC4D0E89}">
          <x14:formula1>
            <xm:f>'選択肢 (2)'!$I$2:$I$4</xm:f>
          </x14:formula1>
          <xm:sqref>E38:F38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304E-9BE4-404D-A673-F54D8ABCE4BB}">
  <dimension ref="A1:K41"/>
  <sheetViews>
    <sheetView showGridLines="0" view="pageBreakPreview" zoomScale="70" zoomScaleNormal="70" zoomScaleSheetLayoutView="70" workbookViewId="0"/>
  </sheetViews>
  <sheetFormatPr defaultColWidth="9" defaultRowHeight="14.4" x14ac:dyDescent="0.2"/>
  <cols>
    <col min="1" max="1" width="2.6640625" style="12" customWidth="1"/>
    <col min="2" max="2" width="10.6640625" style="12" customWidth="1"/>
    <col min="3" max="3" width="42.6640625" style="12" customWidth="1"/>
    <col min="4" max="4" width="13.109375" style="13" customWidth="1"/>
    <col min="5" max="6" width="6.6640625" style="13" customWidth="1"/>
    <col min="7" max="7" width="13.109375" style="12" customWidth="1"/>
    <col min="8" max="8" width="1.6640625" style="12" customWidth="1"/>
    <col min="9" max="9" width="45.6640625" style="14" customWidth="1"/>
    <col min="10" max="10" width="33.33203125" style="14" customWidth="1"/>
    <col min="11" max="11" width="15.6640625" style="12" customWidth="1"/>
    <col min="12" max="125" width="2.6640625" style="12" customWidth="1"/>
    <col min="126" max="16384" width="9" style="12"/>
  </cols>
  <sheetData>
    <row r="1" spans="1:9" ht="10.5" customHeight="1" x14ac:dyDescent="0.2"/>
    <row r="2" spans="1:9" ht="19.5" customHeight="1" x14ac:dyDescent="0.2">
      <c r="A2" s="15"/>
      <c r="B2" s="16" t="s">
        <v>168</v>
      </c>
      <c r="C2" s="15"/>
      <c r="D2" s="17"/>
      <c r="E2" s="17"/>
      <c r="F2" s="17"/>
      <c r="G2" s="15"/>
      <c r="I2" s="14" t="str">
        <f>'18号'!W2</f>
        <v>Ver.5</v>
      </c>
    </row>
    <row r="3" spans="1:9" ht="30" customHeight="1" thickBot="1" x14ac:dyDescent="0.25">
      <c r="A3" s="15"/>
      <c r="B3" s="192" t="s">
        <v>77</v>
      </c>
      <c r="C3" s="193"/>
      <c r="D3" s="193"/>
      <c r="E3" s="193"/>
      <c r="F3" s="193"/>
      <c r="G3" s="193"/>
      <c r="I3" s="18" t="s">
        <v>64</v>
      </c>
    </row>
    <row r="4" spans="1:9" ht="19.5" customHeight="1" thickBot="1" x14ac:dyDescent="0.25">
      <c r="A4" s="15"/>
      <c r="B4" s="19" t="s">
        <v>65</v>
      </c>
      <c r="C4" s="20" t="s">
        <v>66</v>
      </c>
      <c r="D4" s="20" t="s">
        <v>67</v>
      </c>
      <c r="E4" s="20" t="s">
        <v>68</v>
      </c>
      <c r="F4" s="21" t="s">
        <v>6</v>
      </c>
      <c r="G4" s="22" t="s">
        <v>69</v>
      </c>
    </row>
    <row r="5" spans="1:9" ht="19.5" customHeight="1" thickTop="1" x14ac:dyDescent="0.2">
      <c r="A5" s="23">
        <v>1</v>
      </c>
      <c r="B5" s="24"/>
      <c r="C5" s="25"/>
      <c r="D5" s="26"/>
      <c r="E5" s="27"/>
      <c r="F5" s="28"/>
      <c r="G5" s="29" t="str">
        <f>IF(D5="","",D5*E5)</f>
        <v/>
      </c>
    </row>
    <row r="6" spans="1:9" ht="19.5" customHeight="1" x14ac:dyDescent="0.2">
      <c r="A6" s="23">
        <v>2</v>
      </c>
      <c r="B6" s="30"/>
      <c r="C6" s="31"/>
      <c r="D6" s="32"/>
      <c r="E6" s="33"/>
      <c r="F6" s="28"/>
      <c r="G6" s="34" t="str">
        <f t="shared" ref="G6:G34" si="0">IF(D6="","",D6*E6)</f>
        <v/>
      </c>
    </row>
    <row r="7" spans="1:9" ht="19.5" customHeight="1" x14ac:dyDescent="0.2">
      <c r="A7" s="23">
        <v>3</v>
      </c>
      <c r="B7" s="30"/>
      <c r="C7" s="31"/>
      <c r="D7" s="32"/>
      <c r="E7" s="33"/>
      <c r="F7" s="28"/>
      <c r="G7" s="34" t="str">
        <f t="shared" si="0"/>
        <v/>
      </c>
    </row>
    <row r="8" spans="1:9" ht="19.5" customHeight="1" x14ac:dyDescent="0.2">
      <c r="A8" s="23">
        <v>4</v>
      </c>
      <c r="B8" s="30"/>
      <c r="C8" s="31"/>
      <c r="D8" s="32"/>
      <c r="E8" s="33"/>
      <c r="F8" s="28"/>
      <c r="G8" s="34" t="str">
        <f t="shared" si="0"/>
        <v/>
      </c>
    </row>
    <row r="9" spans="1:9" ht="19.5" customHeight="1" x14ac:dyDescent="0.2">
      <c r="A9" s="23">
        <v>5</v>
      </c>
      <c r="B9" s="30"/>
      <c r="C9" s="31"/>
      <c r="D9" s="32"/>
      <c r="E9" s="33"/>
      <c r="F9" s="28"/>
      <c r="G9" s="34" t="str">
        <f t="shared" si="0"/>
        <v/>
      </c>
    </row>
    <row r="10" spans="1:9" ht="19.5" customHeight="1" x14ac:dyDescent="0.2">
      <c r="A10" s="23">
        <v>6</v>
      </c>
      <c r="B10" s="30"/>
      <c r="C10" s="31"/>
      <c r="D10" s="32"/>
      <c r="E10" s="33"/>
      <c r="F10" s="28"/>
      <c r="G10" s="34" t="str">
        <f t="shared" si="0"/>
        <v/>
      </c>
    </row>
    <row r="11" spans="1:9" ht="19.5" customHeight="1" x14ac:dyDescent="0.2">
      <c r="A11" s="23">
        <v>7</v>
      </c>
      <c r="B11" s="30"/>
      <c r="C11" s="31"/>
      <c r="D11" s="32"/>
      <c r="E11" s="33"/>
      <c r="F11" s="28"/>
      <c r="G11" s="34" t="str">
        <f t="shared" si="0"/>
        <v/>
      </c>
    </row>
    <row r="12" spans="1:9" ht="19.5" customHeight="1" x14ac:dyDescent="0.2">
      <c r="A12" s="23">
        <v>8</v>
      </c>
      <c r="B12" s="30"/>
      <c r="C12" s="31"/>
      <c r="D12" s="32"/>
      <c r="E12" s="33"/>
      <c r="F12" s="28"/>
      <c r="G12" s="34" t="str">
        <f t="shared" si="0"/>
        <v/>
      </c>
    </row>
    <row r="13" spans="1:9" ht="19.5" customHeight="1" x14ac:dyDescent="0.2">
      <c r="A13" s="23">
        <v>9</v>
      </c>
      <c r="B13" s="30"/>
      <c r="C13" s="31"/>
      <c r="D13" s="32"/>
      <c r="E13" s="33"/>
      <c r="F13" s="28"/>
      <c r="G13" s="34" t="str">
        <f t="shared" si="0"/>
        <v/>
      </c>
    </row>
    <row r="14" spans="1:9" ht="19.5" customHeight="1" x14ac:dyDescent="0.2">
      <c r="A14" s="23">
        <v>10</v>
      </c>
      <c r="B14" s="30"/>
      <c r="C14" s="31"/>
      <c r="D14" s="32"/>
      <c r="E14" s="33"/>
      <c r="F14" s="28"/>
      <c r="G14" s="34" t="str">
        <f t="shared" si="0"/>
        <v/>
      </c>
    </row>
    <row r="15" spans="1:9" ht="19.5" customHeight="1" x14ac:dyDescent="0.2">
      <c r="A15" s="23">
        <v>11</v>
      </c>
      <c r="B15" s="30"/>
      <c r="C15" s="31"/>
      <c r="D15" s="32"/>
      <c r="E15" s="33"/>
      <c r="F15" s="28"/>
      <c r="G15" s="34" t="str">
        <f t="shared" si="0"/>
        <v/>
      </c>
    </row>
    <row r="16" spans="1:9" ht="19.5" customHeight="1" x14ac:dyDescent="0.2">
      <c r="A16" s="23">
        <v>12</v>
      </c>
      <c r="B16" s="30"/>
      <c r="C16" s="31"/>
      <c r="D16" s="32"/>
      <c r="E16" s="33"/>
      <c r="F16" s="28"/>
      <c r="G16" s="34" t="str">
        <f t="shared" si="0"/>
        <v/>
      </c>
    </row>
    <row r="17" spans="1:11" ht="19.5" customHeight="1" x14ac:dyDescent="0.2">
      <c r="A17" s="23">
        <v>13</v>
      </c>
      <c r="B17" s="30"/>
      <c r="C17" s="31"/>
      <c r="D17" s="32"/>
      <c r="E17" s="33"/>
      <c r="F17" s="28"/>
      <c r="G17" s="34" t="str">
        <f t="shared" si="0"/>
        <v/>
      </c>
    </row>
    <row r="18" spans="1:11" ht="19.5" customHeight="1" x14ac:dyDescent="0.2">
      <c r="A18" s="23">
        <v>14</v>
      </c>
      <c r="B18" s="30"/>
      <c r="C18" s="31"/>
      <c r="D18" s="32"/>
      <c r="E18" s="33"/>
      <c r="F18" s="28"/>
      <c r="G18" s="34" t="str">
        <f t="shared" si="0"/>
        <v/>
      </c>
    </row>
    <row r="19" spans="1:11" ht="19.5" customHeight="1" x14ac:dyDescent="0.2">
      <c r="A19" s="23">
        <v>15</v>
      </c>
      <c r="B19" s="30"/>
      <c r="C19" s="31"/>
      <c r="D19" s="32"/>
      <c r="E19" s="33"/>
      <c r="F19" s="28"/>
      <c r="G19" s="34" t="str">
        <f t="shared" si="0"/>
        <v/>
      </c>
    </row>
    <row r="20" spans="1:11" ht="19.5" customHeight="1" x14ac:dyDescent="0.2">
      <c r="A20" s="23">
        <v>16</v>
      </c>
      <c r="B20" s="30"/>
      <c r="C20" s="31"/>
      <c r="D20" s="32"/>
      <c r="E20" s="33"/>
      <c r="F20" s="28"/>
      <c r="G20" s="34" t="str">
        <f t="shared" si="0"/>
        <v/>
      </c>
    </row>
    <row r="21" spans="1:11" ht="19.5" customHeight="1" x14ac:dyDescent="0.2">
      <c r="A21" s="23">
        <v>17</v>
      </c>
      <c r="B21" s="30"/>
      <c r="C21" s="31"/>
      <c r="D21" s="32"/>
      <c r="E21" s="33"/>
      <c r="F21" s="28"/>
      <c r="G21" s="34" t="str">
        <f t="shared" si="0"/>
        <v/>
      </c>
      <c r="J21" s="15" t="s">
        <v>126</v>
      </c>
      <c r="K21" s="16"/>
    </row>
    <row r="22" spans="1:11" ht="19.5" customHeight="1" x14ac:dyDescent="0.2">
      <c r="A22" s="23">
        <v>18</v>
      </c>
      <c r="B22" s="30"/>
      <c r="C22" s="31"/>
      <c r="D22" s="32"/>
      <c r="E22" s="33"/>
      <c r="F22" s="28"/>
      <c r="G22" s="34" t="str">
        <f t="shared" si="0"/>
        <v/>
      </c>
      <c r="J22" s="53" t="s">
        <v>127</v>
      </c>
      <c r="K22" s="58">
        <f>IF(ROUNDDOWN(G37*2/3-G39,-3)&gt;(G35+G36),G35+G36,ROUNDDOWN(G37*2/3-G39,-3))</f>
        <v>0</v>
      </c>
    </row>
    <row r="23" spans="1:11" ht="19.5" customHeight="1" x14ac:dyDescent="0.2">
      <c r="A23" s="23">
        <v>19</v>
      </c>
      <c r="B23" s="30"/>
      <c r="C23" s="31"/>
      <c r="D23" s="32"/>
      <c r="E23" s="33"/>
      <c r="F23" s="28"/>
      <c r="G23" s="34" t="str">
        <f t="shared" si="0"/>
        <v/>
      </c>
      <c r="J23" s="53" t="s">
        <v>128</v>
      </c>
      <c r="K23" s="58">
        <f>IF(ROUNDDOWN(G37*2/3,-3)&gt;(G35+G36),G35+G36,ROUNDDOWN(G37*2/3,-3))</f>
        <v>0</v>
      </c>
    </row>
    <row r="24" spans="1:11" ht="19.5" customHeight="1" x14ac:dyDescent="0.2">
      <c r="A24" s="23">
        <v>20</v>
      </c>
      <c r="B24" s="30"/>
      <c r="C24" s="31"/>
      <c r="D24" s="32"/>
      <c r="E24" s="33"/>
      <c r="F24" s="28"/>
      <c r="G24" s="34" t="str">
        <f t="shared" si="0"/>
        <v/>
      </c>
    </row>
    <row r="25" spans="1:11" ht="19.5" customHeight="1" x14ac:dyDescent="0.2">
      <c r="A25" s="23">
        <v>21</v>
      </c>
      <c r="B25" s="30"/>
      <c r="C25" s="31"/>
      <c r="D25" s="32"/>
      <c r="E25" s="33"/>
      <c r="F25" s="28"/>
      <c r="G25" s="34" t="str">
        <f t="shared" si="0"/>
        <v/>
      </c>
    </row>
    <row r="26" spans="1:11" ht="19.5" customHeight="1" x14ac:dyDescent="0.2">
      <c r="A26" s="23">
        <v>22</v>
      </c>
      <c r="B26" s="30"/>
      <c r="C26" s="31"/>
      <c r="D26" s="32"/>
      <c r="E26" s="33"/>
      <c r="F26" s="28"/>
      <c r="G26" s="34" t="str">
        <f t="shared" si="0"/>
        <v/>
      </c>
    </row>
    <row r="27" spans="1:11" ht="19.5" customHeight="1" x14ac:dyDescent="0.2">
      <c r="A27" s="23">
        <v>23</v>
      </c>
      <c r="B27" s="30"/>
      <c r="C27" s="31"/>
      <c r="D27" s="32"/>
      <c r="E27" s="33"/>
      <c r="F27" s="28"/>
      <c r="G27" s="34" t="str">
        <f t="shared" si="0"/>
        <v/>
      </c>
    </row>
    <row r="28" spans="1:11" ht="19.5" customHeight="1" x14ac:dyDescent="0.2">
      <c r="A28" s="23">
        <v>24</v>
      </c>
      <c r="B28" s="30"/>
      <c r="C28" s="31"/>
      <c r="D28" s="32"/>
      <c r="E28" s="33"/>
      <c r="F28" s="28"/>
      <c r="G28" s="34" t="str">
        <f t="shared" si="0"/>
        <v/>
      </c>
    </row>
    <row r="29" spans="1:11" ht="19.5" customHeight="1" x14ac:dyDescent="0.2">
      <c r="A29" s="23">
        <v>25</v>
      </c>
      <c r="B29" s="30"/>
      <c r="C29" s="31"/>
      <c r="D29" s="32"/>
      <c r="E29" s="33"/>
      <c r="F29" s="28"/>
      <c r="G29" s="34" t="str">
        <f t="shared" si="0"/>
        <v/>
      </c>
    </row>
    <row r="30" spans="1:11" ht="19.5" customHeight="1" x14ac:dyDescent="0.2">
      <c r="A30" s="23">
        <v>26</v>
      </c>
      <c r="B30" s="30"/>
      <c r="C30" s="31"/>
      <c r="D30" s="32"/>
      <c r="E30" s="33"/>
      <c r="F30" s="28"/>
      <c r="G30" s="34" t="str">
        <f t="shared" si="0"/>
        <v/>
      </c>
    </row>
    <row r="31" spans="1:11" ht="19.5" customHeight="1" x14ac:dyDescent="0.2">
      <c r="A31" s="23">
        <v>27</v>
      </c>
      <c r="B31" s="30"/>
      <c r="C31" s="31"/>
      <c r="D31" s="32"/>
      <c r="E31" s="33"/>
      <c r="F31" s="28"/>
      <c r="G31" s="34" t="str">
        <f t="shared" si="0"/>
        <v/>
      </c>
    </row>
    <row r="32" spans="1:11" ht="19.5" customHeight="1" x14ac:dyDescent="0.2">
      <c r="A32" s="23">
        <v>28</v>
      </c>
      <c r="B32" s="30"/>
      <c r="C32" s="31"/>
      <c r="D32" s="32"/>
      <c r="E32" s="33"/>
      <c r="F32" s="28"/>
      <c r="G32" s="34" t="str">
        <f>IF(D32="","",D32*E32)</f>
        <v/>
      </c>
    </row>
    <row r="33" spans="1:8" ht="19.5" customHeight="1" x14ac:dyDescent="0.2">
      <c r="A33" s="23">
        <v>29</v>
      </c>
      <c r="B33" s="30"/>
      <c r="C33" s="31"/>
      <c r="D33" s="32"/>
      <c r="E33" s="33"/>
      <c r="F33" s="28"/>
      <c r="G33" s="34" t="str">
        <f t="shared" ref="G33" si="1">IF(D33="","",D33*E33)</f>
        <v/>
      </c>
    </row>
    <row r="34" spans="1:8" ht="19.5" customHeight="1" thickBot="1" x14ac:dyDescent="0.25">
      <c r="A34" s="23">
        <v>30</v>
      </c>
      <c r="B34" s="35"/>
      <c r="C34" s="36"/>
      <c r="D34" s="37"/>
      <c r="E34" s="38"/>
      <c r="F34" s="39"/>
      <c r="G34" s="40" t="str">
        <f t="shared" si="0"/>
        <v/>
      </c>
    </row>
    <row r="35" spans="1:8" ht="24" customHeight="1" x14ac:dyDescent="0.2">
      <c r="A35" s="15"/>
      <c r="B35" s="214" t="s">
        <v>78</v>
      </c>
      <c r="C35" s="215"/>
      <c r="D35" s="44" t="s">
        <v>53</v>
      </c>
      <c r="E35" s="45"/>
      <c r="F35" s="59" t="s">
        <v>7</v>
      </c>
      <c r="G35" s="60">
        <f>IF(D35="設置無し",0,IF(D35="3.5kW超",87000000*E35,0))</f>
        <v>0</v>
      </c>
    </row>
    <row r="36" spans="1:8" ht="24" customHeight="1" x14ac:dyDescent="0.2">
      <c r="A36" s="15"/>
      <c r="B36" s="216"/>
      <c r="C36" s="217"/>
      <c r="D36" s="46" t="s">
        <v>57</v>
      </c>
      <c r="E36" s="47"/>
      <c r="F36" s="61" t="s">
        <v>7</v>
      </c>
      <c r="G36" s="62">
        <f>IF(D36="設置無し",0,IF(D36="3.5kW以下",16000000*E36,0))</f>
        <v>0</v>
      </c>
    </row>
    <row r="37" spans="1:8" ht="24" customHeight="1" x14ac:dyDescent="0.2">
      <c r="A37" s="15"/>
      <c r="B37" s="218" t="s">
        <v>79</v>
      </c>
      <c r="C37" s="219"/>
      <c r="D37" s="201">
        <f>SUMIF(B5:B34,"&lt;&gt;"&amp;"▼助成対象外",G5:G34)</f>
        <v>0</v>
      </c>
      <c r="E37" s="202"/>
      <c r="F37" s="203"/>
      <c r="G37" s="56">
        <f>IF(AND(E35=0,E36=0),0,IF(ISERROR(D37),0,IF(D37&lt;0,0,D37)))</f>
        <v>0</v>
      </c>
    </row>
    <row r="38" spans="1:8" ht="24" customHeight="1" x14ac:dyDescent="0.2">
      <c r="A38" s="15"/>
      <c r="B38" s="218" t="s">
        <v>80</v>
      </c>
      <c r="C38" s="219"/>
      <c r="D38" s="201">
        <f>SUMIF(B5:B34,"▼助成対象外",G5:G34)</f>
        <v>0</v>
      </c>
      <c r="E38" s="202"/>
      <c r="F38" s="203"/>
      <c r="G38" s="56">
        <f>IF(AND(E35=0,E36=0),0,IF(ISERROR(D38),0,IF(D38&lt;0,0,D38)))</f>
        <v>0</v>
      </c>
    </row>
    <row r="39" spans="1:8" ht="24" customHeight="1" thickBot="1" x14ac:dyDescent="0.25">
      <c r="A39" s="15"/>
      <c r="B39" s="220" t="s">
        <v>73</v>
      </c>
      <c r="C39" s="221"/>
      <c r="D39" s="63" t="s">
        <v>74</v>
      </c>
      <c r="E39" s="207" t="s">
        <v>152</v>
      </c>
      <c r="F39" s="208"/>
      <c r="G39" s="42"/>
      <c r="H39" s="48" t="s">
        <v>157</v>
      </c>
    </row>
    <row r="40" spans="1:8" ht="37.5" customHeight="1" thickTop="1" thickBot="1" x14ac:dyDescent="0.25">
      <c r="A40" s="15"/>
      <c r="B40" s="222" t="s">
        <v>81</v>
      </c>
      <c r="C40" s="223"/>
      <c r="D40" s="211" t="str">
        <f>IF(E39=J22,K22,IF(E39=J23,K23,""))</f>
        <v/>
      </c>
      <c r="E40" s="212"/>
      <c r="F40" s="213"/>
      <c r="G40" s="57" t="str">
        <f>IF(ISERROR(D40),0,IF(D40&lt;0,0,D40))</f>
        <v/>
      </c>
    </row>
    <row r="41" spans="1:8" ht="22.5" customHeight="1" x14ac:dyDescent="0.2">
      <c r="A41" s="15"/>
      <c r="B41" s="204" t="s">
        <v>76</v>
      </c>
      <c r="C41" s="204"/>
      <c r="D41" s="204"/>
      <c r="E41" s="204"/>
      <c r="F41" s="204"/>
      <c r="G41" s="204"/>
      <c r="H41" s="43"/>
    </row>
  </sheetData>
  <sheetProtection algorithmName="SHA-512" hashValue="2jsw9/sMmKlx2MYf8CMXIpmmcYPcKVzm/scM5jZ4dBRMY7qx/jG+rmjLaVgeZRM9IfvWgU5vtEBnDlEwLgHU3Q==" saltValue="ZmKgPutQBCEpBnOZjmnQMw==" spinCount="100000" sheet="1" formatCells="0" formatColumns="0" formatRows="0"/>
  <mergeCells count="11">
    <mergeCell ref="B39:C39"/>
    <mergeCell ref="E39:F39"/>
    <mergeCell ref="B40:C40"/>
    <mergeCell ref="D40:F40"/>
    <mergeCell ref="B41:G41"/>
    <mergeCell ref="B3:G3"/>
    <mergeCell ref="B35:C36"/>
    <mergeCell ref="B37:C37"/>
    <mergeCell ref="D37:F37"/>
    <mergeCell ref="B38:C38"/>
    <mergeCell ref="D38:F38"/>
  </mergeCells>
  <phoneticPr fontId="3"/>
  <conditionalFormatting sqref="G39">
    <cfRule type="expression" dxfId="7" priority="1">
      <formula>OR(AND($E$39="申請無し",$G$39&lt;&gt;0),AND($E$39="申請有り",$G$39&lt;=0))</formula>
    </cfRule>
  </conditionalFormatting>
  <dataValidations count="1">
    <dataValidation imeMode="off" allowBlank="1" showInputMessage="1" showErrorMessage="1" sqref="G39 G5:G34 D5:D34" xr:uid="{416B53F0-48FB-478A-944A-7957C3B500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265876F-C95E-4681-ACCC-EF6326E5AB32}">
          <x14:formula1>
            <xm:f>'選択肢 (2)'!$F$3:$F$7</xm:f>
          </x14:formula1>
          <xm:sqref>B5:B34</xm:sqref>
        </x14:dataValidation>
        <x14:dataValidation type="list" allowBlank="1" showInputMessage="1" showErrorMessage="1" xr:uid="{39B5FBF8-3F6C-4243-89DF-ECE8B8063ACB}">
          <x14:formula1>
            <xm:f>'選択肢 (2)'!$C$3:$C$4</xm:f>
          </x14:formula1>
          <xm:sqref>D35</xm:sqref>
        </x14:dataValidation>
        <x14:dataValidation type="list" allowBlank="1" showInputMessage="1" showErrorMessage="1" xr:uid="{8C69B37C-9734-49AC-9574-52F9338B9C96}">
          <x14:formula1>
            <xm:f>'選択肢 (2)'!$C$5:$C$6</xm:f>
          </x14:formula1>
          <xm:sqref>D36</xm:sqref>
        </x14:dataValidation>
        <x14:dataValidation type="list" allowBlank="1" showInputMessage="1" showErrorMessage="1" xr:uid="{40AAFD31-7972-4F41-AC69-339375CBDE71}">
          <x14:formula1>
            <xm:f>'選択肢 (2)'!$I$2:$I$4</xm:f>
          </x14:formula1>
          <xm:sqref>E39:F39</xm:sqref>
        </x14:dataValidation>
        <x14:dataValidation type="list" imeMode="off" allowBlank="1" xr:uid="{281A6E22-3690-4B93-8A89-D94FCDF08A90}">
          <x14:formula1>
            <xm:f>'選択肢 (2)'!$G$3:$G$16</xm:f>
          </x14:formula1>
          <xm:sqref>F5:F34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8965-23E6-4A97-AF96-684C0F86A567}">
  <dimension ref="A1:K41"/>
  <sheetViews>
    <sheetView showGridLines="0" view="pageBreakPreview" zoomScale="70" zoomScaleNormal="70" zoomScaleSheetLayoutView="70" workbookViewId="0"/>
  </sheetViews>
  <sheetFormatPr defaultColWidth="9" defaultRowHeight="14.4" x14ac:dyDescent="0.2"/>
  <cols>
    <col min="1" max="1" width="2.6640625" style="12" customWidth="1"/>
    <col min="2" max="2" width="10.6640625" style="12" customWidth="1"/>
    <col min="3" max="3" width="42.6640625" style="12" customWidth="1"/>
    <col min="4" max="4" width="13.109375" style="13" customWidth="1"/>
    <col min="5" max="6" width="6.6640625" style="13" customWidth="1"/>
    <col min="7" max="7" width="13.109375" style="12" customWidth="1"/>
    <col min="8" max="8" width="1.6640625" style="12" customWidth="1"/>
    <col min="9" max="9" width="45.6640625" style="14" customWidth="1"/>
    <col min="10" max="10" width="33.33203125" style="14" customWidth="1"/>
    <col min="11" max="11" width="15.6640625" style="12" customWidth="1"/>
    <col min="12" max="125" width="2.6640625" style="12" customWidth="1"/>
    <col min="126" max="16384" width="9" style="12"/>
  </cols>
  <sheetData>
    <row r="1" spans="1:9" ht="10.5" customHeight="1" x14ac:dyDescent="0.2"/>
    <row r="2" spans="1:9" ht="19.5" customHeight="1" x14ac:dyDescent="0.2">
      <c r="A2" s="15"/>
      <c r="B2" s="16" t="s">
        <v>169</v>
      </c>
      <c r="C2" s="15"/>
      <c r="D2" s="17"/>
      <c r="E2" s="17"/>
      <c r="F2" s="17"/>
      <c r="G2" s="15"/>
      <c r="I2" s="14" t="str">
        <f>'18号'!W2</f>
        <v>Ver.5</v>
      </c>
    </row>
    <row r="3" spans="1:9" ht="30" customHeight="1" thickBot="1" x14ac:dyDescent="0.25">
      <c r="A3" s="15"/>
      <c r="B3" s="192" t="s">
        <v>82</v>
      </c>
      <c r="C3" s="193"/>
      <c r="D3" s="193"/>
      <c r="E3" s="193"/>
      <c r="F3" s="193"/>
      <c r="G3" s="193"/>
      <c r="I3" s="18" t="s">
        <v>64</v>
      </c>
    </row>
    <row r="4" spans="1:9" ht="19.5" customHeight="1" thickBot="1" x14ac:dyDescent="0.25">
      <c r="A4" s="15"/>
      <c r="B4" s="19" t="s">
        <v>65</v>
      </c>
      <c r="C4" s="20" t="s">
        <v>66</v>
      </c>
      <c r="D4" s="20" t="s">
        <v>67</v>
      </c>
      <c r="E4" s="20" t="s">
        <v>68</v>
      </c>
      <c r="F4" s="21" t="s">
        <v>6</v>
      </c>
      <c r="G4" s="22" t="s">
        <v>69</v>
      </c>
    </row>
    <row r="5" spans="1:9" ht="19.5" customHeight="1" thickTop="1" x14ac:dyDescent="0.2">
      <c r="A5" s="23">
        <v>1</v>
      </c>
      <c r="B5" s="24"/>
      <c r="C5" s="25"/>
      <c r="D5" s="26"/>
      <c r="E5" s="27"/>
      <c r="F5" s="28"/>
      <c r="G5" s="29" t="str">
        <f>IF(D5="","",D5*E5)</f>
        <v/>
      </c>
    </row>
    <row r="6" spans="1:9" ht="19.5" customHeight="1" x14ac:dyDescent="0.2">
      <c r="A6" s="23">
        <v>2</v>
      </c>
      <c r="B6" s="30"/>
      <c r="C6" s="31"/>
      <c r="D6" s="32"/>
      <c r="E6" s="33"/>
      <c r="F6" s="28"/>
      <c r="G6" s="34" t="str">
        <f t="shared" ref="G6:G34" si="0">IF(D6="","",D6*E6)</f>
        <v/>
      </c>
    </row>
    <row r="7" spans="1:9" ht="19.5" customHeight="1" x14ac:dyDescent="0.2">
      <c r="A7" s="23">
        <v>3</v>
      </c>
      <c r="B7" s="30"/>
      <c r="C7" s="31"/>
      <c r="D7" s="32"/>
      <c r="E7" s="33"/>
      <c r="F7" s="28"/>
      <c r="G7" s="34" t="str">
        <f t="shared" si="0"/>
        <v/>
      </c>
    </row>
    <row r="8" spans="1:9" ht="19.5" customHeight="1" x14ac:dyDescent="0.2">
      <c r="A8" s="23">
        <v>4</v>
      </c>
      <c r="B8" s="30"/>
      <c r="C8" s="31"/>
      <c r="D8" s="32"/>
      <c r="E8" s="33"/>
      <c r="F8" s="28"/>
      <c r="G8" s="34" t="str">
        <f t="shared" si="0"/>
        <v/>
      </c>
    </row>
    <row r="9" spans="1:9" ht="19.5" customHeight="1" x14ac:dyDescent="0.2">
      <c r="A9" s="23">
        <v>5</v>
      </c>
      <c r="B9" s="30"/>
      <c r="C9" s="31"/>
      <c r="D9" s="32"/>
      <c r="E9" s="33"/>
      <c r="F9" s="28"/>
      <c r="G9" s="34" t="str">
        <f t="shared" si="0"/>
        <v/>
      </c>
    </row>
    <row r="10" spans="1:9" ht="19.5" customHeight="1" x14ac:dyDescent="0.2">
      <c r="A10" s="23">
        <v>6</v>
      </c>
      <c r="B10" s="30"/>
      <c r="C10" s="31"/>
      <c r="D10" s="32"/>
      <c r="E10" s="33"/>
      <c r="F10" s="28"/>
      <c r="G10" s="34" t="str">
        <f t="shared" si="0"/>
        <v/>
      </c>
    </row>
    <row r="11" spans="1:9" ht="19.5" customHeight="1" x14ac:dyDescent="0.2">
      <c r="A11" s="23">
        <v>7</v>
      </c>
      <c r="B11" s="30"/>
      <c r="C11" s="31"/>
      <c r="D11" s="32"/>
      <c r="E11" s="33"/>
      <c r="F11" s="28"/>
      <c r="G11" s="34" t="str">
        <f t="shared" si="0"/>
        <v/>
      </c>
    </row>
    <row r="12" spans="1:9" ht="19.5" customHeight="1" x14ac:dyDescent="0.2">
      <c r="A12" s="23">
        <v>8</v>
      </c>
      <c r="B12" s="30"/>
      <c r="C12" s="31"/>
      <c r="D12" s="32"/>
      <c r="E12" s="33"/>
      <c r="F12" s="28"/>
      <c r="G12" s="34" t="str">
        <f t="shared" si="0"/>
        <v/>
      </c>
    </row>
    <row r="13" spans="1:9" ht="19.5" customHeight="1" x14ac:dyDescent="0.2">
      <c r="A13" s="23">
        <v>9</v>
      </c>
      <c r="B13" s="30"/>
      <c r="C13" s="31"/>
      <c r="D13" s="32"/>
      <c r="E13" s="33"/>
      <c r="F13" s="28"/>
      <c r="G13" s="34" t="str">
        <f t="shared" si="0"/>
        <v/>
      </c>
    </row>
    <row r="14" spans="1:9" ht="19.5" customHeight="1" x14ac:dyDescent="0.2">
      <c r="A14" s="23">
        <v>10</v>
      </c>
      <c r="B14" s="30"/>
      <c r="C14" s="31"/>
      <c r="D14" s="32"/>
      <c r="E14" s="33"/>
      <c r="F14" s="28"/>
      <c r="G14" s="34" t="str">
        <f t="shared" si="0"/>
        <v/>
      </c>
    </row>
    <row r="15" spans="1:9" ht="19.5" customHeight="1" x14ac:dyDescent="0.2">
      <c r="A15" s="23">
        <v>11</v>
      </c>
      <c r="B15" s="30"/>
      <c r="C15" s="31"/>
      <c r="D15" s="32"/>
      <c r="E15" s="33"/>
      <c r="F15" s="28"/>
      <c r="G15" s="34" t="str">
        <f t="shared" si="0"/>
        <v/>
      </c>
    </row>
    <row r="16" spans="1:9" ht="19.5" customHeight="1" x14ac:dyDescent="0.2">
      <c r="A16" s="23">
        <v>12</v>
      </c>
      <c r="B16" s="30"/>
      <c r="C16" s="31"/>
      <c r="D16" s="32"/>
      <c r="E16" s="33"/>
      <c r="F16" s="28"/>
      <c r="G16" s="34" t="str">
        <f t="shared" si="0"/>
        <v/>
      </c>
    </row>
    <row r="17" spans="1:11" ht="19.5" customHeight="1" x14ac:dyDescent="0.2">
      <c r="A17" s="23">
        <v>13</v>
      </c>
      <c r="B17" s="30"/>
      <c r="C17" s="31"/>
      <c r="D17" s="32"/>
      <c r="E17" s="33"/>
      <c r="F17" s="28"/>
      <c r="G17" s="34" t="str">
        <f t="shared" si="0"/>
        <v/>
      </c>
    </row>
    <row r="18" spans="1:11" ht="19.5" customHeight="1" x14ac:dyDescent="0.2">
      <c r="A18" s="23">
        <v>14</v>
      </c>
      <c r="B18" s="30"/>
      <c r="C18" s="31"/>
      <c r="D18" s="32"/>
      <c r="E18" s="33"/>
      <c r="F18" s="28"/>
      <c r="G18" s="34" t="str">
        <f t="shared" si="0"/>
        <v/>
      </c>
    </row>
    <row r="19" spans="1:11" ht="19.5" customHeight="1" x14ac:dyDescent="0.2">
      <c r="A19" s="23">
        <v>15</v>
      </c>
      <c r="B19" s="30"/>
      <c r="C19" s="31"/>
      <c r="D19" s="32"/>
      <c r="E19" s="33"/>
      <c r="F19" s="28"/>
      <c r="G19" s="34" t="str">
        <f t="shared" si="0"/>
        <v/>
      </c>
    </row>
    <row r="20" spans="1:11" ht="19.5" customHeight="1" x14ac:dyDescent="0.2">
      <c r="A20" s="23">
        <v>16</v>
      </c>
      <c r="B20" s="30"/>
      <c r="C20" s="31"/>
      <c r="D20" s="32"/>
      <c r="E20" s="33"/>
      <c r="F20" s="28"/>
      <c r="G20" s="34" t="str">
        <f t="shared" si="0"/>
        <v/>
      </c>
    </row>
    <row r="21" spans="1:11" ht="19.5" customHeight="1" x14ac:dyDescent="0.2">
      <c r="A21" s="23">
        <v>17</v>
      </c>
      <c r="B21" s="30"/>
      <c r="C21" s="31"/>
      <c r="D21" s="32"/>
      <c r="E21" s="33"/>
      <c r="F21" s="28"/>
      <c r="G21" s="34" t="str">
        <f t="shared" si="0"/>
        <v/>
      </c>
      <c r="J21" s="15" t="s">
        <v>126</v>
      </c>
      <c r="K21" s="16"/>
    </row>
    <row r="22" spans="1:11" ht="19.5" customHeight="1" x14ac:dyDescent="0.2">
      <c r="A22" s="23">
        <v>18</v>
      </c>
      <c r="B22" s="30"/>
      <c r="C22" s="31"/>
      <c r="D22" s="32"/>
      <c r="E22" s="33"/>
      <c r="F22" s="28"/>
      <c r="G22" s="34" t="str">
        <f t="shared" si="0"/>
        <v/>
      </c>
      <c r="J22" s="53" t="s">
        <v>127</v>
      </c>
      <c r="K22" s="54">
        <f>IF(ROUNDDOWN(G37*2/3-G39,-3)&gt;(G35+G36),G35+G36,ROUNDDOWN(G37*2/3-G39,-3))</f>
        <v>0</v>
      </c>
    </row>
    <row r="23" spans="1:11" ht="19.5" customHeight="1" x14ac:dyDescent="0.2">
      <c r="A23" s="23">
        <v>19</v>
      </c>
      <c r="B23" s="30"/>
      <c r="C23" s="31"/>
      <c r="D23" s="32"/>
      <c r="E23" s="33"/>
      <c r="F23" s="28"/>
      <c r="G23" s="34" t="str">
        <f t="shared" si="0"/>
        <v/>
      </c>
      <c r="J23" s="53" t="s">
        <v>128</v>
      </c>
      <c r="K23" s="54">
        <f>IF(ROUNDDOWN(G37*2/3,-3)&gt;(G35+G36),G35+G36,ROUNDDOWN(G37*2/3,-3))</f>
        <v>0</v>
      </c>
    </row>
    <row r="24" spans="1:11" ht="19.5" customHeight="1" x14ac:dyDescent="0.2">
      <c r="A24" s="23">
        <v>20</v>
      </c>
      <c r="B24" s="30"/>
      <c r="C24" s="31"/>
      <c r="D24" s="32"/>
      <c r="E24" s="33"/>
      <c r="F24" s="28"/>
      <c r="G24" s="34" t="str">
        <f t="shared" si="0"/>
        <v/>
      </c>
    </row>
    <row r="25" spans="1:11" ht="19.5" customHeight="1" x14ac:dyDescent="0.2">
      <c r="A25" s="23">
        <v>21</v>
      </c>
      <c r="B25" s="30"/>
      <c r="C25" s="31"/>
      <c r="D25" s="32"/>
      <c r="E25" s="33"/>
      <c r="F25" s="28"/>
      <c r="G25" s="34" t="str">
        <f t="shared" si="0"/>
        <v/>
      </c>
    </row>
    <row r="26" spans="1:11" ht="19.5" customHeight="1" x14ac:dyDescent="0.2">
      <c r="A26" s="23">
        <v>22</v>
      </c>
      <c r="B26" s="30"/>
      <c r="C26" s="31"/>
      <c r="D26" s="32"/>
      <c r="E26" s="33"/>
      <c r="F26" s="28"/>
      <c r="G26" s="34" t="str">
        <f t="shared" si="0"/>
        <v/>
      </c>
    </row>
    <row r="27" spans="1:11" ht="19.5" customHeight="1" x14ac:dyDescent="0.2">
      <c r="A27" s="23">
        <v>23</v>
      </c>
      <c r="B27" s="30"/>
      <c r="C27" s="31"/>
      <c r="D27" s="32"/>
      <c r="E27" s="33"/>
      <c r="F27" s="28"/>
      <c r="G27" s="34" t="str">
        <f t="shared" si="0"/>
        <v/>
      </c>
    </row>
    <row r="28" spans="1:11" ht="19.5" customHeight="1" x14ac:dyDescent="0.2">
      <c r="A28" s="23">
        <v>24</v>
      </c>
      <c r="B28" s="30"/>
      <c r="C28" s="31"/>
      <c r="D28" s="32"/>
      <c r="E28" s="33"/>
      <c r="F28" s="28"/>
      <c r="G28" s="34" t="str">
        <f t="shared" si="0"/>
        <v/>
      </c>
    </row>
    <row r="29" spans="1:11" ht="19.5" customHeight="1" x14ac:dyDescent="0.2">
      <c r="A29" s="23">
        <v>25</v>
      </c>
      <c r="B29" s="30"/>
      <c r="C29" s="31"/>
      <c r="D29" s="32"/>
      <c r="E29" s="33"/>
      <c r="F29" s="28"/>
      <c r="G29" s="34" t="str">
        <f t="shared" si="0"/>
        <v/>
      </c>
    </row>
    <row r="30" spans="1:11" ht="19.5" customHeight="1" x14ac:dyDescent="0.2">
      <c r="A30" s="23">
        <v>26</v>
      </c>
      <c r="B30" s="30"/>
      <c r="C30" s="31"/>
      <c r="D30" s="32"/>
      <c r="E30" s="33"/>
      <c r="F30" s="28"/>
      <c r="G30" s="34" t="str">
        <f t="shared" si="0"/>
        <v/>
      </c>
    </row>
    <row r="31" spans="1:11" ht="19.5" customHeight="1" x14ac:dyDescent="0.2">
      <c r="A31" s="23">
        <v>27</v>
      </c>
      <c r="B31" s="30"/>
      <c r="C31" s="31"/>
      <c r="D31" s="32"/>
      <c r="E31" s="33"/>
      <c r="F31" s="28"/>
      <c r="G31" s="34" t="str">
        <f t="shared" si="0"/>
        <v/>
      </c>
    </row>
    <row r="32" spans="1:11" ht="19.5" customHeight="1" x14ac:dyDescent="0.2">
      <c r="A32" s="23">
        <v>28</v>
      </c>
      <c r="B32" s="30"/>
      <c r="C32" s="31"/>
      <c r="D32" s="32"/>
      <c r="E32" s="33"/>
      <c r="F32" s="28"/>
      <c r="G32" s="34" t="str">
        <f>IF(D32="","",D32*E32)</f>
        <v/>
      </c>
    </row>
    <row r="33" spans="1:8" ht="19.5" customHeight="1" x14ac:dyDescent="0.2">
      <c r="A33" s="23">
        <v>29</v>
      </c>
      <c r="B33" s="30"/>
      <c r="C33" s="31"/>
      <c r="D33" s="32"/>
      <c r="E33" s="33"/>
      <c r="F33" s="28"/>
      <c r="G33" s="34" t="str">
        <f t="shared" ref="G33" si="1">IF(D33="","",D33*E33)</f>
        <v/>
      </c>
    </row>
    <row r="34" spans="1:8" ht="19.5" customHeight="1" thickBot="1" x14ac:dyDescent="0.25">
      <c r="A34" s="23">
        <v>30</v>
      </c>
      <c r="B34" s="35"/>
      <c r="C34" s="36"/>
      <c r="D34" s="37"/>
      <c r="E34" s="38"/>
      <c r="F34" s="39"/>
      <c r="G34" s="40" t="str">
        <f t="shared" si="0"/>
        <v/>
      </c>
    </row>
    <row r="35" spans="1:8" ht="24" customHeight="1" x14ac:dyDescent="0.2">
      <c r="A35" s="15"/>
      <c r="B35" s="214" t="s">
        <v>83</v>
      </c>
      <c r="C35" s="215"/>
      <c r="D35" s="44" t="s">
        <v>10</v>
      </c>
      <c r="E35" s="45"/>
      <c r="F35" s="59" t="s">
        <v>7</v>
      </c>
      <c r="G35" s="66">
        <f>IF(D35="設置無し",0,IF(D35="1,000kg/ｈ超",63000000*E35,0))</f>
        <v>0</v>
      </c>
    </row>
    <row r="36" spans="1:8" ht="24" customHeight="1" x14ac:dyDescent="0.2">
      <c r="A36" s="15"/>
      <c r="B36" s="216"/>
      <c r="C36" s="217"/>
      <c r="D36" s="46" t="s">
        <v>12</v>
      </c>
      <c r="E36" s="47"/>
      <c r="F36" s="61" t="s">
        <v>7</v>
      </c>
      <c r="G36" s="68">
        <f>IF(D36="設置無し",0,IF(D36="1,000kg/ｈ以下",51000000*E36,0))</f>
        <v>0</v>
      </c>
    </row>
    <row r="37" spans="1:8" ht="24" customHeight="1" x14ac:dyDescent="0.2">
      <c r="A37" s="15"/>
      <c r="B37" s="218" t="s">
        <v>84</v>
      </c>
      <c r="C37" s="219"/>
      <c r="D37" s="201">
        <f>SUMIF($B$5:$B$34,"&lt;&gt;"&amp;"▼助成対象外",$G$5:$G$34)</f>
        <v>0</v>
      </c>
      <c r="E37" s="202"/>
      <c r="F37" s="203"/>
      <c r="G37" s="56">
        <f>IF(AND(D35="設置無し",D36="設置無し"),0,IF(ISERROR(D37),0,IF(D37&lt;0,0,D37)))</f>
        <v>0</v>
      </c>
    </row>
    <row r="38" spans="1:8" ht="24" customHeight="1" x14ac:dyDescent="0.2">
      <c r="A38" s="15"/>
      <c r="B38" s="218" t="s">
        <v>85</v>
      </c>
      <c r="C38" s="219"/>
      <c r="D38" s="201">
        <f>SUMIF($B$5:$B$34,"▼助成対象外",$G$5:$G$34)</f>
        <v>0</v>
      </c>
      <c r="E38" s="202"/>
      <c r="F38" s="203"/>
      <c r="G38" s="56">
        <f>IF(AND(D35="設置無し",D36="設置無し"),0,IF(ISERROR(D38),0,IF(D38&lt;0,0,D38)))</f>
        <v>0</v>
      </c>
    </row>
    <row r="39" spans="1:8" ht="24" customHeight="1" thickBot="1" x14ac:dyDescent="0.25">
      <c r="A39" s="15"/>
      <c r="B39" s="220" t="s">
        <v>73</v>
      </c>
      <c r="C39" s="221"/>
      <c r="D39" s="41" t="s">
        <v>74</v>
      </c>
      <c r="E39" s="207" t="s">
        <v>152</v>
      </c>
      <c r="F39" s="208"/>
      <c r="G39" s="42"/>
      <c r="H39" s="48" t="s">
        <v>157</v>
      </c>
    </row>
    <row r="40" spans="1:8" ht="37.5" customHeight="1" thickTop="1" thickBot="1" x14ac:dyDescent="0.25">
      <c r="A40" s="15"/>
      <c r="B40" s="222" t="s">
        <v>86</v>
      </c>
      <c r="C40" s="223"/>
      <c r="D40" s="211" t="str">
        <f>IF(E39=J22,K22,IF(E39=J23,K23,""))</f>
        <v/>
      </c>
      <c r="E40" s="212"/>
      <c r="F40" s="213"/>
      <c r="G40" s="57" t="str">
        <f>IF(ISERROR(D40),0,IF(D40&lt;0,0,D40))</f>
        <v/>
      </c>
    </row>
    <row r="41" spans="1:8" ht="22.5" customHeight="1" x14ac:dyDescent="0.2">
      <c r="A41" s="15"/>
      <c r="B41" s="204" t="s">
        <v>76</v>
      </c>
      <c r="C41" s="204"/>
      <c r="D41" s="204"/>
      <c r="E41" s="204"/>
      <c r="F41" s="204"/>
      <c r="G41" s="204"/>
      <c r="H41" s="43"/>
    </row>
  </sheetData>
  <sheetProtection algorithmName="SHA-512" hashValue="JOPX4q/xtvRZpAGrEzeZHlc4tVHMx6YVikWGRnbW/q5xucnh4LnCH9evUQRsb1lCueGV95l0MYLrPNumIjW/+A==" saltValue="m4BIXUIWSl4Guvfjrx/C5Q==" spinCount="100000" sheet="1" formatCells="0" formatColumns="0" formatRows="0"/>
  <mergeCells count="11">
    <mergeCell ref="B39:C39"/>
    <mergeCell ref="E39:F39"/>
    <mergeCell ref="B40:C40"/>
    <mergeCell ref="D40:F40"/>
    <mergeCell ref="B41:G41"/>
    <mergeCell ref="B3:G3"/>
    <mergeCell ref="B35:C36"/>
    <mergeCell ref="B37:C37"/>
    <mergeCell ref="D37:F37"/>
    <mergeCell ref="B38:C38"/>
    <mergeCell ref="D38:F38"/>
  </mergeCells>
  <phoneticPr fontId="3"/>
  <conditionalFormatting sqref="G39">
    <cfRule type="expression" dxfId="6" priority="1">
      <formula>OR(AND($E$39="申請無し",$G$39&lt;&gt;0),AND($E$39="申請有り",$G$39&lt;=0))</formula>
    </cfRule>
  </conditionalFormatting>
  <dataValidations count="1">
    <dataValidation imeMode="off" allowBlank="1" showInputMessage="1" showErrorMessage="1" sqref="G39 D5:E34 G5:G34" xr:uid="{A941EE5C-CFC5-434D-AFFA-53D71C92D3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0AD04F0-33BD-41CA-9B96-35353A2F01B7}">
          <x14:formula1>
            <xm:f>'選択肢 (2)'!$F$3:$F$7</xm:f>
          </x14:formula1>
          <xm:sqref>B5:B34</xm:sqref>
        </x14:dataValidation>
        <x14:dataValidation type="list" imeMode="off" allowBlank="1" xr:uid="{E0BFE0EA-FB76-4E5D-8674-672C1574AABB}">
          <x14:formula1>
            <xm:f>'選択肢 (2)'!$G$3:$G$16</xm:f>
          </x14:formula1>
          <xm:sqref>F5:F34</xm:sqref>
        </x14:dataValidation>
        <x14:dataValidation type="list" allowBlank="1" showInputMessage="1" showErrorMessage="1" xr:uid="{EF237C0E-B343-4BE0-BBD5-FEEFA45EB8C3}">
          <x14:formula1>
            <xm:f>'選択肢 (2)'!$D$3:$D$4</xm:f>
          </x14:formula1>
          <xm:sqref>D35</xm:sqref>
        </x14:dataValidation>
        <x14:dataValidation type="list" allowBlank="1" showInputMessage="1" showErrorMessage="1" xr:uid="{F7B93A26-69E3-4F9C-AE2A-2A5265F9CE89}">
          <x14:formula1>
            <xm:f>'選択肢 (2)'!$D$5:$D$6</xm:f>
          </x14:formula1>
          <xm:sqref>D36</xm:sqref>
        </x14:dataValidation>
        <x14:dataValidation type="list" allowBlank="1" showInputMessage="1" showErrorMessage="1" xr:uid="{5577A3D4-D43F-4C9F-872B-A376FB1A357E}">
          <x14:formula1>
            <xm:f>'選択肢 (2)'!$I$2:$I$4</xm:f>
          </x14:formula1>
          <xm:sqref>E39:F39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24CC-23C9-4C1E-A8D5-CB1BD1774233}">
  <dimension ref="A1:K40"/>
  <sheetViews>
    <sheetView showGridLines="0" view="pageBreakPreview" zoomScale="70" zoomScaleNormal="70" zoomScaleSheetLayoutView="70" workbookViewId="0"/>
  </sheetViews>
  <sheetFormatPr defaultColWidth="9" defaultRowHeight="14.4" x14ac:dyDescent="0.2"/>
  <cols>
    <col min="1" max="1" width="2.6640625" style="81" customWidth="1"/>
    <col min="2" max="2" width="10.6640625" style="81" customWidth="1"/>
    <col min="3" max="3" width="42.6640625" style="81" customWidth="1"/>
    <col min="4" max="4" width="13.109375" style="85" customWidth="1"/>
    <col min="5" max="6" width="6.6640625" style="85" customWidth="1"/>
    <col min="7" max="7" width="13.109375" style="81" customWidth="1"/>
    <col min="8" max="8" width="1.6640625" style="81" customWidth="1"/>
    <col min="9" max="9" width="45.6640625" style="80" customWidth="1"/>
    <col min="10" max="10" width="33.33203125" style="80" customWidth="1"/>
    <col min="11" max="11" width="15.6640625" style="81" customWidth="1"/>
    <col min="12" max="125" width="2.6640625" style="81" customWidth="1"/>
    <col min="126" max="16384" width="9" style="81"/>
  </cols>
  <sheetData>
    <row r="1" spans="1:9" ht="10.5" customHeight="1" x14ac:dyDescent="0.2"/>
    <row r="2" spans="1:9" ht="19.5" customHeight="1" x14ac:dyDescent="0.2">
      <c r="A2" s="69"/>
      <c r="B2" s="64" t="s">
        <v>170</v>
      </c>
      <c r="C2" s="69"/>
      <c r="D2" s="86"/>
      <c r="E2" s="86"/>
      <c r="F2" s="86"/>
      <c r="G2" s="69"/>
      <c r="I2" s="80" t="e">
        <f>#REF!</f>
        <v>#REF!</v>
      </c>
    </row>
    <row r="3" spans="1:9" ht="30" customHeight="1" thickBot="1" x14ac:dyDescent="0.25">
      <c r="A3" s="69"/>
      <c r="B3" s="224" t="s">
        <v>87</v>
      </c>
      <c r="C3" s="225"/>
      <c r="D3" s="225"/>
      <c r="E3" s="225"/>
      <c r="F3" s="225"/>
      <c r="G3" s="225"/>
      <c r="I3" s="87" t="s">
        <v>64</v>
      </c>
    </row>
    <row r="4" spans="1:9" ht="19.5" customHeight="1" thickBot="1" x14ac:dyDescent="0.25">
      <c r="A4" s="69"/>
      <c r="B4" s="88" t="s">
        <v>65</v>
      </c>
      <c r="C4" s="89" t="s">
        <v>66</v>
      </c>
      <c r="D4" s="89" t="s">
        <v>67</v>
      </c>
      <c r="E4" s="89" t="s">
        <v>68</v>
      </c>
      <c r="F4" s="90" t="s">
        <v>6</v>
      </c>
      <c r="G4" s="91" t="s">
        <v>69</v>
      </c>
    </row>
    <row r="5" spans="1:9" ht="19.5" customHeight="1" thickTop="1" x14ac:dyDescent="0.2">
      <c r="A5" s="92">
        <v>1</v>
      </c>
      <c r="B5" s="24"/>
      <c r="C5" s="25"/>
      <c r="D5" s="26"/>
      <c r="E5" s="27"/>
      <c r="F5" s="28"/>
      <c r="G5" s="93" t="str">
        <f>IF(D5="","",D5*E5)</f>
        <v/>
      </c>
    </row>
    <row r="6" spans="1:9" ht="19.5" customHeight="1" x14ac:dyDescent="0.2">
      <c r="A6" s="92">
        <v>2</v>
      </c>
      <c r="B6" s="30"/>
      <c r="C6" s="31"/>
      <c r="D6" s="32"/>
      <c r="E6" s="33"/>
      <c r="F6" s="28"/>
      <c r="G6" s="94" t="str">
        <f t="shared" ref="G6:G34" si="0">IF(D6="","",D6*E6)</f>
        <v/>
      </c>
    </row>
    <row r="7" spans="1:9" ht="19.5" customHeight="1" x14ac:dyDescent="0.2">
      <c r="A7" s="92">
        <v>3</v>
      </c>
      <c r="B7" s="30"/>
      <c r="C7" s="31"/>
      <c r="D7" s="32"/>
      <c r="E7" s="33"/>
      <c r="F7" s="28"/>
      <c r="G7" s="94" t="str">
        <f t="shared" si="0"/>
        <v/>
      </c>
    </row>
    <row r="8" spans="1:9" ht="19.5" customHeight="1" x14ac:dyDescent="0.2">
      <c r="A8" s="92">
        <v>4</v>
      </c>
      <c r="B8" s="30"/>
      <c r="C8" s="31"/>
      <c r="D8" s="32"/>
      <c r="E8" s="33"/>
      <c r="F8" s="28"/>
      <c r="G8" s="94" t="str">
        <f t="shared" si="0"/>
        <v/>
      </c>
    </row>
    <row r="9" spans="1:9" ht="19.5" customHeight="1" x14ac:dyDescent="0.2">
      <c r="A9" s="92">
        <v>5</v>
      </c>
      <c r="B9" s="30"/>
      <c r="C9" s="31"/>
      <c r="D9" s="32"/>
      <c r="E9" s="33"/>
      <c r="F9" s="28"/>
      <c r="G9" s="94" t="str">
        <f t="shared" si="0"/>
        <v/>
      </c>
    </row>
    <row r="10" spans="1:9" ht="19.5" customHeight="1" x14ac:dyDescent="0.2">
      <c r="A10" s="92">
        <v>6</v>
      </c>
      <c r="B10" s="30"/>
      <c r="C10" s="31"/>
      <c r="D10" s="32"/>
      <c r="E10" s="33"/>
      <c r="F10" s="28"/>
      <c r="G10" s="94" t="str">
        <f t="shared" si="0"/>
        <v/>
      </c>
    </row>
    <row r="11" spans="1:9" ht="19.5" customHeight="1" x14ac:dyDescent="0.2">
      <c r="A11" s="92">
        <v>7</v>
      </c>
      <c r="B11" s="30"/>
      <c r="C11" s="31"/>
      <c r="D11" s="32"/>
      <c r="E11" s="33"/>
      <c r="F11" s="28"/>
      <c r="G11" s="94" t="str">
        <f t="shared" si="0"/>
        <v/>
      </c>
    </row>
    <row r="12" spans="1:9" ht="19.5" customHeight="1" x14ac:dyDescent="0.2">
      <c r="A12" s="92">
        <v>8</v>
      </c>
      <c r="B12" s="30"/>
      <c r="C12" s="31"/>
      <c r="D12" s="32"/>
      <c r="E12" s="33"/>
      <c r="F12" s="28"/>
      <c r="G12" s="94" t="str">
        <f t="shared" si="0"/>
        <v/>
      </c>
    </row>
    <row r="13" spans="1:9" ht="19.5" customHeight="1" x14ac:dyDescent="0.2">
      <c r="A13" s="92">
        <v>9</v>
      </c>
      <c r="B13" s="30"/>
      <c r="C13" s="31"/>
      <c r="D13" s="32"/>
      <c r="E13" s="33"/>
      <c r="F13" s="28"/>
      <c r="G13" s="94" t="str">
        <f t="shared" si="0"/>
        <v/>
      </c>
    </row>
    <row r="14" spans="1:9" ht="19.5" customHeight="1" x14ac:dyDescent="0.2">
      <c r="A14" s="92">
        <v>10</v>
      </c>
      <c r="B14" s="30"/>
      <c r="C14" s="31"/>
      <c r="D14" s="32"/>
      <c r="E14" s="33"/>
      <c r="F14" s="28"/>
      <c r="G14" s="94" t="str">
        <f t="shared" si="0"/>
        <v/>
      </c>
    </row>
    <row r="15" spans="1:9" ht="19.5" customHeight="1" x14ac:dyDescent="0.2">
      <c r="A15" s="92">
        <v>11</v>
      </c>
      <c r="B15" s="30"/>
      <c r="C15" s="31"/>
      <c r="D15" s="32"/>
      <c r="E15" s="33"/>
      <c r="F15" s="28"/>
      <c r="G15" s="94" t="str">
        <f t="shared" si="0"/>
        <v/>
      </c>
    </row>
    <row r="16" spans="1:9" ht="19.5" customHeight="1" x14ac:dyDescent="0.2">
      <c r="A16" s="92">
        <v>12</v>
      </c>
      <c r="B16" s="30"/>
      <c r="C16" s="31"/>
      <c r="D16" s="32"/>
      <c r="E16" s="33"/>
      <c r="F16" s="28"/>
      <c r="G16" s="94" t="str">
        <f t="shared" si="0"/>
        <v/>
      </c>
    </row>
    <row r="17" spans="1:11" ht="19.5" customHeight="1" x14ac:dyDescent="0.2">
      <c r="A17" s="92">
        <v>13</v>
      </c>
      <c r="B17" s="30"/>
      <c r="C17" s="31"/>
      <c r="D17" s="32"/>
      <c r="E17" s="33"/>
      <c r="F17" s="28"/>
      <c r="G17" s="94" t="str">
        <f t="shared" si="0"/>
        <v/>
      </c>
    </row>
    <row r="18" spans="1:11" ht="19.5" customHeight="1" x14ac:dyDescent="0.2">
      <c r="A18" s="92">
        <v>14</v>
      </c>
      <c r="B18" s="30"/>
      <c r="C18" s="31"/>
      <c r="D18" s="32"/>
      <c r="E18" s="33"/>
      <c r="F18" s="28"/>
      <c r="G18" s="94" t="str">
        <f t="shared" si="0"/>
        <v/>
      </c>
    </row>
    <row r="19" spans="1:11" ht="19.5" customHeight="1" x14ac:dyDescent="0.2">
      <c r="A19" s="92">
        <v>15</v>
      </c>
      <c r="B19" s="30"/>
      <c r="C19" s="31"/>
      <c r="D19" s="32"/>
      <c r="E19" s="33"/>
      <c r="F19" s="28"/>
      <c r="G19" s="94" t="str">
        <f t="shared" si="0"/>
        <v/>
      </c>
    </row>
    <row r="20" spans="1:11" ht="19.5" customHeight="1" x14ac:dyDescent="0.2">
      <c r="A20" s="92">
        <v>16</v>
      </c>
      <c r="B20" s="30"/>
      <c r="C20" s="31"/>
      <c r="D20" s="32"/>
      <c r="E20" s="33"/>
      <c r="F20" s="28"/>
      <c r="G20" s="94" t="str">
        <f t="shared" si="0"/>
        <v/>
      </c>
    </row>
    <row r="21" spans="1:11" ht="19.5" customHeight="1" x14ac:dyDescent="0.2">
      <c r="A21" s="92">
        <v>17</v>
      </c>
      <c r="B21" s="30"/>
      <c r="C21" s="31"/>
      <c r="D21" s="32"/>
      <c r="E21" s="33"/>
      <c r="F21" s="28"/>
      <c r="G21" s="94" t="str">
        <f t="shared" si="0"/>
        <v/>
      </c>
      <c r="J21" s="69" t="s">
        <v>126</v>
      </c>
      <c r="K21" s="64"/>
    </row>
    <row r="22" spans="1:11" ht="19.5" customHeight="1" x14ac:dyDescent="0.2">
      <c r="A22" s="92">
        <v>18</v>
      </c>
      <c r="B22" s="30"/>
      <c r="C22" s="31"/>
      <c r="D22" s="32"/>
      <c r="E22" s="33"/>
      <c r="F22" s="28"/>
      <c r="G22" s="94" t="str">
        <f t="shared" si="0"/>
        <v/>
      </c>
      <c r="J22" s="70" t="s">
        <v>127</v>
      </c>
      <c r="K22" s="54">
        <f>IF(ROUNDDOWN(G36*2/3-G38,-3)&gt;G35,G35,ROUNDDOWN(G36*2/3-G38,-3))</f>
        <v>0</v>
      </c>
    </row>
    <row r="23" spans="1:11" ht="19.5" customHeight="1" x14ac:dyDescent="0.2">
      <c r="A23" s="92">
        <v>19</v>
      </c>
      <c r="B23" s="30"/>
      <c r="C23" s="31"/>
      <c r="D23" s="32"/>
      <c r="E23" s="33"/>
      <c r="F23" s="28"/>
      <c r="G23" s="94" t="str">
        <f t="shared" si="0"/>
        <v/>
      </c>
      <c r="J23" s="70" t="s">
        <v>128</v>
      </c>
      <c r="K23" s="54">
        <f>IF(ROUNDDOWN(G36*2/3,-3)&gt;G35,G35,ROUNDDOWN(G36*2/3,-3))</f>
        <v>0</v>
      </c>
    </row>
    <row r="24" spans="1:11" ht="19.5" customHeight="1" x14ac:dyDescent="0.2">
      <c r="A24" s="92">
        <v>20</v>
      </c>
      <c r="B24" s="30"/>
      <c r="C24" s="31"/>
      <c r="D24" s="32"/>
      <c r="E24" s="33"/>
      <c r="F24" s="28"/>
      <c r="G24" s="94" t="str">
        <f t="shared" si="0"/>
        <v/>
      </c>
    </row>
    <row r="25" spans="1:11" ht="19.5" customHeight="1" x14ac:dyDescent="0.2">
      <c r="A25" s="92">
        <v>21</v>
      </c>
      <c r="B25" s="30"/>
      <c r="C25" s="31"/>
      <c r="D25" s="32"/>
      <c r="E25" s="33"/>
      <c r="F25" s="28"/>
      <c r="G25" s="94" t="str">
        <f t="shared" si="0"/>
        <v/>
      </c>
    </row>
    <row r="26" spans="1:11" ht="19.5" customHeight="1" x14ac:dyDescent="0.2">
      <c r="A26" s="92">
        <v>22</v>
      </c>
      <c r="B26" s="30"/>
      <c r="C26" s="31"/>
      <c r="D26" s="32"/>
      <c r="E26" s="33"/>
      <c r="F26" s="28"/>
      <c r="G26" s="94" t="str">
        <f t="shared" si="0"/>
        <v/>
      </c>
    </row>
    <row r="27" spans="1:11" ht="19.5" customHeight="1" x14ac:dyDescent="0.2">
      <c r="A27" s="92">
        <v>23</v>
      </c>
      <c r="B27" s="30"/>
      <c r="C27" s="31"/>
      <c r="D27" s="32"/>
      <c r="E27" s="33"/>
      <c r="F27" s="28"/>
      <c r="G27" s="94" t="str">
        <f t="shared" si="0"/>
        <v/>
      </c>
    </row>
    <row r="28" spans="1:11" ht="19.5" customHeight="1" x14ac:dyDescent="0.2">
      <c r="A28" s="92">
        <v>24</v>
      </c>
      <c r="B28" s="30"/>
      <c r="C28" s="31"/>
      <c r="D28" s="32"/>
      <c r="E28" s="33"/>
      <c r="F28" s="28"/>
      <c r="G28" s="94" t="str">
        <f t="shared" si="0"/>
        <v/>
      </c>
    </row>
    <row r="29" spans="1:11" ht="19.5" customHeight="1" x14ac:dyDescent="0.2">
      <c r="A29" s="92">
        <v>25</v>
      </c>
      <c r="B29" s="30"/>
      <c r="C29" s="31"/>
      <c r="D29" s="32"/>
      <c r="E29" s="33"/>
      <c r="F29" s="28"/>
      <c r="G29" s="94" t="str">
        <f t="shared" si="0"/>
        <v/>
      </c>
    </row>
    <row r="30" spans="1:11" ht="19.5" customHeight="1" x14ac:dyDescent="0.2">
      <c r="A30" s="92">
        <v>26</v>
      </c>
      <c r="B30" s="30"/>
      <c r="C30" s="31"/>
      <c r="D30" s="32"/>
      <c r="E30" s="33"/>
      <c r="F30" s="28"/>
      <c r="G30" s="94" t="str">
        <f t="shared" si="0"/>
        <v/>
      </c>
    </row>
    <row r="31" spans="1:11" ht="19.5" customHeight="1" x14ac:dyDescent="0.2">
      <c r="A31" s="92">
        <v>27</v>
      </c>
      <c r="B31" s="30"/>
      <c r="C31" s="31"/>
      <c r="D31" s="32"/>
      <c r="E31" s="33"/>
      <c r="F31" s="28"/>
      <c r="G31" s="94" t="str">
        <f t="shared" si="0"/>
        <v/>
      </c>
    </row>
    <row r="32" spans="1:11" ht="19.5" customHeight="1" x14ac:dyDescent="0.2">
      <c r="A32" s="92">
        <v>28</v>
      </c>
      <c r="B32" s="30"/>
      <c r="C32" s="31"/>
      <c r="D32" s="32"/>
      <c r="E32" s="33"/>
      <c r="F32" s="28"/>
      <c r="G32" s="94" t="str">
        <f>IF(D32="","",D32*E32)</f>
        <v/>
      </c>
    </row>
    <row r="33" spans="1:8" ht="19.5" customHeight="1" x14ac:dyDescent="0.2">
      <c r="A33" s="92">
        <v>29</v>
      </c>
      <c r="B33" s="30"/>
      <c r="C33" s="31"/>
      <c r="D33" s="32"/>
      <c r="E33" s="33"/>
      <c r="F33" s="28"/>
      <c r="G33" s="94" t="str">
        <f t="shared" ref="G33" si="1">IF(D33="","",D33*E33)</f>
        <v/>
      </c>
    </row>
    <row r="34" spans="1:8" ht="19.5" customHeight="1" thickBot="1" x14ac:dyDescent="0.25">
      <c r="A34" s="92">
        <v>30</v>
      </c>
      <c r="B34" s="35"/>
      <c r="C34" s="36"/>
      <c r="D34" s="37"/>
      <c r="E34" s="38"/>
      <c r="F34" s="39"/>
      <c r="G34" s="95" t="str">
        <f t="shared" si="0"/>
        <v/>
      </c>
    </row>
    <row r="35" spans="1:8" ht="37.5" customHeight="1" x14ac:dyDescent="0.2">
      <c r="A35" s="69"/>
      <c r="B35" s="226" t="s">
        <v>88</v>
      </c>
      <c r="C35" s="227"/>
      <c r="D35" s="44" t="s">
        <v>132</v>
      </c>
      <c r="E35" s="45"/>
      <c r="F35" s="59" t="s">
        <v>7</v>
      </c>
      <c r="G35" s="66">
        <f>(43000000*E35)</f>
        <v>0</v>
      </c>
    </row>
    <row r="36" spans="1:8" ht="24" customHeight="1" x14ac:dyDescent="0.2">
      <c r="A36" s="69"/>
      <c r="B36" s="199" t="s">
        <v>89</v>
      </c>
      <c r="C36" s="200"/>
      <c r="D36" s="201">
        <f>SUMIF($B$5:$B$34,"&lt;&gt;"&amp;"▼助成対象外",$G$5:$G$34)</f>
        <v>0</v>
      </c>
      <c r="E36" s="202"/>
      <c r="F36" s="203"/>
      <c r="G36" s="56">
        <f>IF(ISERROR(D36),0,IF(D36&lt;0,0,D36))</f>
        <v>0</v>
      </c>
    </row>
    <row r="37" spans="1:8" ht="24" customHeight="1" x14ac:dyDescent="0.2">
      <c r="A37" s="69"/>
      <c r="B37" s="199" t="s">
        <v>90</v>
      </c>
      <c r="C37" s="200"/>
      <c r="D37" s="201">
        <f>SUMIF($B$5:$B$34,"▼助成対象外",$G$5:$G$34)</f>
        <v>0</v>
      </c>
      <c r="E37" s="202"/>
      <c r="F37" s="203"/>
      <c r="G37" s="56">
        <f>IF(ISERROR(D37),0,IF(D37&lt;0,0,D37))</f>
        <v>0</v>
      </c>
    </row>
    <row r="38" spans="1:8" ht="24" customHeight="1" thickBot="1" x14ac:dyDescent="0.25">
      <c r="A38" s="69"/>
      <c r="B38" s="205" t="s">
        <v>73</v>
      </c>
      <c r="C38" s="206"/>
      <c r="D38" s="63" t="s">
        <v>74</v>
      </c>
      <c r="E38" s="207" t="s">
        <v>152</v>
      </c>
      <c r="F38" s="208"/>
      <c r="G38" s="42"/>
      <c r="H38" s="6" t="s">
        <v>157</v>
      </c>
    </row>
    <row r="39" spans="1:8" ht="37.5" customHeight="1" thickTop="1" thickBot="1" x14ac:dyDescent="0.25">
      <c r="A39" s="69"/>
      <c r="B39" s="209" t="s">
        <v>91</v>
      </c>
      <c r="C39" s="210"/>
      <c r="D39" s="211" t="str">
        <f>IF(E38=J22,K22,IF(E38=J23,K23,""))</f>
        <v/>
      </c>
      <c r="E39" s="212"/>
      <c r="F39" s="213"/>
      <c r="G39" s="57" t="str">
        <f>IF(ISERROR(D39),0,IF(D39&lt;0,0,D39))</f>
        <v/>
      </c>
    </row>
    <row r="40" spans="1:8" ht="22.5" customHeight="1" x14ac:dyDescent="0.2">
      <c r="A40" s="69"/>
      <c r="B40" s="228" t="s">
        <v>76</v>
      </c>
      <c r="C40" s="228"/>
      <c r="D40" s="228"/>
      <c r="E40" s="228"/>
      <c r="F40" s="228"/>
      <c r="G40" s="228"/>
      <c r="H40" s="96"/>
    </row>
  </sheetData>
  <sheetProtection algorithmName="SHA-512" hashValue="liDKzIy8hvlHniHEkiYs0sDnaAiHHBphV1UC+JspIZXicDuXGJ2mwFT7cszeF3aP73LvIHvRbe84TZPS9nFGPQ==" saltValue="wLF/iOfj0uiuiKaGbosrDA==" spinCount="100000" sheet="1" formatCells="0" formatColumns="0" formatRows="0"/>
  <mergeCells count="11">
    <mergeCell ref="B38:C38"/>
    <mergeCell ref="E38:F38"/>
    <mergeCell ref="B39:C39"/>
    <mergeCell ref="D39:F39"/>
    <mergeCell ref="B40:G40"/>
    <mergeCell ref="B3:G3"/>
    <mergeCell ref="B35:C35"/>
    <mergeCell ref="B36:C36"/>
    <mergeCell ref="D36:F36"/>
    <mergeCell ref="B37:C37"/>
    <mergeCell ref="D37:F37"/>
  </mergeCells>
  <phoneticPr fontId="3"/>
  <conditionalFormatting sqref="G38">
    <cfRule type="expression" dxfId="5" priority="1">
      <formula>OR(AND($E$38="申請無し",$G$38&lt;&gt;0),AND($E$38="申請有り",$G$38&lt;=0))</formula>
    </cfRule>
  </conditionalFormatting>
  <dataValidations count="1">
    <dataValidation imeMode="off" allowBlank="1" showInputMessage="1" showErrorMessage="1" sqref="G38 D5:E34 G5:G34" xr:uid="{8B3166B4-2B4B-47B3-A0BE-C76ED5E59898}"/>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9D6753A-DD76-45BF-9B9E-453FCF7F0B45}">
          <x14:formula1>
            <xm:f>'選択肢 (2)'!$F$3:$F$7</xm:f>
          </x14:formula1>
          <xm:sqref>B5:B34</xm:sqref>
        </x14:dataValidation>
        <x14:dataValidation type="list" imeMode="off" allowBlank="1" xr:uid="{B2B94A3B-6321-41C1-A925-75FE6EDF4EC5}">
          <x14:formula1>
            <xm:f>'選択肢 (2)'!$G$3:$G$16</xm:f>
          </x14:formula1>
          <xm:sqref>F5:F34</xm:sqref>
        </x14:dataValidation>
        <x14:dataValidation type="list" allowBlank="1" showInputMessage="1" showErrorMessage="1" xr:uid="{F3EB29EF-282E-4313-A7AB-B341DE8767C1}">
          <x14:formula1>
            <xm:f>'選択肢 (2)'!$I$2:$I$4</xm:f>
          </x14:formula1>
          <xm:sqref>E38:F38</xm:sqref>
        </x14:dataValidation>
        <x14:dataValidation type="list" allowBlank="1" showInputMessage="1" showErrorMessage="1" xr:uid="{9BDD9011-0773-459E-824B-00DACE762057}">
          <x14:formula1>
            <xm:f>'選択肢 (2)'!$H$3:$H$13</xm:f>
          </x14:formula1>
          <xm:sqref>E35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3343-944B-44AC-9E22-3CA2CC199C22}">
  <dimension ref="A1:K40"/>
  <sheetViews>
    <sheetView showGridLines="0" view="pageBreakPreview" zoomScale="70" zoomScaleNormal="85" zoomScaleSheetLayoutView="70" workbookViewId="0">
      <selection activeCell="I25" sqref="I25"/>
    </sheetView>
  </sheetViews>
  <sheetFormatPr defaultColWidth="9" defaultRowHeight="14.4" x14ac:dyDescent="0.2"/>
  <cols>
    <col min="1" max="1" width="2.6640625" style="81" customWidth="1"/>
    <col min="2" max="2" width="10.6640625" style="81" customWidth="1"/>
    <col min="3" max="3" width="42.6640625" style="81" customWidth="1"/>
    <col min="4" max="4" width="13.109375" style="85" customWidth="1"/>
    <col min="5" max="6" width="6.6640625" style="85" customWidth="1"/>
    <col min="7" max="7" width="13.109375" style="81" customWidth="1"/>
    <col min="8" max="8" width="1.6640625" style="81" customWidth="1"/>
    <col min="9" max="9" width="45.6640625" style="80" customWidth="1"/>
    <col min="10" max="10" width="37.6640625" style="80" customWidth="1"/>
    <col min="11" max="11" width="15.6640625" style="81" customWidth="1"/>
    <col min="12" max="125" width="2.6640625" style="81" customWidth="1"/>
    <col min="126" max="16384" width="9" style="81"/>
  </cols>
  <sheetData>
    <row r="1" spans="1:9" ht="10.5" customHeight="1" x14ac:dyDescent="0.2"/>
    <row r="2" spans="1:9" ht="19.5" customHeight="1" x14ac:dyDescent="0.2">
      <c r="A2" s="69"/>
      <c r="B2" s="64" t="s">
        <v>175</v>
      </c>
      <c r="C2" s="69"/>
      <c r="D2" s="86"/>
      <c r="E2" s="86"/>
      <c r="F2" s="86"/>
      <c r="G2" s="69"/>
      <c r="I2" s="80" t="str">
        <f>'18号'!W2</f>
        <v>Ver.5</v>
      </c>
    </row>
    <row r="3" spans="1:9" ht="30" customHeight="1" thickBot="1" x14ac:dyDescent="0.25">
      <c r="A3" s="69"/>
      <c r="B3" s="224" t="s">
        <v>92</v>
      </c>
      <c r="C3" s="225"/>
      <c r="D3" s="225"/>
      <c r="E3" s="225"/>
      <c r="F3" s="225"/>
      <c r="G3" s="225"/>
      <c r="I3" s="87" t="s">
        <v>64</v>
      </c>
    </row>
    <row r="4" spans="1:9" ht="19.5" customHeight="1" thickBot="1" x14ac:dyDescent="0.25">
      <c r="A4" s="69"/>
      <c r="B4" s="88" t="s">
        <v>65</v>
      </c>
      <c r="C4" s="89" t="s">
        <v>66</v>
      </c>
      <c r="D4" s="89" t="s">
        <v>67</v>
      </c>
      <c r="E4" s="89" t="s">
        <v>68</v>
      </c>
      <c r="F4" s="90" t="s">
        <v>6</v>
      </c>
      <c r="G4" s="91" t="s">
        <v>69</v>
      </c>
    </row>
    <row r="5" spans="1:9" ht="19.5" customHeight="1" thickTop="1" x14ac:dyDescent="0.2">
      <c r="A5" s="92">
        <v>1</v>
      </c>
      <c r="B5" s="24"/>
      <c r="C5" s="25"/>
      <c r="D5" s="26"/>
      <c r="E5" s="27"/>
      <c r="F5" s="28"/>
      <c r="G5" s="93" t="str">
        <f>IF(D5="","",D5*E5)</f>
        <v/>
      </c>
    </row>
    <row r="6" spans="1:9" ht="19.5" customHeight="1" x14ac:dyDescent="0.2">
      <c r="A6" s="92">
        <v>2</v>
      </c>
      <c r="B6" s="30"/>
      <c r="C6" s="31"/>
      <c r="D6" s="32"/>
      <c r="E6" s="33"/>
      <c r="F6" s="28"/>
      <c r="G6" s="94" t="str">
        <f t="shared" ref="G6:G34" si="0">IF(D6="","",D6*E6)</f>
        <v/>
      </c>
    </row>
    <row r="7" spans="1:9" ht="19.5" customHeight="1" x14ac:dyDescent="0.2">
      <c r="A7" s="92">
        <v>3</v>
      </c>
      <c r="B7" s="30"/>
      <c r="C7" s="31"/>
      <c r="D7" s="32"/>
      <c r="E7" s="33"/>
      <c r="F7" s="28"/>
      <c r="G7" s="94" t="str">
        <f t="shared" si="0"/>
        <v/>
      </c>
    </row>
    <row r="8" spans="1:9" ht="19.5" customHeight="1" x14ac:dyDescent="0.2">
      <c r="A8" s="92">
        <v>4</v>
      </c>
      <c r="B8" s="30"/>
      <c r="C8" s="31"/>
      <c r="D8" s="32"/>
      <c r="E8" s="33"/>
      <c r="F8" s="28"/>
      <c r="G8" s="94" t="str">
        <f t="shared" si="0"/>
        <v/>
      </c>
    </row>
    <row r="9" spans="1:9" ht="19.5" customHeight="1" x14ac:dyDescent="0.2">
      <c r="A9" s="92">
        <v>5</v>
      </c>
      <c r="B9" s="30"/>
      <c r="C9" s="31"/>
      <c r="D9" s="32"/>
      <c r="E9" s="33"/>
      <c r="F9" s="28"/>
      <c r="G9" s="94" t="str">
        <f t="shared" si="0"/>
        <v/>
      </c>
    </row>
    <row r="10" spans="1:9" ht="19.5" customHeight="1" x14ac:dyDescent="0.2">
      <c r="A10" s="92">
        <v>6</v>
      </c>
      <c r="B10" s="30"/>
      <c r="C10" s="31"/>
      <c r="D10" s="32"/>
      <c r="E10" s="33"/>
      <c r="F10" s="28"/>
      <c r="G10" s="94" t="str">
        <f t="shared" si="0"/>
        <v/>
      </c>
    </row>
    <row r="11" spans="1:9" ht="19.5" customHeight="1" x14ac:dyDescent="0.2">
      <c r="A11" s="92">
        <v>7</v>
      </c>
      <c r="B11" s="30"/>
      <c r="C11" s="31"/>
      <c r="D11" s="32"/>
      <c r="E11" s="33"/>
      <c r="F11" s="28"/>
      <c r="G11" s="94" t="str">
        <f t="shared" si="0"/>
        <v/>
      </c>
    </row>
    <row r="12" spans="1:9" ht="19.5" customHeight="1" x14ac:dyDescent="0.2">
      <c r="A12" s="92">
        <v>8</v>
      </c>
      <c r="B12" s="30"/>
      <c r="C12" s="31"/>
      <c r="D12" s="32"/>
      <c r="E12" s="33"/>
      <c r="F12" s="28"/>
      <c r="G12" s="94" t="str">
        <f t="shared" si="0"/>
        <v/>
      </c>
    </row>
    <row r="13" spans="1:9" ht="19.5" customHeight="1" x14ac:dyDescent="0.2">
      <c r="A13" s="92">
        <v>9</v>
      </c>
      <c r="B13" s="30"/>
      <c r="C13" s="31"/>
      <c r="D13" s="32"/>
      <c r="E13" s="33"/>
      <c r="F13" s="28"/>
      <c r="G13" s="94" t="str">
        <f t="shared" si="0"/>
        <v/>
      </c>
    </row>
    <row r="14" spans="1:9" ht="19.5" customHeight="1" x14ac:dyDescent="0.2">
      <c r="A14" s="92">
        <v>10</v>
      </c>
      <c r="B14" s="30"/>
      <c r="C14" s="31"/>
      <c r="D14" s="32"/>
      <c r="E14" s="33"/>
      <c r="F14" s="28"/>
      <c r="G14" s="94" t="str">
        <f t="shared" si="0"/>
        <v/>
      </c>
    </row>
    <row r="15" spans="1:9" ht="19.5" customHeight="1" x14ac:dyDescent="0.2">
      <c r="A15" s="92">
        <v>11</v>
      </c>
      <c r="B15" s="30"/>
      <c r="C15" s="31"/>
      <c r="D15" s="32"/>
      <c r="E15" s="33"/>
      <c r="F15" s="28"/>
      <c r="G15" s="94" t="str">
        <f t="shared" si="0"/>
        <v/>
      </c>
    </row>
    <row r="16" spans="1:9" ht="19.5" customHeight="1" x14ac:dyDescent="0.2">
      <c r="A16" s="92">
        <v>12</v>
      </c>
      <c r="B16" s="30"/>
      <c r="C16" s="31"/>
      <c r="D16" s="32"/>
      <c r="E16" s="33"/>
      <c r="F16" s="28"/>
      <c r="G16" s="94" t="str">
        <f t="shared" si="0"/>
        <v/>
      </c>
    </row>
    <row r="17" spans="1:11" ht="19.5" customHeight="1" x14ac:dyDescent="0.2">
      <c r="A17" s="92">
        <v>13</v>
      </c>
      <c r="B17" s="30"/>
      <c r="C17" s="31"/>
      <c r="D17" s="32"/>
      <c r="E17" s="33"/>
      <c r="F17" s="28"/>
      <c r="G17" s="94" t="str">
        <f t="shared" si="0"/>
        <v/>
      </c>
    </row>
    <row r="18" spans="1:11" ht="19.5" customHeight="1" x14ac:dyDescent="0.2">
      <c r="A18" s="92">
        <v>14</v>
      </c>
      <c r="B18" s="30"/>
      <c r="C18" s="31"/>
      <c r="D18" s="32"/>
      <c r="E18" s="33"/>
      <c r="F18" s="28"/>
      <c r="G18" s="94" t="str">
        <f t="shared" si="0"/>
        <v/>
      </c>
    </row>
    <row r="19" spans="1:11" ht="19.5" customHeight="1" x14ac:dyDescent="0.2">
      <c r="A19" s="92">
        <v>15</v>
      </c>
      <c r="B19" s="30"/>
      <c r="C19" s="31"/>
      <c r="D19" s="32"/>
      <c r="E19" s="33"/>
      <c r="F19" s="28"/>
      <c r="G19" s="94" t="str">
        <f t="shared" si="0"/>
        <v/>
      </c>
    </row>
    <row r="20" spans="1:11" ht="19.5" customHeight="1" x14ac:dyDescent="0.2">
      <c r="A20" s="92">
        <v>16</v>
      </c>
      <c r="B20" s="30"/>
      <c r="C20" s="31"/>
      <c r="D20" s="32"/>
      <c r="E20" s="33"/>
      <c r="F20" s="28"/>
      <c r="G20" s="94" t="str">
        <f t="shared" si="0"/>
        <v/>
      </c>
    </row>
    <row r="21" spans="1:11" ht="19.5" customHeight="1" x14ac:dyDescent="0.2">
      <c r="A21" s="92">
        <v>17</v>
      </c>
      <c r="B21" s="30"/>
      <c r="C21" s="31"/>
      <c r="D21" s="32"/>
      <c r="E21" s="33"/>
      <c r="F21" s="28"/>
      <c r="G21" s="94" t="str">
        <f t="shared" si="0"/>
        <v/>
      </c>
      <c r="J21" s="69" t="s">
        <v>126</v>
      </c>
      <c r="K21" s="64"/>
    </row>
    <row r="22" spans="1:11" ht="19.5" customHeight="1" x14ac:dyDescent="0.2">
      <c r="A22" s="92">
        <v>18</v>
      </c>
      <c r="B22" s="30"/>
      <c r="C22" s="31"/>
      <c r="D22" s="32"/>
      <c r="E22" s="33"/>
      <c r="F22" s="28"/>
      <c r="G22" s="94" t="str">
        <f t="shared" si="0"/>
        <v/>
      </c>
      <c r="J22" s="70" t="s">
        <v>127</v>
      </c>
      <c r="K22" s="54">
        <f>IF(ROUNDDOWN(G36*2/3-G38,-3)&gt;G35,G35,ROUNDDOWN(G36*2/3-G38,-3))</f>
        <v>0</v>
      </c>
    </row>
    <row r="23" spans="1:11" ht="19.5" customHeight="1" x14ac:dyDescent="0.2">
      <c r="A23" s="92">
        <v>19</v>
      </c>
      <c r="B23" s="30"/>
      <c r="C23" s="31"/>
      <c r="D23" s="32"/>
      <c r="E23" s="33"/>
      <c r="F23" s="28"/>
      <c r="G23" s="94" t="str">
        <f t="shared" si="0"/>
        <v/>
      </c>
      <c r="J23" s="70" t="s">
        <v>128</v>
      </c>
      <c r="K23" s="54">
        <f>IF(ROUNDDOWN(G36*2/3,-3)&gt;G35,G35,ROUNDDOWN(G36*2/3,-3))</f>
        <v>0</v>
      </c>
    </row>
    <row r="24" spans="1:11" ht="19.5" customHeight="1" x14ac:dyDescent="0.2">
      <c r="A24" s="92">
        <v>20</v>
      </c>
      <c r="B24" s="30"/>
      <c r="C24" s="31"/>
      <c r="D24" s="32"/>
      <c r="E24" s="33"/>
      <c r="F24" s="28"/>
      <c r="G24" s="94" t="str">
        <f t="shared" si="0"/>
        <v/>
      </c>
    </row>
    <row r="25" spans="1:11" ht="19.5" customHeight="1" x14ac:dyDescent="0.2">
      <c r="A25" s="92">
        <v>21</v>
      </c>
      <c r="B25" s="30"/>
      <c r="C25" s="31"/>
      <c r="D25" s="32"/>
      <c r="E25" s="33"/>
      <c r="F25" s="28"/>
      <c r="G25" s="94" t="str">
        <f t="shared" si="0"/>
        <v/>
      </c>
    </row>
    <row r="26" spans="1:11" ht="19.5" customHeight="1" x14ac:dyDescent="0.2">
      <c r="A26" s="92">
        <v>22</v>
      </c>
      <c r="B26" s="30"/>
      <c r="C26" s="31"/>
      <c r="D26" s="32"/>
      <c r="E26" s="33"/>
      <c r="F26" s="28"/>
      <c r="G26" s="94" t="str">
        <f t="shared" si="0"/>
        <v/>
      </c>
    </row>
    <row r="27" spans="1:11" ht="19.5" customHeight="1" x14ac:dyDescent="0.2">
      <c r="A27" s="92">
        <v>23</v>
      </c>
      <c r="B27" s="30"/>
      <c r="C27" s="31"/>
      <c r="D27" s="32"/>
      <c r="E27" s="33"/>
      <c r="F27" s="28"/>
      <c r="G27" s="94" t="str">
        <f t="shared" si="0"/>
        <v/>
      </c>
    </row>
    <row r="28" spans="1:11" ht="19.5" customHeight="1" x14ac:dyDescent="0.2">
      <c r="A28" s="92">
        <v>24</v>
      </c>
      <c r="B28" s="30"/>
      <c r="C28" s="31"/>
      <c r="D28" s="32"/>
      <c r="E28" s="33"/>
      <c r="F28" s="28"/>
      <c r="G28" s="94" t="str">
        <f t="shared" si="0"/>
        <v/>
      </c>
    </row>
    <row r="29" spans="1:11" ht="19.5" customHeight="1" x14ac:dyDescent="0.2">
      <c r="A29" s="92">
        <v>25</v>
      </c>
      <c r="B29" s="30"/>
      <c r="C29" s="31"/>
      <c r="D29" s="32"/>
      <c r="E29" s="33"/>
      <c r="F29" s="28"/>
      <c r="G29" s="94" t="str">
        <f t="shared" si="0"/>
        <v/>
      </c>
    </row>
    <row r="30" spans="1:11" ht="19.5" customHeight="1" x14ac:dyDescent="0.2">
      <c r="A30" s="92">
        <v>26</v>
      </c>
      <c r="B30" s="30"/>
      <c r="C30" s="31"/>
      <c r="D30" s="32"/>
      <c r="E30" s="33"/>
      <c r="F30" s="28"/>
      <c r="G30" s="94" t="str">
        <f t="shared" si="0"/>
        <v/>
      </c>
    </row>
    <row r="31" spans="1:11" ht="19.5" customHeight="1" x14ac:dyDescent="0.2">
      <c r="A31" s="92">
        <v>27</v>
      </c>
      <c r="B31" s="30"/>
      <c r="C31" s="31"/>
      <c r="D31" s="32"/>
      <c r="E31" s="33"/>
      <c r="F31" s="28"/>
      <c r="G31" s="94" t="str">
        <f t="shared" si="0"/>
        <v/>
      </c>
    </row>
    <row r="32" spans="1:11" ht="19.5" customHeight="1" x14ac:dyDescent="0.2">
      <c r="A32" s="92">
        <v>28</v>
      </c>
      <c r="B32" s="30"/>
      <c r="C32" s="31"/>
      <c r="D32" s="32"/>
      <c r="E32" s="33"/>
      <c r="F32" s="28"/>
      <c r="G32" s="94" t="str">
        <f>IF(D32="","",D32*E32)</f>
        <v/>
      </c>
    </row>
    <row r="33" spans="1:8" ht="19.5" customHeight="1" x14ac:dyDescent="0.2">
      <c r="A33" s="92">
        <v>29</v>
      </c>
      <c r="B33" s="30"/>
      <c r="C33" s="31"/>
      <c r="D33" s="32"/>
      <c r="E33" s="33"/>
      <c r="F33" s="28"/>
      <c r="G33" s="94" t="str">
        <f t="shared" ref="G33" si="1">IF(D33="","",D33*E33)</f>
        <v/>
      </c>
    </row>
    <row r="34" spans="1:8" ht="19.5" customHeight="1" thickBot="1" x14ac:dyDescent="0.25">
      <c r="A34" s="92">
        <v>30</v>
      </c>
      <c r="B34" s="35"/>
      <c r="C34" s="36"/>
      <c r="D34" s="37"/>
      <c r="E34" s="38"/>
      <c r="F34" s="39"/>
      <c r="G34" s="95" t="str">
        <f t="shared" si="0"/>
        <v/>
      </c>
    </row>
    <row r="35" spans="1:8" ht="37.5" customHeight="1" x14ac:dyDescent="0.2">
      <c r="A35" s="69"/>
      <c r="B35" s="226" t="s">
        <v>93</v>
      </c>
      <c r="C35" s="227"/>
      <c r="D35" s="65" t="s">
        <v>133</v>
      </c>
      <c r="E35" s="45"/>
      <c r="F35" s="59" t="s">
        <v>7</v>
      </c>
      <c r="G35" s="66">
        <f>(56000000*$E$35)</f>
        <v>0</v>
      </c>
    </row>
    <row r="36" spans="1:8" ht="24" customHeight="1" x14ac:dyDescent="0.2">
      <c r="A36" s="69"/>
      <c r="B36" s="199" t="s">
        <v>94</v>
      </c>
      <c r="C36" s="200"/>
      <c r="D36" s="201">
        <f>SUMIF($B$5:$B$34,"&lt;&gt;"&amp;"▼助成対象外",$G$5:$G$34)</f>
        <v>0</v>
      </c>
      <c r="E36" s="202"/>
      <c r="F36" s="203"/>
      <c r="G36" s="56">
        <f>IF(D36&lt;0,0,D36)</f>
        <v>0</v>
      </c>
    </row>
    <row r="37" spans="1:8" ht="24" customHeight="1" x14ac:dyDescent="0.2">
      <c r="A37" s="69"/>
      <c r="B37" s="199" t="s">
        <v>95</v>
      </c>
      <c r="C37" s="200"/>
      <c r="D37" s="201">
        <f>SUMIF($B$5:$B$34,"▼助成対象外",$G$5:$G$34)</f>
        <v>0</v>
      </c>
      <c r="E37" s="202"/>
      <c r="F37" s="203"/>
      <c r="G37" s="56">
        <f>IF(ISERROR(D37),0,IF(D37&lt;0,0,D37))</f>
        <v>0</v>
      </c>
    </row>
    <row r="38" spans="1:8" ht="24" customHeight="1" thickBot="1" x14ac:dyDescent="0.25">
      <c r="A38" s="69"/>
      <c r="B38" s="205" t="s">
        <v>73</v>
      </c>
      <c r="C38" s="206"/>
      <c r="D38" s="63" t="s">
        <v>74</v>
      </c>
      <c r="E38" s="207" t="s">
        <v>152</v>
      </c>
      <c r="F38" s="208"/>
      <c r="G38" s="42"/>
      <c r="H38" s="6" t="s">
        <v>157</v>
      </c>
    </row>
    <row r="39" spans="1:8" ht="37.5" customHeight="1" thickTop="1" thickBot="1" x14ac:dyDescent="0.25">
      <c r="A39" s="69"/>
      <c r="B39" s="209" t="s">
        <v>96</v>
      </c>
      <c r="C39" s="210"/>
      <c r="D39" s="211" t="str">
        <f>IF(E38=J22,K22,IF(E38=J23,K23,""))</f>
        <v/>
      </c>
      <c r="E39" s="212"/>
      <c r="F39" s="213"/>
      <c r="G39" s="57" t="str">
        <f>IF(ISERROR(D39),0,IF(D39&lt;0,0,D39))</f>
        <v/>
      </c>
    </row>
    <row r="40" spans="1:8" ht="22.5" customHeight="1" x14ac:dyDescent="0.2">
      <c r="A40" s="69"/>
      <c r="B40" s="228" t="s">
        <v>76</v>
      </c>
      <c r="C40" s="228"/>
      <c r="D40" s="228"/>
      <c r="E40" s="228"/>
      <c r="F40" s="228"/>
      <c r="G40" s="228"/>
      <c r="H40" s="96"/>
    </row>
  </sheetData>
  <sheetProtection algorithmName="SHA-512" hashValue="0jc/JaKSVfip2ZlwfRkTjvSJxjnbDHC/OSJuZv8VFwT5qqYW7jMk5EsRbYL5PzTov5e0HbYEc7/6BTASXPLp5g==" saltValue="rUrF2IfWn5WQobo+ej5juQ==" spinCount="100000" sheet="1" formatCells="0" formatColumns="0" formatRows="0"/>
  <mergeCells count="11">
    <mergeCell ref="B38:C38"/>
    <mergeCell ref="E38:F38"/>
    <mergeCell ref="B39:C39"/>
    <mergeCell ref="D39:F39"/>
    <mergeCell ref="B40:G40"/>
    <mergeCell ref="B3:G3"/>
    <mergeCell ref="B35:C35"/>
    <mergeCell ref="B36:C36"/>
    <mergeCell ref="D36:F36"/>
    <mergeCell ref="B37:C37"/>
    <mergeCell ref="D37:F37"/>
  </mergeCells>
  <phoneticPr fontId="3"/>
  <conditionalFormatting sqref="G38">
    <cfRule type="expression" dxfId="4" priority="1">
      <formula>OR(AND($E$38="申請無し",$G$38&lt;&gt;0),AND($E$38="申請有り",$G$38&lt;=0))</formula>
    </cfRule>
  </conditionalFormatting>
  <dataValidations count="1">
    <dataValidation imeMode="off" allowBlank="1" showInputMessage="1" showErrorMessage="1" sqref="G38 D5:E34 G5:G34" xr:uid="{9964F7AB-6ED1-4D7D-BD22-70C03AF2B3F0}"/>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E6040E-004C-4409-A668-D5E9E8706422}">
          <x14:formula1>
            <xm:f>'選択肢 (2)'!$F$3:$F$7</xm:f>
          </x14:formula1>
          <xm:sqref>B5:B34</xm:sqref>
        </x14:dataValidation>
        <x14:dataValidation type="list" imeMode="off" allowBlank="1" xr:uid="{7EDD0F5E-68A5-43EB-93B0-38F2FEBE8423}">
          <x14:formula1>
            <xm:f>'選択肢 (2)'!$G$3:$G$16</xm:f>
          </x14:formula1>
          <xm:sqref>F5:F34</xm:sqref>
        </x14:dataValidation>
        <x14:dataValidation type="list" allowBlank="1" showInputMessage="1" showErrorMessage="1" xr:uid="{7ABA54AB-5617-4673-A529-8A4110612D73}">
          <x14:formula1>
            <xm:f>'選択肢 (2)'!$I$2:$I$4</xm:f>
          </x14:formula1>
          <xm:sqref>E38:F38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9E4F-49E2-4A56-A263-16BB2237FB00}">
  <dimension ref="A1:BS43"/>
  <sheetViews>
    <sheetView showGridLines="0" view="pageBreakPreview" zoomScale="70" zoomScaleNormal="85" zoomScaleSheetLayoutView="70" workbookViewId="0"/>
  </sheetViews>
  <sheetFormatPr defaultColWidth="9" defaultRowHeight="14.4" x14ac:dyDescent="0.2"/>
  <cols>
    <col min="1" max="1" width="2.6640625" style="81" customWidth="1"/>
    <col min="2" max="2" width="10.6640625" style="81" customWidth="1"/>
    <col min="3" max="3" width="42.6640625" style="81" customWidth="1"/>
    <col min="4" max="4" width="13.109375" style="85" customWidth="1"/>
    <col min="5" max="6" width="6.6640625" style="85" customWidth="1"/>
    <col min="7" max="7" width="13.109375" style="81" customWidth="1"/>
    <col min="8" max="8" width="1.6640625" style="81" customWidth="1"/>
    <col min="9" max="9" width="45.6640625" style="80" customWidth="1"/>
    <col min="10" max="10" width="35.6640625" style="80" customWidth="1"/>
    <col min="11" max="11" width="15.6640625" style="81" customWidth="1"/>
    <col min="12" max="26" width="2.6640625" style="81" customWidth="1"/>
    <col min="27" max="27" width="19" style="81" customWidth="1"/>
    <col min="28" max="125" width="2.6640625" style="81" customWidth="1"/>
    <col min="126" max="16384" width="9" style="81"/>
  </cols>
  <sheetData>
    <row r="1" spans="1:71" ht="10.5" customHeight="1" x14ac:dyDescent="0.2"/>
    <row r="2" spans="1:71" ht="19.5" customHeight="1" x14ac:dyDescent="0.2">
      <c r="A2" s="69"/>
      <c r="B2" s="64" t="s">
        <v>171</v>
      </c>
      <c r="C2" s="69"/>
      <c r="D2" s="86"/>
      <c r="E2" s="86"/>
      <c r="F2" s="86"/>
      <c r="G2" s="69"/>
      <c r="I2" s="80" t="str">
        <f>'18号'!W2</f>
        <v>Ver.5</v>
      </c>
    </row>
    <row r="3" spans="1:71" ht="30" customHeight="1" thickBot="1" x14ac:dyDescent="0.25">
      <c r="A3" s="69"/>
      <c r="B3" s="224" t="s">
        <v>97</v>
      </c>
      <c r="C3" s="225"/>
      <c r="D3" s="225"/>
      <c r="E3" s="225"/>
      <c r="F3" s="225"/>
      <c r="G3" s="225"/>
      <c r="I3" s="87" t="s">
        <v>64</v>
      </c>
    </row>
    <row r="4" spans="1:71" ht="19.5" customHeight="1" thickBot="1" x14ac:dyDescent="0.25">
      <c r="A4" s="69"/>
      <c r="B4" s="88" t="s">
        <v>65</v>
      </c>
      <c r="C4" s="89" t="s">
        <v>66</v>
      </c>
      <c r="D4" s="89" t="s">
        <v>67</v>
      </c>
      <c r="E4" s="89" t="s">
        <v>68</v>
      </c>
      <c r="F4" s="90" t="s">
        <v>6</v>
      </c>
      <c r="G4" s="91" t="s">
        <v>69</v>
      </c>
    </row>
    <row r="5" spans="1:71" ht="19.5" customHeight="1" thickTop="1" x14ac:dyDescent="0.2">
      <c r="A5" s="92">
        <v>1</v>
      </c>
      <c r="B5" s="24"/>
      <c r="C5" s="25"/>
      <c r="D5" s="26"/>
      <c r="E5" s="27"/>
      <c r="F5" s="28"/>
      <c r="G5" s="93" t="str">
        <f>IF(D5="","",D5*E5)</f>
        <v/>
      </c>
    </row>
    <row r="6" spans="1:71" ht="19.5" customHeight="1" x14ac:dyDescent="0.2">
      <c r="A6" s="92">
        <v>2</v>
      </c>
      <c r="B6" s="30"/>
      <c r="C6" s="31"/>
      <c r="D6" s="32"/>
      <c r="E6" s="33"/>
      <c r="F6" s="28"/>
      <c r="G6" s="94" t="str">
        <f t="shared" ref="G6:G34" si="0">IF(D6="","",D6*E6)</f>
        <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9.5" customHeight="1" x14ac:dyDescent="0.2">
      <c r="A7" s="92">
        <v>3</v>
      </c>
      <c r="B7" s="30"/>
      <c r="C7" s="31"/>
      <c r="D7" s="32"/>
      <c r="E7" s="33"/>
      <c r="F7" s="28"/>
      <c r="G7" s="94" t="str">
        <f t="shared" si="0"/>
        <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9.5" customHeight="1" x14ac:dyDescent="0.2">
      <c r="A8" s="92">
        <v>4</v>
      </c>
      <c r="B8" s="30"/>
      <c r="C8" s="31"/>
      <c r="D8" s="32"/>
      <c r="E8" s="33"/>
      <c r="F8" s="28"/>
      <c r="G8" s="94" t="str">
        <f t="shared" si="0"/>
        <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9.5" customHeight="1" x14ac:dyDescent="0.2">
      <c r="A9" s="92">
        <v>5</v>
      </c>
      <c r="B9" s="30"/>
      <c r="C9" s="31"/>
      <c r="D9" s="32"/>
      <c r="E9" s="33"/>
      <c r="F9" s="28"/>
      <c r="G9" s="94" t="str">
        <f t="shared" si="0"/>
        <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9.5" customHeight="1" x14ac:dyDescent="0.2">
      <c r="A10" s="92">
        <v>6</v>
      </c>
      <c r="B10" s="30"/>
      <c r="C10" s="31"/>
      <c r="D10" s="32"/>
      <c r="E10" s="33"/>
      <c r="F10" s="28"/>
      <c r="G10" s="94" t="str">
        <f t="shared" si="0"/>
        <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9.5" customHeight="1" x14ac:dyDescent="0.2">
      <c r="A11" s="92">
        <v>7</v>
      </c>
      <c r="B11" s="30"/>
      <c r="C11" s="31"/>
      <c r="D11" s="32"/>
      <c r="E11" s="33"/>
      <c r="F11" s="28"/>
      <c r="G11" s="94" t="str">
        <f t="shared" si="0"/>
        <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9.5" customHeight="1" x14ac:dyDescent="0.2">
      <c r="A12" s="92">
        <v>8</v>
      </c>
      <c r="B12" s="30"/>
      <c r="C12" s="31"/>
      <c r="D12" s="32"/>
      <c r="E12" s="33"/>
      <c r="F12" s="28"/>
      <c r="G12" s="94" t="str">
        <f t="shared" si="0"/>
        <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9.5" customHeight="1" x14ac:dyDescent="0.2">
      <c r="A13" s="92">
        <v>9</v>
      </c>
      <c r="B13" s="30"/>
      <c r="C13" s="31"/>
      <c r="D13" s="32"/>
      <c r="E13" s="33"/>
      <c r="F13" s="28"/>
      <c r="G13" s="94" t="str">
        <f t="shared" si="0"/>
        <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9.5" customHeight="1" x14ac:dyDescent="0.2">
      <c r="A14" s="92">
        <v>10</v>
      </c>
      <c r="B14" s="30"/>
      <c r="C14" s="31"/>
      <c r="D14" s="32"/>
      <c r="E14" s="33"/>
      <c r="F14" s="28"/>
      <c r="G14" s="94" t="str">
        <f t="shared" si="0"/>
        <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9.5" customHeight="1" x14ac:dyDescent="0.2">
      <c r="A15" s="92">
        <v>11</v>
      </c>
      <c r="B15" s="30"/>
      <c r="C15" s="31"/>
      <c r="D15" s="32"/>
      <c r="E15" s="33"/>
      <c r="F15" s="28"/>
      <c r="G15" s="94" t="str">
        <f t="shared" si="0"/>
        <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9.5" customHeight="1" x14ac:dyDescent="0.2">
      <c r="A16" s="92">
        <v>12</v>
      </c>
      <c r="B16" s="30"/>
      <c r="C16" s="31"/>
      <c r="D16" s="32"/>
      <c r="E16" s="33"/>
      <c r="F16" s="28"/>
      <c r="G16" s="94" t="str">
        <f t="shared" si="0"/>
        <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9.5" customHeight="1" x14ac:dyDescent="0.2">
      <c r="A17" s="92">
        <v>13</v>
      </c>
      <c r="B17" s="30"/>
      <c r="C17" s="31"/>
      <c r="D17" s="32"/>
      <c r="E17" s="33"/>
      <c r="F17" s="28"/>
      <c r="G17" s="94" t="str">
        <f t="shared" si="0"/>
        <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9.5" customHeight="1" x14ac:dyDescent="0.2">
      <c r="A18" s="92">
        <v>14</v>
      </c>
      <c r="B18" s="30"/>
      <c r="C18" s="31"/>
      <c r="D18" s="32"/>
      <c r="E18" s="33"/>
      <c r="F18" s="28"/>
      <c r="G18" s="94" t="str">
        <f t="shared" si="0"/>
        <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9.5" customHeight="1" x14ac:dyDescent="0.2">
      <c r="A19" s="92">
        <v>15</v>
      </c>
      <c r="B19" s="30"/>
      <c r="C19" s="31"/>
      <c r="D19" s="32"/>
      <c r="E19" s="33"/>
      <c r="F19" s="28"/>
      <c r="G19" s="94" t="str">
        <f t="shared" si="0"/>
        <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9.5" customHeight="1" x14ac:dyDescent="0.2">
      <c r="A20" s="92">
        <v>16</v>
      </c>
      <c r="B20" s="30"/>
      <c r="C20" s="31"/>
      <c r="D20" s="32"/>
      <c r="E20" s="33"/>
      <c r="F20" s="28"/>
      <c r="G20" s="94" t="str">
        <f t="shared" si="0"/>
        <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9.5" customHeight="1" x14ac:dyDescent="0.2">
      <c r="A21" s="92">
        <v>17</v>
      </c>
      <c r="B21" s="30"/>
      <c r="C21" s="31"/>
      <c r="D21" s="32"/>
      <c r="E21" s="33"/>
      <c r="F21" s="28"/>
      <c r="G21" s="94" t="str">
        <f t="shared" si="0"/>
        <v/>
      </c>
      <c r="J21" s="69" t="s">
        <v>126</v>
      </c>
      <c r="K21" s="64"/>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9.5" customHeight="1" x14ac:dyDescent="0.2">
      <c r="A22" s="92">
        <v>18</v>
      </c>
      <c r="B22" s="30"/>
      <c r="C22" s="31"/>
      <c r="D22" s="32"/>
      <c r="E22" s="33"/>
      <c r="F22" s="28"/>
      <c r="G22" s="94" t="str">
        <f t="shared" si="0"/>
        <v/>
      </c>
      <c r="J22" s="70" t="s">
        <v>127</v>
      </c>
      <c r="K22" s="54">
        <f>IF(ROUNDDOWN(G37*2/3-G39,-3)&gt;G35,G35,ROUNDDOWN(G37*2/3-G39,-3))</f>
        <v>0</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9.5" customHeight="1" x14ac:dyDescent="0.2">
      <c r="A23" s="92">
        <v>19</v>
      </c>
      <c r="B23" s="30"/>
      <c r="C23" s="31"/>
      <c r="D23" s="32"/>
      <c r="E23" s="33"/>
      <c r="F23" s="28"/>
      <c r="G23" s="94" t="str">
        <f t="shared" si="0"/>
        <v/>
      </c>
      <c r="J23" s="70" t="s">
        <v>128</v>
      </c>
      <c r="K23" s="54">
        <f>IF(ROUNDDOWN(G37*2/3,-3)&gt;G35,G35,ROUNDDOWN(G37*2/3,-3))</f>
        <v>0</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9.5" customHeight="1" x14ac:dyDescent="0.2">
      <c r="A24" s="92">
        <v>20</v>
      </c>
      <c r="B24" s="30"/>
      <c r="C24" s="31"/>
      <c r="D24" s="32"/>
      <c r="E24" s="33"/>
      <c r="F24" s="28"/>
      <c r="G24" s="94" t="str">
        <f t="shared" si="0"/>
        <v/>
      </c>
      <c r="J24" s="69"/>
      <c r="K24" s="69"/>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5"/>
      <c r="AY24" s="5"/>
      <c r="AZ24" s="5"/>
      <c r="BA24" s="5"/>
      <c r="BB24" s="5"/>
      <c r="BC24" s="5"/>
      <c r="BD24" s="5"/>
      <c r="BE24" s="5"/>
      <c r="BF24" s="5"/>
      <c r="BG24" s="5"/>
      <c r="BH24" s="5"/>
      <c r="BI24" s="5"/>
      <c r="BJ24" s="5"/>
      <c r="BK24" s="5"/>
      <c r="BL24" s="5"/>
      <c r="BM24" s="5"/>
      <c r="BN24" s="5"/>
      <c r="BO24" s="5"/>
      <c r="BP24" s="5"/>
      <c r="BQ24" s="5"/>
      <c r="BR24" s="5"/>
      <c r="BS24" s="5"/>
    </row>
    <row r="25" spans="1:71" ht="19.5" customHeight="1" x14ac:dyDescent="0.2">
      <c r="A25" s="92">
        <v>21</v>
      </c>
      <c r="B25" s="30"/>
      <c r="C25" s="31"/>
      <c r="D25" s="32"/>
      <c r="E25" s="33"/>
      <c r="F25" s="28"/>
      <c r="G25" s="94" t="str">
        <f t="shared" si="0"/>
        <v/>
      </c>
      <c r="J25" s="70" t="s">
        <v>134</v>
      </c>
      <c r="K25" s="97">
        <v>3000000</v>
      </c>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5"/>
      <c r="AY25" s="5"/>
      <c r="AZ25" s="5"/>
      <c r="BA25" s="5"/>
      <c r="BB25" s="5"/>
      <c r="BC25" s="5"/>
      <c r="BD25" s="5"/>
      <c r="BE25" s="5"/>
      <c r="BF25" s="5"/>
      <c r="BG25" s="5"/>
      <c r="BH25" s="5"/>
      <c r="BI25" s="5"/>
      <c r="BJ25" s="5"/>
      <c r="BK25" s="5"/>
      <c r="BL25" s="5"/>
      <c r="BM25" s="5"/>
      <c r="BN25" s="5"/>
      <c r="BO25" s="5"/>
      <c r="BP25" s="5"/>
      <c r="BQ25" s="5"/>
      <c r="BR25" s="5"/>
      <c r="BS25" s="5"/>
    </row>
    <row r="26" spans="1:71" ht="19.5" customHeight="1" x14ac:dyDescent="0.2">
      <c r="A26" s="92">
        <v>22</v>
      </c>
      <c r="B26" s="30"/>
      <c r="C26" s="31"/>
      <c r="D26" s="32"/>
      <c r="E26" s="33"/>
      <c r="F26" s="28"/>
      <c r="G26" s="94" t="str">
        <f t="shared" si="0"/>
        <v/>
      </c>
      <c r="J26" s="70" t="s">
        <v>135</v>
      </c>
      <c r="K26" s="70">
        <v>10000</v>
      </c>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5"/>
      <c r="AY26" s="5"/>
      <c r="AZ26" s="5"/>
      <c r="BA26" s="5"/>
      <c r="BB26" s="5"/>
      <c r="BC26" s="5"/>
      <c r="BD26" s="5"/>
      <c r="BE26" s="5"/>
      <c r="BF26" s="5"/>
      <c r="BG26" s="5"/>
      <c r="BH26" s="5"/>
      <c r="BI26" s="5"/>
      <c r="BJ26" s="5"/>
      <c r="BK26" s="5"/>
      <c r="BL26" s="5"/>
      <c r="BM26" s="5"/>
      <c r="BN26" s="5"/>
      <c r="BO26" s="5"/>
      <c r="BP26" s="5"/>
      <c r="BQ26" s="5"/>
      <c r="BR26" s="5"/>
      <c r="BS26" s="5"/>
    </row>
    <row r="27" spans="1:71" ht="19.5" customHeight="1" x14ac:dyDescent="0.2">
      <c r="A27" s="92">
        <v>23</v>
      </c>
      <c r="B27" s="30"/>
      <c r="C27" s="31"/>
      <c r="D27" s="32"/>
      <c r="E27" s="33"/>
      <c r="F27" s="28"/>
      <c r="G27" s="94" t="str">
        <f t="shared" si="0"/>
        <v/>
      </c>
      <c r="J27" s="70" t="s">
        <v>136</v>
      </c>
      <c r="K27" s="97">
        <f>IF(E36*K26&gt;K25,K25,E36*K26)</f>
        <v>0</v>
      </c>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5"/>
      <c r="AY27" s="5"/>
      <c r="AZ27" s="5"/>
      <c r="BA27" s="5"/>
      <c r="BB27" s="5"/>
      <c r="BC27" s="5"/>
      <c r="BD27" s="5"/>
      <c r="BE27" s="5"/>
      <c r="BF27" s="5"/>
      <c r="BG27" s="5"/>
      <c r="BH27" s="5"/>
      <c r="BI27" s="5"/>
      <c r="BJ27" s="5"/>
      <c r="BK27" s="5"/>
      <c r="BL27" s="5"/>
      <c r="BM27" s="5"/>
      <c r="BN27" s="5"/>
      <c r="BO27" s="5"/>
      <c r="BP27" s="5"/>
      <c r="BQ27" s="5"/>
      <c r="BR27" s="5"/>
      <c r="BS27" s="5"/>
    </row>
    <row r="28" spans="1:71" ht="19.5" customHeight="1" x14ac:dyDescent="0.2">
      <c r="A28" s="92">
        <v>24</v>
      </c>
      <c r="B28" s="30"/>
      <c r="C28" s="31"/>
      <c r="D28" s="32"/>
      <c r="E28" s="33"/>
      <c r="F28" s="28"/>
      <c r="G28" s="94" t="str">
        <f t="shared" si="0"/>
        <v/>
      </c>
      <c r="J28" s="69"/>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5"/>
      <c r="AY28" s="5"/>
      <c r="AZ28" s="5"/>
      <c r="BA28" s="5"/>
      <c r="BB28" s="5"/>
      <c r="BC28" s="5"/>
      <c r="BD28" s="5"/>
      <c r="BE28" s="5"/>
      <c r="BF28" s="5"/>
      <c r="BG28" s="5"/>
      <c r="BH28" s="5"/>
      <c r="BI28" s="5"/>
      <c r="BJ28" s="5"/>
      <c r="BK28" s="5"/>
      <c r="BL28" s="5"/>
      <c r="BM28" s="5"/>
      <c r="BN28" s="5"/>
      <c r="BO28" s="5"/>
      <c r="BP28" s="5"/>
      <c r="BQ28" s="5"/>
      <c r="BR28" s="5"/>
      <c r="BS28" s="5"/>
    </row>
    <row r="29" spans="1:71" ht="19.5" customHeight="1" x14ac:dyDescent="0.2">
      <c r="A29" s="92">
        <v>25</v>
      </c>
      <c r="B29" s="30"/>
      <c r="C29" s="31"/>
      <c r="D29" s="32"/>
      <c r="E29" s="33"/>
      <c r="F29" s="28"/>
      <c r="G29" s="94" t="str">
        <f t="shared" si="0"/>
        <v/>
      </c>
      <c r="J29" s="69"/>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5"/>
      <c r="AY29" s="5"/>
      <c r="AZ29" s="5"/>
      <c r="BA29" s="5"/>
      <c r="BB29" s="5"/>
      <c r="BC29" s="5"/>
      <c r="BD29" s="5"/>
      <c r="BE29" s="5"/>
      <c r="BF29" s="5"/>
      <c r="BG29" s="5"/>
      <c r="BH29" s="5"/>
      <c r="BI29" s="5"/>
      <c r="BJ29" s="5"/>
      <c r="BK29" s="5"/>
      <c r="BL29" s="5"/>
      <c r="BM29" s="5"/>
      <c r="BN29" s="5"/>
      <c r="BO29" s="5"/>
      <c r="BP29" s="5"/>
      <c r="BQ29" s="5"/>
      <c r="BR29" s="5"/>
      <c r="BS29" s="5"/>
    </row>
    <row r="30" spans="1:71" ht="19.5" customHeight="1" x14ac:dyDescent="0.2">
      <c r="A30" s="92">
        <v>26</v>
      </c>
      <c r="B30" s="30"/>
      <c r="C30" s="31"/>
      <c r="D30" s="32"/>
      <c r="E30" s="33"/>
      <c r="F30" s="28"/>
      <c r="G30" s="94" t="str">
        <f t="shared" si="0"/>
        <v/>
      </c>
      <c r="J30" s="69"/>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5"/>
      <c r="AY30" s="5"/>
      <c r="AZ30" s="5"/>
      <c r="BA30" s="5"/>
      <c r="BB30" s="5"/>
      <c r="BC30" s="5"/>
      <c r="BD30" s="5"/>
      <c r="BE30" s="5"/>
      <c r="BF30" s="5"/>
      <c r="BG30" s="5"/>
      <c r="BH30" s="5"/>
      <c r="BI30" s="5"/>
      <c r="BJ30" s="5"/>
      <c r="BK30" s="5"/>
      <c r="BL30" s="5"/>
      <c r="BM30" s="5"/>
      <c r="BN30" s="5"/>
      <c r="BO30" s="5"/>
      <c r="BP30" s="5"/>
      <c r="BQ30" s="5"/>
      <c r="BR30" s="5"/>
      <c r="BS30" s="5"/>
    </row>
    <row r="31" spans="1:71" ht="19.5" customHeight="1" x14ac:dyDescent="0.2">
      <c r="A31" s="92">
        <v>27</v>
      </c>
      <c r="B31" s="30"/>
      <c r="C31" s="31"/>
      <c r="D31" s="32"/>
      <c r="E31" s="33"/>
      <c r="F31" s="28"/>
      <c r="G31" s="94" t="str">
        <f t="shared" si="0"/>
        <v/>
      </c>
      <c r="J31" s="69"/>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5"/>
      <c r="AY31" s="5"/>
      <c r="AZ31" s="5"/>
      <c r="BA31" s="5"/>
      <c r="BB31" s="5"/>
      <c r="BC31" s="5"/>
      <c r="BD31" s="5"/>
      <c r="BE31" s="5"/>
      <c r="BF31" s="5"/>
      <c r="BG31" s="5"/>
      <c r="BH31" s="5"/>
      <c r="BI31" s="5"/>
      <c r="BJ31" s="5"/>
      <c r="BK31" s="5"/>
      <c r="BL31" s="5"/>
      <c r="BM31" s="5"/>
      <c r="BN31" s="5"/>
      <c r="BO31" s="5"/>
      <c r="BP31" s="5"/>
      <c r="BQ31" s="5"/>
      <c r="BR31" s="5"/>
      <c r="BS31" s="5"/>
    </row>
    <row r="32" spans="1:71" ht="19.5" customHeight="1" x14ac:dyDescent="0.2">
      <c r="A32" s="92">
        <v>28</v>
      </c>
      <c r="B32" s="30"/>
      <c r="C32" s="31"/>
      <c r="D32" s="32"/>
      <c r="E32" s="33"/>
      <c r="F32" s="28"/>
      <c r="G32" s="94" t="str">
        <f>IF(D32="","",D32*E32)</f>
        <v/>
      </c>
      <c r="J32" s="69"/>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5"/>
      <c r="AY32" s="5"/>
      <c r="AZ32" s="5"/>
      <c r="BA32" s="5"/>
      <c r="BB32" s="5"/>
      <c r="BC32" s="5"/>
      <c r="BD32" s="5"/>
      <c r="BE32" s="5"/>
      <c r="BF32" s="5"/>
      <c r="BG32" s="5"/>
      <c r="BH32" s="5"/>
      <c r="BI32" s="5"/>
      <c r="BJ32" s="5"/>
      <c r="BK32" s="5"/>
      <c r="BL32" s="5"/>
      <c r="BM32" s="5"/>
      <c r="BN32" s="5"/>
      <c r="BO32" s="5"/>
      <c r="BP32" s="5"/>
      <c r="BQ32" s="5"/>
      <c r="BR32" s="5"/>
      <c r="BS32" s="5"/>
    </row>
    <row r="33" spans="1:71" ht="19.5" customHeight="1" x14ac:dyDescent="0.2">
      <c r="A33" s="92">
        <v>29</v>
      </c>
      <c r="B33" s="30"/>
      <c r="C33" s="31"/>
      <c r="D33" s="32"/>
      <c r="E33" s="33"/>
      <c r="F33" s="28"/>
      <c r="G33" s="94" t="str">
        <f t="shared" ref="G33" si="1">IF(D33="","",D33*E33)</f>
        <v/>
      </c>
      <c r="J33" s="69"/>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5"/>
      <c r="AY33" s="5"/>
      <c r="AZ33" s="5"/>
      <c r="BA33" s="5"/>
      <c r="BB33" s="5"/>
      <c r="BC33" s="5"/>
      <c r="BD33" s="5"/>
      <c r="BE33" s="5"/>
      <c r="BF33" s="5"/>
      <c r="BG33" s="5"/>
      <c r="BH33" s="5"/>
      <c r="BI33" s="5"/>
      <c r="BJ33" s="5"/>
      <c r="BK33" s="5"/>
      <c r="BL33" s="5"/>
      <c r="BM33" s="5"/>
      <c r="BN33" s="5"/>
      <c r="BO33" s="5"/>
      <c r="BP33" s="5"/>
      <c r="BQ33" s="5"/>
      <c r="BR33" s="5"/>
      <c r="BS33" s="5"/>
    </row>
    <row r="34" spans="1:71" ht="19.5" customHeight="1" thickBot="1" x14ac:dyDescent="0.25">
      <c r="A34" s="92">
        <v>30</v>
      </c>
      <c r="B34" s="35"/>
      <c r="C34" s="36"/>
      <c r="D34" s="37"/>
      <c r="E34" s="38"/>
      <c r="F34" s="39"/>
      <c r="G34" s="95" t="str">
        <f t="shared" si="0"/>
        <v/>
      </c>
      <c r="J34" s="69"/>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5"/>
      <c r="AY34" s="5"/>
      <c r="AZ34" s="5"/>
      <c r="BA34" s="5"/>
      <c r="BB34" s="5"/>
      <c r="BC34" s="5"/>
      <c r="BD34" s="5"/>
      <c r="BE34" s="5"/>
      <c r="BF34" s="5"/>
      <c r="BG34" s="5"/>
      <c r="BH34" s="5"/>
      <c r="BI34" s="5"/>
      <c r="BJ34" s="5"/>
      <c r="BK34" s="5"/>
      <c r="BL34" s="5"/>
      <c r="BM34" s="5"/>
      <c r="BN34" s="5"/>
      <c r="BO34" s="5"/>
      <c r="BP34" s="5"/>
      <c r="BQ34" s="5"/>
      <c r="BR34" s="5"/>
      <c r="BS34" s="5"/>
    </row>
    <row r="35" spans="1:71" ht="24" customHeight="1" x14ac:dyDescent="0.2">
      <c r="A35" s="69"/>
      <c r="B35" s="226" t="s">
        <v>98</v>
      </c>
      <c r="C35" s="227"/>
      <c r="D35" s="65" t="s">
        <v>137</v>
      </c>
      <c r="E35" s="45"/>
      <c r="F35" s="59" t="s">
        <v>7</v>
      </c>
      <c r="G35" s="66">
        <f>K27*E35</f>
        <v>0</v>
      </c>
      <c r="J35" s="69"/>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5"/>
      <c r="AY35" s="5"/>
      <c r="AZ35" s="5"/>
      <c r="BA35" s="5"/>
      <c r="BB35" s="5"/>
      <c r="BC35" s="5"/>
      <c r="BD35" s="5"/>
      <c r="BE35" s="5"/>
      <c r="BF35" s="5"/>
      <c r="BG35" s="5"/>
      <c r="BH35" s="5"/>
      <c r="BI35" s="5"/>
      <c r="BJ35" s="5"/>
      <c r="BK35" s="5"/>
      <c r="BL35" s="5"/>
      <c r="BM35" s="5"/>
      <c r="BN35" s="5"/>
      <c r="BO35" s="5"/>
      <c r="BP35" s="5"/>
      <c r="BQ35" s="5"/>
      <c r="BR35" s="5"/>
      <c r="BS35" s="5"/>
    </row>
    <row r="36" spans="1:71" ht="24" customHeight="1" x14ac:dyDescent="0.2">
      <c r="A36" s="69"/>
      <c r="B36" s="229"/>
      <c r="C36" s="230"/>
      <c r="D36" s="67" t="s">
        <v>138</v>
      </c>
      <c r="E36" s="47"/>
      <c r="F36" s="61" t="s">
        <v>100</v>
      </c>
      <c r="G36" s="68"/>
      <c r="I36" s="6"/>
      <c r="J36" s="69"/>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5"/>
      <c r="AY36" s="5"/>
      <c r="AZ36" s="5"/>
      <c r="BA36" s="5"/>
      <c r="BB36" s="5"/>
      <c r="BC36" s="5"/>
      <c r="BD36" s="5"/>
      <c r="BE36" s="5"/>
      <c r="BF36" s="5"/>
      <c r="BG36" s="5"/>
      <c r="BH36" s="5"/>
      <c r="BI36" s="5"/>
      <c r="BJ36" s="5"/>
      <c r="BK36" s="5"/>
      <c r="BL36" s="5"/>
      <c r="BM36" s="5"/>
      <c r="BN36" s="5"/>
      <c r="BO36" s="5"/>
      <c r="BP36" s="5"/>
      <c r="BQ36" s="5"/>
      <c r="BR36" s="5"/>
      <c r="BS36" s="5"/>
    </row>
    <row r="37" spans="1:71" ht="24" customHeight="1" x14ac:dyDescent="0.2">
      <c r="A37" s="69"/>
      <c r="B37" s="199" t="s">
        <v>101</v>
      </c>
      <c r="C37" s="200"/>
      <c r="D37" s="201">
        <f>SUMIF($B$5:$B$34,"&lt;&gt;"&amp;"▼助成対象外",$G$5:$G$34)</f>
        <v>0</v>
      </c>
      <c r="E37" s="202"/>
      <c r="F37" s="203"/>
      <c r="G37" s="56">
        <f>IF(ISERROR(D37),0,IF(D37&lt;0,0,D37))</f>
        <v>0</v>
      </c>
      <c r="J37" s="69"/>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5"/>
      <c r="AY37" s="5"/>
      <c r="AZ37" s="5"/>
      <c r="BA37" s="5"/>
      <c r="BB37" s="5"/>
      <c r="BC37" s="5"/>
      <c r="BD37" s="5"/>
      <c r="BE37" s="5"/>
      <c r="BF37" s="5"/>
      <c r="BG37" s="5"/>
      <c r="BH37" s="5"/>
      <c r="BI37" s="5"/>
      <c r="BJ37" s="5"/>
      <c r="BK37" s="5"/>
      <c r="BL37" s="5"/>
      <c r="BM37" s="5"/>
      <c r="BN37" s="5"/>
      <c r="BO37" s="5"/>
      <c r="BP37" s="5"/>
      <c r="BQ37" s="5"/>
      <c r="BR37" s="5"/>
      <c r="BS37" s="5"/>
    </row>
    <row r="38" spans="1:71" ht="24" customHeight="1" x14ac:dyDescent="0.2">
      <c r="A38" s="69"/>
      <c r="B38" s="199" t="s">
        <v>102</v>
      </c>
      <c r="C38" s="200"/>
      <c r="D38" s="201">
        <f>SUMIF($B$5:$B$34,"▼助成対象外",$G$5:$G$34)</f>
        <v>0</v>
      </c>
      <c r="E38" s="202"/>
      <c r="F38" s="203"/>
      <c r="G38" s="56">
        <f>IF(ISERROR(D38),0,IF(D38&lt;0,0,D38))</f>
        <v>0</v>
      </c>
      <c r="J38" s="69"/>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5"/>
      <c r="AY38" s="5"/>
      <c r="AZ38" s="5"/>
      <c r="BA38" s="5"/>
      <c r="BB38" s="5"/>
      <c r="BC38" s="5"/>
      <c r="BD38" s="5"/>
      <c r="BE38" s="5"/>
      <c r="BF38" s="5"/>
      <c r="BG38" s="5"/>
      <c r="BH38" s="5"/>
      <c r="BI38" s="5"/>
      <c r="BJ38" s="5"/>
      <c r="BK38" s="5"/>
      <c r="BL38" s="5"/>
      <c r="BM38" s="5"/>
      <c r="BN38" s="5"/>
      <c r="BO38" s="5"/>
      <c r="BP38" s="5"/>
      <c r="BQ38" s="5"/>
      <c r="BR38" s="5"/>
      <c r="BS38" s="5"/>
    </row>
    <row r="39" spans="1:71" ht="24" customHeight="1" thickBot="1" x14ac:dyDescent="0.25">
      <c r="A39" s="69"/>
      <c r="B39" s="205" t="s">
        <v>73</v>
      </c>
      <c r="C39" s="206"/>
      <c r="D39" s="63" t="s">
        <v>74</v>
      </c>
      <c r="E39" s="207" t="s">
        <v>152</v>
      </c>
      <c r="F39" s="208"/>
      <c r="G39" s="42"/>
      <c r="H39" s="6" t="s">
        <v>157</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37.5" customHeight="1" thickTop="1" thickBot="1" x14ac:dyDescent="0.25">
      <c r="A40" s="69"/>
      <c r="B40" s="209" t="s">
        <v>103</v>
      </c>
      <c r="C40" s="210"/>
      <c r="D40" s="211" t="str">
        <f>IF(E39=J22,K22,IF(E39=J23,K23,""))</f>
        <v/>
      </c>
      <c r="E40" s="212"/>
      <c r="F40" s="213"/>
      <c r="G40" s="57" t="str">
        <f>IF(ISERROR(D40),0,IF(D40&lt;0,0,D40))</f>
        <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22.5" customHeight="1" x14ac:dyDescent="0.2">
      <c r="A41" s="69"/>
      <c r="B41" s="228" t="s">
        <v>76</v>
      </c>
      <c r="C41" s="228"/>
      <c r="D41" s="228"/>
      <c r="E41" s="228"/>
      <c r="F41" s="228"/>
      <c r="G41" s="228"/>
      <c r="H41" s="96"/>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x14ac:dyDescent="0.2">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x14ac:dyDescent="0.2">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sheetData>
  <sheetProtection algorithmName="SHA-512" hashValue="kmlQ62GlDhicZ5A47oNjoHwQDI6CHPR6QMk96rLMbwmLBa6wjgd+YRjXXbTg2Gk9CtO+xR1cDEtNl8hGDCbqsg==" saltValue="uoapw3DfP9/8OUzFRFNm1g==" spinCount="100000" sheet="1" formatCells="0" formatColumns="0" formatRows="0"/>
  <mergeCells count="11">
    <mergeCell ref="B39:C39"/>
    <mergeCell ref="E39:F39"/>
    <mergeCell ref="B40:C40"/>
    <mergeCell ref="D40:F40"/>
    <mergeCell ref="B41:G41"/>
    <mergeCell ref="B3:G3"/>
    <mergeCell ref="B35:C36"/>
    <mergeCell ref="B37:C37"/>
    <mergeCell ref="D37:F37"/>
    <mergeCell ref="B38:C38"/>
    <mergeCell ref="D38:F38"/>
  </mergeCells>
  <phoneticPr fontId="3"/>
  <conditionalFormatting sqref="G39">
    <cfRule type="expression" dxfId="3" priority="1">
      <formula>OR(AND($E$39="申請無し",$G$39&lt;&gt;0),AND($E$39="申請有り",$G$39&lt;=0))</formula>
    </cfRule>
  </conditionalFormatting>
  <dataValidations count="2">
    <dataValidation imeMode="off" allowBlank="1" showInputMessage="1" showErrorMessage="1" sqref="G39 D5:E34 G5:G34" xr:uid="{704EBF36-F1F1-46C2-BE69-EF8D331B5A53}"/>
    <dataValidation type="whole" operator="greaterThanOrEqual" allowBlank="1" showInputMessage="1" sqref="E36" xr:uid="{9D24C949-6136-41C4-BB82-481DB8A69670}">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3A01BFB-5D4F-42C5-BEBF-A2DAF775FA8A}">
          <x14:formula1>
            <xm:f>'選択肢 (2)'!$I$2:$I$4</xm:f>
          </x14:formula1>
          <xm:sqref>E39:F39</xm:sqref>
        </x14:dataValidation>
        <x14:dataValidation type="list" allowBlank="1" showInputMessage="1" showErrorMessage="1" xr:uid="{0A5B2A22-503E-45E7-BD78-0ACF1992BBE3}">
          <x14:formula1>
            <xm:f>'選択肢 (2)'!$F$3:$F$7</xm:f>
          </x14:formula1>
          <xm:sqref>B5:B34</xm:sqref>
        </x14:dataValidation>
        <x14:dataValidation type="list" imeMode="off" allowBlank="1" xr:uid="{E16B9E7A-FB8C-4E26-BF85-AF34712FB213}">
          <x14:formula1>
            <xm:f>'選択肢 (2)'!$G$3:$G$16</xm:f>
          </x14:formula1>
          <xm:sqref>F5:F34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0D89-C807-41D3-A464-ADFA39628B92}">
  <dimension ref="A1:K41"/>
  <sheetViews>
    <sheetView showGridLines="0" view="pageBreakPreview" zoomScale="70" zoomScaleNormal="70" zoomScaleSheetLayoutView="70" workbookViewId="0"/>
  </sheetViews>
  <sheetFormatPr defaultColWidth="9" defaultRowHeight="14.4" x14ac:dyDescent="0.2"/>
  <cols>
    <col min="1" max="1" width="2.6640625" style="12" customWidth="1"/>
    <col min="2" max="2" width="10.6640625" style="12" customWidth="1"/>
    <col min="3" max="3" width="42.6640625" style="12" customWidth="1"/>
    <col min="4" max="4" width="13.109375" style="13" customWidth="1"/>
    <col min="5" max="6" width="6.6640625" style="13" customWidth="1"/>
    <col min="7" max="7" width="13.109375" style="12" customWidth="1"/>
    <col min="8" max="8" width="1.6640625" style="12" customWidth="1"/>
    <col min="9" max="9" width="45.6640625" style="14" customWidth="1"/>
    <col min="10" max="10" width="35.6640625" style="14" customWidth="1"/>
    <col min="11" max="11" width="15.6640625" style="12" customWidth="1"/>
    <col min="12" max="125" width="2.6640625" style="12" customWidth="1"/>
    <col min="126" max="16384" width="9" style="12"/>
  </cols>
  <sheetData>
    <row r="1" spans="1:9" ht="10.5" customHeight="1" x14ac:dyDescent="0.2"/>
    <row r="2" spans="1:9" ht="19.5" customHeight="1" x14ac:dyDescent="0.2">
      <c r="A2" s="15"/>
      <c r="B2" s="16" t="s">
        <v>172</v>
      </c>
      <c r="C2" s="15"/>
      <c r="D2" s="17"/>
      <c r="E2" s="17"/>
      <c r="F2" s="17"/>
      <c r="G2" s="15"/>
      <c r="I2" s="14" t="str">
        <f>'18号'!W2</f>
        <v>Ver.5</v>
      </c>
    </row>
    <row r="3" spans="1:9" ht="30" customHeight="1" thickBot="1" x14ac:dyDescent="0.25">
      <c r="A3" s="15"/>
      <c r="B3" s="192" t="s">
        <v>104</v>
      </c>
      <c r="C3" s="193"/>
      <c r="D3" s="193"/>
      <c r="E3" s="193"/>
      <c r="F3" s="193"/>
      <c r="G3" s="193"/>
      <c r="I3" s="18" t="s">
        <v>64</v>
      </c>
    </row>
    <row r="4" spans="1:9" ht="19.5" customHeight="1" thickBot="1" x14ac:dyDescent="0.25">
      <c r="A4" s="15"/>
      <c r="B4" s="19" t="s">
        <v>65</v>
      </c>
      <c r="C4" s="20" t="s">
        <v>66</v>
      </c>
      <c r="D4" s="20" t="s">
        <v>67</v>
      </c>
      <c r="E4" s="20" t="s">
        <v>68</v>
      </c>
      <c r="F4" s="21" t="s">
        <v>6</v>
      </c>
      <c r="G4" s="22" t="s">
        <v>69</v>
      </c>
    </row>
    <row r="5" spans="1:9" ht="19.5" customHeight="1" thickTop="1" x14ac:dyDescent="0.2">
      <c r="A5" s="23">
        <v>1</v>
      </c>
      <c r="B5" s="24"/>
      <c r="C5" s="25"/>
      <c r="D5" s="26"/>
      <c r="E5" s="27"/>
      <c r="F5" s="28"/>
      <c r="G5" s="29" t="str">
        <f>IF(D5="","",D5*E5)</f>
        <v/>
      </c>
    </row>
    <row r="6" spans="1:9" ht="19.5" customHeight="1" x14ac:dyDescent="0.2">
      <c r="A6" s="23">
        <v>2</v>
      </c>
      <c r="B6" s="30"/>
      <c r="C6" s="31"/>
      <c r="D6" s="32"/>
      <c r="E6" s="27"/>
      <c r="F6" s="28"/>
      <c r="G6" s="34" t="str">
        <f t="shared" ref="G6:G34" si="0">IF(D6="","",D6*E6)</f>
        <v/>
      </c>
    </row>
    <row r="7" spans="1:9" ht="19.5" customHeight="1" x14ac:dyDescent="0.2">
      <c r="A7" s="23">
        <v>3</v>
      </c>
      <c r="B7" s="30"/>
      <c r="C7" s="31"/>
      <c r="D7" s="32"/>
      <c r="E7" s="27"/>
      <c r="F7" s="28"/>
      <c r="G7" s="34" t="str">
        <f t="shared" si="0"/>
        <v/>
      </c>
    </row>
    <row r="8" spans="1:9" ht="19.5" customHeight="1" x14ac:dyDescent="0.2">
      <c r="A8" s="23">
        <v>4</v>
      </c>
      <c r="B8" s="30"/>
      <c r="C8" s="31"/>
      <c r="D8" s="32"/>
      <c r="E8" s="27"/>
      <c r="F8" s="28"/>
      <c r="G8" s="34" t="str">
        <f t="shared" si="0"/>
        <v/>
      </c>
    </row>
    <row r="9" spans="1:9" ht="19.5" customHeight="1" x14ac:dyDescent="0.2">
      <c r="A9" s="23">
        <v>5</v>
      </c>
      <c r="B9" s="30"/>
      <c r="C9" s="31"/>
      <c r="D9" s="32"/>
      <c r="E9" s="33"/>
      <c r="F9" s="28"/>
      <c r="G9" s="34" t="str">
        <f t="shared" si="0"/>
        <v/>
      </c>
    </row>
    <row r="10" spans="1:9" ht="19.5" customHeight="1" x14ac:dyDescent="0.2">
      <c r="A10" s="23">
        <v>6</v>
      </c>
      <c r="B10" s="30"/>
      <c r="C10" s="31"/>
      <c r="D10" s="32"/>
      <c r="E10" s="33"/>
      <c r="F10" s="28"/>
      <c r="G10" s="34" t="str">
        <f t="shared" si="0"/>
        <v/>
      </c>
    </row>
    <row r="11" spans="1:9" ht="19.5" customHeight="1" x14ac:dyDescent="0.2">
      <c r="A11" s="23">
        <v>7</v>
      </c>
      <c r="B11" s="30"/>
      <c r="C11" s="31"/>
      <c r="D11" s="32"/>
      <c r="E11" s="33"/>
      <c r="F11" s="28"/>
      <c r="G11" s="34" t="str">
        <f t="shared" si="0"/>
        <v/>
      </c>
    </row>
    <row r="12" spans="1:9" ht="19.5" customHeight="1" x14ac:dyDescent="0.2">
      <c r="A12" s="23">
        <v>8</v>
      </c>
      <c r="B12" s="30"/>
      <c r="C12" s="31"/>
      <c r="D12" s="32"/>
      <c r="E12" s="33"/>
      <c r="F12" s="28"/>
      <c r="G12" s="34" t="str">
        <f t="shared" si="0"/>
        <v/>
      </c>
    </row>
    <row r="13" spans="1:9" ht="19.5" customHeight="1" x14ac:dyDescent="0.2">
      <c r="A13" s="23">
        <v>9</v>
      </c>
      <c r="B13" s="30"/>
      <c r="C13" s="31"/>
      <c r="D13" s="32"/>
      <c r="E13" s="33"/>
      <c r="F13" s="28"/>
      <c r="G13" s="34" t="str">
        <f t="shared" si="0"/>
        <v/>
      </c>
    </row>
    <row r="14" spans="1:9" ht="19.5" customHeight="1" x14ac:dyDescent="0.2">
      <c r="A14" s="23">
        <v>10</v>
      </c>
      <c r="B14" s="30"/>
      <c r="C14" s="31"/>
      <c r="D14" s="32"/>
      <c r="E14" s="33"/>
      <c r="F14" s="28"/>
      <c r="G14" s="34" t="str">
        <f t="shared" si="0"/>
        <v/>
      </c>
    </row>
    <row r="15" spans="1:9" ht="19.5" customHeight="1" x14ac:dyDescent="0.2">
      <c r="A15" s="23">
        <v>11</v>
      </c>
      <c r="B15" s="30"/>
      <c r="C15" s="31"/>
      <c r="D15" s="32"/>
      <c r="E15" s="33"/>
      <c r="F15" s="28"/>
      <c r="G15" s="34" t="str">
        <f t="shared" si="0"/>
        <v/>
      </c>
    </row>
    <row r="16" spans="1:9" ht="19.5" customHeight="1" x14ac:dyDescent="0.2">
      <c r="A16" s="23">
        <v>12</v>
      </c>
      <c r="B16" s="30"/>
      <c r="C16" s="31"/>
      <c r="D16" s="32"/>
      <c r="E16" s="33"/>
      <c r="F16" s="28"/>
      <c r="G16" s="34" t="str">
        <f t="shared" si="0"/>
        <v/>
      </c>
    </row>
    <row r="17" spans="1:11" ht="19.5" customHeight="1" x14ac:dyDescent="0.2">
      <c r="A17" s="23">
        <v>13</v>
      </c>
      <c r="B17" s="30"/>
      <c r="C17" s="31"/>
      <c r="D17" s="32"/>
      <c r="E17" s="33"/>
      <c r="F17" s="28"/>
      <c r="G17" s="34" t="str">
        <f t="shared" si="0"/>
        <v/>
      </c>
    </row>
    <row r="18" spans="1:11" ht="19.5" customHeight="1" x14ac:dyDescent="0.2">
      <c r="A18" s="23">
        <v>14</v>
      </c>
      <c r="B18" s="30"/>
      <c r="C18" s="31"/>
      <c r="D18" s="32"/>
      <c r="E18" s="33"/>
      <c r="F18" s="28"/>
      <c r="G18" s="34" t="str">
        <f t="shared" si="0"/>
        <v/>
      </c>
    </row>
    <row r="19" spans="1:11" ht="19.5" customHeight="1" x14ac:dyDescent="0.2">
      <c r="A19" s="23">
        <v>15</v>
      </c>
      <c r="B19" s="30"/>
      <c r="C19" s="31"/>
      <c r="D19" s="32"/>
      <c r="E19" s="33"/>
      <c r="F19" s="28"/>
      <c r="G19" s="34" t="str">
        <f t="shared" si="0"/>
        <v/>
      </c>
    </row>
    <row r="20" spans="1:11" ht="19.5" customHeight="1" x14ac:dyDescent="0.2">
      <c r="A20" s="23">
        <v>16</v>
      </c>
      <c r="B20" s="30"/>
      <c r="C20" s="31"/>
      <c r="D20" s="32"/>
      <c r="E20" s="33"/>
      <c r="F20" s="28"/>
      <c r="G20" s="34" t="str">
        <f t="shared" si="0"/>
        <v/>
      </c>
    </row>
    <row r="21" spans="1:11" ht="19.5" customHeight="1" x14ac:dyDescent="0.2">
      <c r="A21" s="23">
        <v>17</v>
      </c>
      <c r="B21" s="30"/>
      <c r="C21" s="31"/>
      <c r="D21" s="32"/>
      <c r="E21" s="33"/>
      <c r="F21" s="28"/>
      <c r="G21" s="34" t="str">
        <f t="shared" si="0"/>
        <v/>
      </c>
      <c r="J21" s="69" t="s">
        <v>126</v>
      </c>
      <c r="K21" s="64"/>
    </row>
    <row r="22" spans="1:11" ht="19.5" customHeight="1" x14ac:dyDescent="0.2">
      <c r="A22" s="23">
        <v>18</v>
      </c>
      <c r="B22" s="30"/>
      <c r="C22" s="31"/>
      <c r="D22" s="32"/>
      <c r="E22" s="33"/>
      <c r="F22" s="28"/>
      <c r="G22" s="34" t="str">
        <f t="shared" si="0"/>
        <v/>
      </c>
      <c r="J22" s="70" t="s">
        <v>127</v>
      </c>
      <c r="K22" s="54">
        <f>IF(ROUNDDOWN(G37*2/3-G39,-3)&gt;G35,G35,ROUNDDOWN(G37*2/3-G39,-3))</f>
        <v>0</v>
      </c>
    </row>
    <row r="23" spans="1:11" ht="19.5" customHeight="1" x14ac:dyDescent="0.2">
      <c r="A23" s="23">
        <v>19</v>
      </c>
      <c r="B23" s="30"/>
      <c r="C23" s="31"/>
      <c r="D23" s="32"/>
      <c r="E23" s="33"/>
      <c r="F23" s="28"/>
      <c r="G23" s="34" t="str">
        <f t="shared" si="0"/>
        <v/>
      </c>
      <c r="J23" s="70" t="s">
        <v>128</v>
      </c>
      <c r="K23" s="54">
        <f>IF(ROUNDDOWN(G37*2/3,-3)&gt;G35,G35,ROUNDDOWN(G37*2/3,-3))</f>
        <v>0</v>
      </c>
    </row>
    <row r="24" spans="1:11" ht="19.5" customHeight="1" x14ac:dyDescent="0.2">
      <c r="A24" s="23">
        <v>20</v>
      </c>
      <c r="B24" s="30"/>
      <c r="C24" s="31"/>
      <c r="D24" s="32"/>
      <c r="E24" s="33"/>
      <c r="F24" s="28"/>
      <c r="G24" s="34" t="str">
        <f t="shared" si="0"/>
        <v/>
      </c>
      <c r="J24" s="69"/>
      <c r="K24" s="69"/>
    </row>
    <row r="25" spans="1:11" ht="19.5" customHeight="1" x14ac:dyDescent="0.2">
      <c r="A25" s="23">
        <v>21</v>
      </c>
      <c r="B25" s="30"/>
      <c r="C25" s="31"/>
      <c r="D25" s="32"/>
      <c r="E25" s="33"/>
      <c r="F25" s="28"/>
      <c r="G25" s="34" t="str">
        <f t="shared" si="0"/>
        <v/>
      </c>
      <c r="J25" s="70" t="s">
        <v>134</v>
      </c>
      <c r="K25" s="71">
        <v>30000000</v>
      </c>
    </row>
    <row r="26" spans="1:11" ht="19.5" customHeight="1" x14ac:dyDescent="0.2">
      <c r="A26" s="23">
        <v>22</v>
      </c>
      <c r="B26" s="30"/>
      <c r="C26" s="31"/>
      <c r="D26" s="32"/>
      <c r="E26" s="33"/>
      <c r="F26" s="28"/>
      <c r="G26" s="34" t="str">
        <f t="shared" si="0"/>
        <v/>
      </c>
      <c r="J26" s="70" t="s">
        <v>135</v>
      </c>
      <c r="K26" s="54">
        <v>10000</v>
      </c>
    </row>
    <row r="27" spans="1:11" ht="19.5" customHeight="1" x14ac:dyDescent="0.2">
      <c r="A27" s="23">
        <v>23</v>
      </c>
      <c r="B27" s="30"/>
      <c r="C27" s="31"/>
      <c r="D27" s="32"/>
      <c r="E27" s="33"/>
      <c r="F27" s="28"/>
      <c r="G27" s="34" t="str">
        <f t="shared" si="0"/>
        <v/>
      </c>
      <c r="J27" s="70" t="s">
        <v>136</v>
      </c>
      <c r="K27" s="71">
        <f>IF(E36*K26&gt;K25,K25,E36*K26)</f>
        <v>0</v>
      </c>
    </row>
    <row r="28" spans="1:11" ht="19.5" customHeight="1" x14ac:dyDescent="0.2">
      <c r="A28" s="23">
        <v>24</v>
      </c>
      <c r="B28" s="30"/>
      <c r="C28" s="31"/>
      <c r="D28" s="32"/>
      <c r="E28" s="33"/>
      <c r="F28" s="28"/>
      <c r="G28" s="34" t="str">
        <f t="shared" si="0"/>
        <v/>
      </c>
    </row>
    <row r="29" spans="1:11" ht="19.5" customHeight="1" x14ac:dyDescent="0.2">
      <c r="A29" s="23">
        <v>25</v>
      </c>
      <c r="B29" s="30"/>
      <c r="C29" s="31"/>
      <c r="D29" s="32"/>
      <c r="E29" s="33"/>
      <c r="F29" s="28"/>
      <c r="G29" s="34" t="str">
        <f t="shared" si="0"/>
        <v/>
      </c>
    </row>
    <row r="30" spans="1:11" ht="19.5" customHeight="1" x14ac:dyDescent="0.2">
      <c r="A30" s="23">
        <v>26</v>
      </c>
      <c r="B30" s="30"/>
      <c r="C30" s="31"/>
      <c r="D30" s="32"/>
      <c r="E30" s="33"/>
      <c r="F30" s="28"/>
      <c r="G30" s="34" t="str">
        <f t="shared" si="0"/>
        <v/>
      </c>
    </row>
    <row r="31" spans="1:11" ht="19.5" customHeight="1" x14ac:dyDescent="0.2">
      <c r="A31" s="23">
        <v>27</v>
      </c>
      <c r="B31" s="30"/>
      <c r="C31" s="31"/>
      <c r="D31" s="32"/>
      <c r="E31" s="33"/>
      <c r="F31" s="28"/>
      <c r="G31" s="34" t="str">
        <f t="shared" si="0"/>
        <v/>
      </c>
    </row>
    <row r="32" spans="1:11" ht="19.5" customHeight="1" x14ac:dyDescent="0.2">
      <c r="A32" s="23">
        <v>28</v>
      </c>
      <c r="B32" s="30"/>
      <c r="C32" s="31"/>
      <c r="D32" s="32"/>
      <c r="E32" s="33"/>
      <c r="F32" s="28"/>
      <c r="G32" s="34" t="str">
        <f>IF(D32="","",D32*E32)</f>
        <v/>
      </c>
    </row>
    <row r="33" spans="1:9" ht="19.5" customHeight="1" x14ac:dyDescent="0.2">
      <c r="A33" s="23">
        <v>29</v>
      </c>
      <c r="B33" s="30"/>
      <c r="C33" s="31"/>
      <c r="D33" s="32"/>
      <c r="E33" s="33"/>
      <c r="F33" s="28"/>
      <c r="G33" s="34" t="str">
        <f t="shared" ref="G33" si="1">IF(D33="","",D33*E33)</f>
        <v/>
      </c>
    </row>
    <row r="34" spans="1:9" ht="19.5" customHeight="1" thickBot="1" x14ac:dyDescent="0.25">
      <c r="A34" s="23">
        <v>30</v>
      </c>
      <c r="B34" s="35"/>
      <c r="C34" s="36"/>
      <c r="D34" s="37"/>
      <c r="E34" s="38"/>
      <c r="F34" s="39"/>
      <c r="G34" s="40" t="str">
        <f t="shared" si="0"/>
        <v/>
      </c>
    </row>
    <row r="35" spans="1:9" ht="24" customHeight="1" x14ac:dyDescent="0.2">
      <c r="A35" s="15"/>
      <c r="B35" s="214" t="s">
        <v>105</v>
      </c>
      <c r="C35" s="215"/>
      <c r="D35" s="65" t="s">
        <v>139</v>
      </c>
      <c r="E35" s="45"/>
      <c r="F35" s="59" t="s">
        <v>7</v>
      </c>
      <c r="G35" s="66">
        <f>E35*K27</f>
        <v>0</v>
      </c>
    </row>
    <row r="36" spans="1:9" ht="24" customHeight="1" x14ac:dyDescent="0.2">
      <c r="A36" s="15"/>
      <c r="B36" s="216"/>
      <c r="C36" s="217"/>
      <c r="D36" s="67" t="s">
        <v>99</v>
      </c>
      <c r="E36" s="47"/>
      <c r="F36" s="61" t="s">
        <v>100</v>
      </c>
      <c r="G36" s="68"/>
      <c r="I36" s="48"/>
    </row>
    <row r="37" spans="1:9" ht="24" customHeight="1" x14ac:dyDescent="0.2">
      <c r="A37" s="15"/>
      <c r="B37" s="218" t="s">
        <v>106</v>
      </c>
      <c r="C37" s="219"/>
      <c r="D37" s="201"/>
      <c r="E37" s="202"/>
      <c r="F37" s="203"/>
      <c r="G37" s="56">
        <f>SUMIF(B5:B34,"&lt;&gt;"&amp;"▼助成対象外",G5:G34)</f>
        <v>0</v>
      </c>
    </row>
    <row r="38" spans="1:9" ht="24" customHeight="1" x14ac:dyDescent="0.2">
      <c r="A38" s="15"/>
      <c r="B38" s="218" t="s">
        <v>107</v>
      </c>
      <c r="C38" s="219"/>
      <c r="D38" s="201"/>
      <c r="E38" s="202"/>
      <c r="F38" s="203"/>
      <c r="G38" s="56">
        <f>SUMIF(B5:B34,"▼助成対象外",G5:G34)</f>
        <v>0</v>
      </c>
    </row>
    <row r="39" spans="1:9" ht="24" customHeight="1" thickBot="1" x14ac:dyDescent="0.25">
      <c r="A39" s="15"/>
      <c r="B39" s="220" t="s">
        <v>73</v>
      </c>
      <c r="C39" s="221"/>
      <c r="D39" s="63" t="s">
        <v>74</v>
      </c>
      <c r="E39" s="207" t="s">
        <v>128</v>
      </c>
      <c r="F39" s="208"/>
      <c r="G39" s="42"/>
      <c r="H39" s="48" t="s">
        <v>157</v>
      </c>
    </row>
    <row r="40" spans="1:9" ht="37.5" customHeight="1" thickTop="1" thickBot="1" x14ac:dyDescent="0.25">
      <c r="A40" s="15"/>
      <c r="B40" s="222" t="s">
        <v>108</v>
      </c>
      <c r="C40" s="223"/>
      <c r="D40" s="211">
        <f>IF(E39=J22,K22,IF(E39=J23,K23,""))</f>
        <v>0</v>
      </c>
      <c r="E40" s="212"/>
      <c r="F40" s="213"/>
      <c r="G40" s="57">
        <f>IF(ISERROR(D40),0,IF(D40&lt;0,0,D40))</f>
        <v>0</v>
      </c>
    </row>
    <row r="41" spans="1:9" ht="22.5" customHeight="1" x14ac:dyDescent="0.2">
      <c r="A41" s="15"/>
      <c r="B41" s="204" t="s">
        <v>76</v>
      </c>
      <c r="C41" s="204"/>
      <c r="D41" s="204"/>
      <c r="E41" s="204"/>
      <c r="F41" s="204"/>
      <c r="G41" s="204"/>
      <c r="H41" s="43"/>
    </row>
  </sheetData>
  <sheetProtection algorithmName="SHA-512" hashValue="EyR9dvPfZkXxB+6mV1EcuAIBM+BsSRTqqVfHMdXdjDY0y2gT+TJ3h5QuKbrWqEPHRMwHxbh57CGmP32gWdXrtw==" saltValue="5IOguEaYCSmMw6Z/lGga8w==" spinCount="100000" sheet="1" formatCells="0" formatColumns="0" formatRows="0"/>
  <mergeCells count="11">
    <mergeCell ref="B39:C39"/>
    <mergeCell ref="E39:F39"/>
    <mergeCell ref="B40:C40"/>
    <mergeCell ref="D40:F40"/>
    <mergeCell ref="B41:G41"/>
    <mergeCell ref="B3:G3"/>
    <mergeCell ref="B35:C36"/>
    <mergeCell ref="B37:C37"/>
    <mergeCell ref="D37:F37"/>
    <mergeCell ref="B38:C38"/>
    <mergeCell ref="D38:F38"/>
  </mergeCells>
  <phoneticPr fontId="3"/>
  <conditionalFormatting sqref="G39">
    <cfRule type="expression" dxfId="2" priority="1">
      <formula>OR(AND($E$39="申請無し",$G$39&lt;&gt;0),AND($E$39="申請有り",$G$39&lt;=0))</formula>
    </cfRule>
  </conditionalFormatting>
  <dataValidations count="2">
    <dataValidation type="whole" operator="greaterThanOrEqual" allowBlank="1" showInputMessage="1" sqref="E36" xr:uid="{628DF3FF-918B-4C9E-860C-F616BF8D6A44}">
      <formula1>0</formula1>
    </dataValidation>
    <dataValidation imeMode="off" allowBlank="1" showInputMessage="1" showErrorMessage="1" sqref="G39 D5:E34 G5:G34" xr:uid="{43C3E6CB-5E7E-4A33-95E5-07F1B93B64A3}"/>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8815E6-E7AA-4379-AFA4-AC75383944E9}">
          <x14:formula1>
            <xm:f>'選択肢 (2)'!$I$2:$I$4</xm:f>
          </x14:formula1>
          <xm:sqref>E39:F39</xm:sqref>
        </x14:dataValidation>
        <x14:dataValidation type="list" allowBlank="1" showInputMessage="1" showErrorMessage="1" xr:uid="{71AA466B-C563-49A0-B712-585022D6E146}">
          <x14:formula1>
            <xm:f>'選択肢 (2)'!$F$3:$F$7</xm:f>
          </x14:formula1>
          <xm:sqref>B5:B34</xm:sqref>
        </x14:dataValidation>
        <x14:dataValidation type="list" imeMode="off" allowBlank="1" xr:uid="{156F7F25-CDE9-418C-82A6-F31829906097}">
          <x14:formula1>
            <xm:f>'選択肢 (2)'!$G$3:$G$16</xm:f>
          </x14:formula1>
          <xm:sqref>F5:F34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選択肢 (2)</vt:lpstr>
      <vt:lpstr>18号</vt:lpstr>
      <vt:lpstr>18号別紙１（活用設備）</vt:lpstr>
      <vt:lpstr>18号別紙２（燃料電池）</vt:lpstr>
      <vt:lpstr>18号別紙３（水素ボイラー）</vt:lpstr>
      <vt:lpstr>18号別紙４（温水発生機）</vt:lpstr>
      <vt:lpstr>18号別紙５（水素バーナー）</vt:lpstr>
      <vt:lpstr>18号別紙６-1（カードル）</vt:lpstr>
      <vt:lpstr>18号別紙６-2（トレーラー）</vt:lpstr>
      <vt:lpstr>18号別紙６-3（吸蔵合金）</vt:lpstr>
      <vt:lpstr>18号別紙６-4（圧縮装置等）</vt:lpstr>
      <vt:lpstr>'18号'!Print_Area</vt:lpstr>
      <vt:lpstr>'18号別紙１（活用設備）'!Print_Area</vt:lpstr>
      <vt:lpstr>'18号別紙２（燃料電池）'!Print_Area</vt:lpstr>
      <vt:lpstr>'18号別紙３（水素ボイラー）'!Print_Area</vt:lpstr>
      <vt:lpstr>'18号別紙４（温水発生機）'!Print_Area</vt:lpstr>
      <vt:lpstr>'18号別紙５（水素バーナー）'!Print_Area</vt:lpstr>
      <vt:lpstr>'18号別紙６-1（カードル）'!Print_Area</vt:lpstr>
      <vt:lpstr>'18号別紙６-2（トレーラー）'!Print_Area</vt:lpstr>
      <vt:lpstr>'18号別紙６-3（吸蔵合金）'!Print_Area</vt:lpstr>
      <vt:lpstr>'18号別紙６-4（圧縮装置等）'!Print_Area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2024-05-01T07:33:18Z</dcterms:modified>
</cp:coreProperties>
</file>