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Y:\温暖化対策推進課\建物脱炭素化支援チーム\Ｒ５\295住宅用太陽光発電初期費用ゼロ促進の増強事業\03_交付要綱・様式FMT\03_様式\R606_関数設定\"/>
    </mc:Choice>
  </mc:AlternateContent>
  <xr:revisionPtr revIDLastSave="0" documentId="13_ncr:1_{BBCA537B-91C8-4325-A221-49C68B516191}" xr6:coauthVersionLast="47" xr6:coauthVersionMax="47" xr10:uidLastSave="{00000000-0000-0000-0000-000000000000}"/>
  <bookViews>
    <workbookView xWindow="-28920" yWindow="-120" windowWidth="29040" windowHeight="15720" tabRatio="714" xr2:uid="{00000000-000D-0000-FFFF-FFFF00000000}"/>
  </bookViews>
  <sheets>
    <sheet name="目次 " sheetId="45" r:id="rId1"/>
    <sheet name="提出方法" sheetId="46" r:id="rId2"/>
    <sheet name="記載要領" sheetId="47" r:id="rId3"/>
    <sheet name="集計シート（第１号様式）" sheetId="49" state="hidden" r:id="rId4"/>
    <sheet name="プルダウンリスト等" sheetId="53" state="hidden" r:id="rId5"/>
    <sheet name="基本情報" sheetId="48" r:id="rId6"/>
    <sheet name="第１号様式" sheetId="64" r:id="rId7"/>
    <sheet name="第２号様式（誓約書）公社宛" sheetId="51" r:id="rId8"/>
    <sheet name="第２号様式（誓約書）住宅所有者宛" sheetId="54" r:id="rId9"/>
    <sheet name="第５号様式" sheetId="36" r:id="rId10"/>
    <sheet name="第６号様式" sheetId="38" r:id="rId11"/>
    <sheet name="第７号様式" sheetId="39" r:id="rId12"/>
    <sheet name="第10号様式 " sheetId="40" r:id="rId13"/>
    <sheet name="第11号様式" sheetId="41" r:id="rId14"/>
    <sheet name="第13号様式" sheetId="43" r:id="rId15"/>
    <sheet name="(別紙)14号様式請求額計算書※添付はしない" sheetId="63" state="hidden" r:id="rId16"/>
    <sheet name="第15号様式 " sheetId="44" r:id="rId17"/>
  </sheets>
  <externalReferences>
    <externalReference r:id="rId18"/>
    <externalReference r:id="rId19"/>
    <externalReference r:id="rId20"/>
    <externalReference r:id="rId21"/>
  </externalReferences>
  <definedNames>
    <definedName name="a" localSheetId="15">#REF!</definedName>
    <definedName name="a" localSheetId="12">#REF!</definedName>
    <definedName name="a" localSheetId="13">#REF!</definedName>
    <definedName name="a" localSheetId="14">#REF!</definedName>
    <definedName name="a" localSheetId="16">#REF!</definedName>
    <definedName name="a" localSheetId="10">#REF!</definedName>
    <definedName name="a" localSheetId="11">#REF!</definedName>
    <definedName name="a">#REF!</definedName>
    <definedName name="_xlnm.Print_Area" localSheetId="15">'(別紙)14号様式請求額計算書※添付はしない'!$A$1:$P$33</definedName>
    <definedName name="_xlnm.Print_Area" localSheetId="2">記載要領!$A$1:$AB$83</definedName>
    <definedName name="_xlnm.Print_Area" localSheetId="12">'第10号様式 '!$A$1:$AO$30</definedName>
    <definedName name="_xlnm.Print_Area" localSheetId="13">第11号様式!$A$1:$AO$29</definedName>
    <definedName name="_xlnm.Print_Area" localSheetId="14">第13号様式!$A$1:$AO$25</definedName>
    <definedName name="_xlnm.Print_Area" localSheetId="16">'第15号様式 '!$A$1:$AO$23</definedName>
    <definedName name="_xlnm.Print_Area" localSheetId="6">第１号様式!$A$1:$AO$235</definedName>
    <definedName name="_xlnm.Print_Area" localSheetId="7">'第２号様式（誓約書）公社宛'!$A$1:$AO$100</definedName>
    <definedName name="_xlnm.Print_Area" localSheetId="8">'第２号様式（誓約書）住宅所有者宛'!$A$1:$AO$50</definedName>
    <definedName name="_xlnm.Print_Area" localSheetId="9">第５号様式!$A$1:$AO$24</definedName>
    <definedName name="_xlnm.Print_Area" localSheetId="10">第６号様式!$A$1:$AO$30</definedName>
    <definedName name="_xlnm.Print_Area" localSheetId="11">第７号様式!$A$1:$AO$35</definedName>
    <definedName name="_xlnm.Print_Area" localSheetId="1">提出方法!$A$1:$M$12</definedName>
    <definedName name="_xlnm.Print_Area" localSheetId="0">'目次 '!$A$1:$A$24</definedName>
    <definedName name="あ" localSheetId="15">[1]基本情報!#REF!</definedName>
    <definedName name="あ" localSheetId="4">[1]基本情報!#REF!</definedName>
    <definedName name="あ" localSheetId="7">[1]基本情報!#REF!</definedName>
    <definedName name="あ" localSheetId="8">[1]基本情報!#REF!</definedName>
    <definedName name="あ">[1]基本情報!#REF!</definedName>
    <definedName name="設備">[2]データ参照シート!$B$2</definedName>
    <definedName name="大分類" localSheetId="15">#REF!</definedName>
    <definedName name="大分類" localSheetId="4">[1]基本情報!#REF!</definedName>
    <definedName name="大分類" localSheetId="12">#REF!</definedName>
    <definedName name="大分類" localSheetId="13">#REF!</definedName>
    <definedName name="大分類" localSheetId="14">#REF!</definedName>
    <definedName name="大分類" localSheetId="16">#REF!</definedName>
    <definedName name="大分類" localSheetId="6">#REF!</definedName>
    <definedName name="大分類" localSheetId="7">[1]基本情報!#REF!</definedName>
    <definedName name="大分類" localSheetId="8">[1]基本情報!#REF!</definedName>
    <definedName name="大分類" localSheetId="9">#REF!</definedName>
    <definedName name="大分類" localSheetId="10">#REF!</definedName>
    <definedName name="大分類" localSheetId="11">#REF!</definedName>
    <definedName name="大分類" localSheetId="0">[3]基本情報入力シート!#REF!</definedName>
    <definedName name="大分類">#REF!</definedName>
    <definedName name="別1その2">[4]対策!$K$2:$K$9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4" i="64" l="1"/>
  <c r="L21" i="64"/>
  <c r="Q207" i="64"/>
  <c r="AH170" i="64"/>
  <c r="Q212" i="64"/>
  <c r="Q210" i="64"/>
  <c r="Q213" i="64" s="1"/>
  <c r="Q209" i="64"/>
  <c r="L20" i="64"/>
  <c r="BH167" i="64"/>
  <c r="BG167" i="64"/>
  <c r="BH166" i="64"/>
  <c r="BG166" i="64"/>
  <c r="BH165" i="64"/>
  <c r="BG165" i="64"/>
  <c r="BH164" i="64"/>
  <c r="BG164" i="64"/>
  <c r="BH163" i="64"/>
  <c r="BH168" i="64" s="1"/>
  <c r="BH169" i="64" s="1"/>
  <c r="BG163" i="64"/>
  <c r="BG168" i="64" s="1"/>
  <c r="BG169" i="64" s="1"/>
  <c r="BH140" i="64"/>
  <c r="BG140" i="64"/>
  <c r="BH139" i="64"/>
  <c r="BG139" i="64"/>
  <c r="BH138" i="64"/>
  <c r="BG138" i="64"/>
  <c r="BH137" i="64"/>
  <c r="BG137" i="64"/>
  <c r="BH136" i="64"/>
  <c r="BH141" i="64" s="1"/>
  <c r="BH142" i="64" s="1"/>
  <c r="BG136" i="64"/>
  <c r="BG141" i="64" s="1"/>
  <c r="BG142" i="64" s="1"/>
  <c r="BH113" i="64"/>
  <c r="BG113" i="64"/>
  <c r="BH112" i="64"/>
  <c r="BG112" i="64"/>
  <c r="BH111" i="64"/>
  <c r="BG111" i="64"/>
  <c r="BH110" i="64"/>
  <c r="BG110" i="64"/>
  <c r="BH109" i="64"/>
  <c r="BH114" i="64" s="1"/>
  <c r="BH115" i="64" s="1"/>
  <c r="BG109" i="64"/>
  <c r="BG114" i="64" s="1"/>
  <c r="BG115" i="64" s="1"/>
  <c r="BH86" i="64"/>
  <c r="BG86" i="64"/>
  <c r="BH85" i="64"/>
  <c r="BG85" i="64"/>
  <c r="BH84" i="64"/>
  <c r="BG84" i="64"/>
  <c r="BH83" i="64"/>
  <c r="BG83" i="64"/>
  <c r="BH82" i="64"/>
  <c r="BH87" i="64" s="1"/>
  <c r="BH88" i="64" s="1"/>
  <c r="BG82" i="64"/>
  <c r="BG87" i="64" s="1"/>
  <c r="BG88" i="64" s="1"/>
  <c r="BK155" i="64"/>
  <c r="BJ155" i="64"/>
  <c r="BI155" i="64"/>
  <c r="BH155" i="64"/>
  <c r="BG155" i="64"/>
  <c r="BK154" i="64"/>
  <c r="BJ154" i="64"/>
  <c r="BI154" i="64"/>
  <c r="BH154" i="64"/>
  <c r="BG154" i="64"/>
  <c r="BK153" i="64"/>
  <c r="BJ153" i="64"/>
  <c r="BI153" i="64"/>
  <c r="BH153" i="64"/>
  <c r="BG153" i="64"/>
  <c r="BK152" i="64"/>
  <c r="BK156" i="64" s="1"/>
  <c r="BK157" i="64" s="1"/>
  <c r="BK158" i="64" s="1"/>
  <c r="BK159" i="64" s="1"/>
  <c r="BJ152" i="64"/>
  <c r="BI152" i="64"/>
  <c r="BI156" i="64" s="1"/>
  <c r="BH152" i="64"/>
  <c r="BG152" i="64"/>
  <c r="BG156" i="64" s="1"/>
  <c r="BK151" i="64"/>
  <c r="BJ151" i="64"/>
  <c r="BJ156" i="64" s="1"/>
  <c r="BJ157" i="64" s="1"/>
  <c r="BJ158" i="64" s="1"/>
  <c r="BJ159" i="64" s="1"/>
  <c r="BI151" i="64"/>
  <c r="BH151" i="64"/>
  <c r="BH156" i="64" s="1"/>
  <c r="BG151" i="64"/>
  <c r="BK128" i="64"/>
  <c r="BJ128" i="64"/>
  <c r="BI128" i="64"/>
  <c r="BH128" i="64"/>
  <c r="BG128" i="64"/>
  <c r="BK127" i="64"/>
  <c r="BJ127" i="64"/>
  <c r="BI127" i="64"/>
  <c r="BH127" i="64"/>
  <c r="BG127" i="64"/>
  <c r="BK126" i="64"/>
  <c r="BJ126" i="64"/>
  <c r="BI126" i="64"/>
  <c r="BH126" i="64"/>
  <c r="BG126" i="64"/>
  <c r="BK125" i="64"/>
  <c r="BJ125" i="64"/>
  <c r="BI125" i="64"/>
  <c r="BH125" i="64"/>
  <c r="BG125" i="64"/>
  <c r="BK124" i="64"/>
  <c r="BK129" i="64" s="1"/>
  <c r="BK130" i="64" s="1"/>
  <c r="BK131" i="64" s="1"/>
  <c r="BK132" i="64" s="1"/>
  <c r="BJ124" i="64"/>
  <c r="BJ129" i="64" s="1"/>
  <c r="BJ130" i="64" s="1"/>
  <c r="BJ131" i="64" s="1"/>
  <c r="BJ132" i="64" s="1"/>
  <c r="BI124" i="64"/>
  <c r="BI129" i="64" s="1"/>
  <c r="BH124" i="64"/>
  <c r="BH129" i="64" s="1"/>
  <c r="BG124" i="64"/>
  <c r="BG129" i="64" s="1"/>
  <c r="BK101" i="64"/>
  <c r="BJ101" i="64"/>
  <c r="BI101" i="64"/>
  <c r="BH101" i="64"/>
  <c r="BG101" i="64"/>
  <c r="BK100" i="64"/>
  <c r="BJ100" i="64"/>
  <c r="BI100" i="64"/>
  <c r="BH100" i="64"/>
  <c r="BG100" i="64"/>
  <c r="BK99" i="64"/>
  <c r="BJ99" i="64"/>
  <c r="BI99" i="64"/>
  <c r="BH99" i="64"/>
  <c r="BG99" i="64"/>
  <c r="BK98" i="64"/>
  <c r="BJ98" i="64"/>
  <c r="BI98" i="64"/>
  <c r="BH98" i="64"/>
  <c r="BG98" i="64"/>
  <c r="BK97" i="64"/>
  <c r="BK102" i="64" s="1"/>
  <c r="BK103" i="64" s="1"/>
  <c r="BK104" i="64" s="1"/>
  <c r="BK105" i="64" s="1"/>
  <c r="BJ97" i="64"/>
  <c r="BJ102" i="64" s="1"/>
  <c r="BJ103" i="64" s="1"/>
  <c r="BJ104" i="64" s="1"/>
  <c r="BJ105" i="64" s="1"/>
  <c r="BI97" i="64"/>
  <c r="BI102" i="64" s="1"/>
  <c r="BH97" i="64"/>
  <c r="BH102" i="64" s="1"/>
  <c r="BG97" i="64"/>
  <c r="BG102" i="64" s="1"/>
  <c r="BK74" i="64"/>
  <c r="BJ74" i="64"/>
  <c r="BI74" i="64"/>
  <c r="BH74" i="64"/>
  <c r="BG74" i="64"/>
  <c r="BK73" i="64"/>
  <c r="BJ73" i="64"/>
  <c r="BI73" i="64"/>
  <c r="BH73" i="64"/>
  <c r="BG73" i="64"/>
  <c r="BK72" i="64"/>
  <c r="BJ72" i="64"/>
  <c r="BI72" i="64"/>
  <c r="BH72" i="64"/>
  <c r="BG72" i="64"/>
  <c r="BK71" i="64"/>
  <c r="BK75" i="64" s="1"/>
  <c r="BK76" i="64" s="1"/>
  <c r="BK77" i="64" s="1"/>
  <c r="BK78" i="64" s="1"/>
  <c r="BJ71" i="64"/>
  <c r="BI71" i="64"/>
  <c r="BI75" i="64" s="1"/>
  <c r="BH71" i="64"/>
  <c r="BG71" i="64"/>
  <c r="BG75" i="64" s="1"/>
  <c r="BK70" i="64"/>
  <c r="BJ70" i="64"/>
  <c r="BJ75" i="64" s="1"/>
  <c r="BJ76" i="64" s="1"/>
  <c r="BJ77" i="64" s="1"/>
  <c r="BJ78" i="64" s="1"/>
  <c r="BI70" i="64"/>
  <c r="BH70" i="64"/>
  <c r="BH75" i="64" s="1"/>
  <c r="BG70" i="64"/>
  <c r="BI157" i="64" l="1"/>
  <c r="BI158" i="64" s="1"/>
  <c r="BI159" i="64" s="1"/>
  <c r="BI130" i="64"/>
  <c r="BI131" i="64" s="1"/>
  <c r="BI132" i="64" s="1"/>
  <c r="BI103" i="64"/>
  <c r="BI104" i="64" s="1"/>
  <c r="BI105" i="64" s="1"/>
  <c r="BI76" i="64"/>
  <c r="BI77" i="64" s="1"/>
  <c r="BI78" i="64" s="1"/>
  <c r="BG56" i="64" l="1"/>
  <c r="BH56" i="64"/>
  <c r="BG57" i="64"/>
  <c r="BH57" i="64"/>
  <c r="BG58" i="64"/>
  <c r="BH58" i="64"/>
  <c r="BG59" i="64"/>
  <c r="BH59" i="64"/>
  <c r="BH55" i="64"/>
  <c r="BG55" i="64"/>
  <c r="BG60" i="64" s="1"/>
  <c r="BI44" i="64"/>
  <c r="BJ44" i="64"/>
  <c r="BK44" i="64"/>
  <c r="BI45" i="64"/>
  <c r="BJ45" i="64"/>
  <c r="BK45" i="64"/>
  <c r="BI46" i="64"/>
  <c r="BJ46" i="64"/>
  <c r="BK46" i="64"/>
  <c r="BI47" i="64"/>
  <c r="BJ47" i="64"/>
  <c r="BK47" i="64"/>
  <c r="BK43" i="64"/>
  <c r="BK48" i="64" s="1"/>
  <c r="BJ43" i="64"/>
  <c r="BJ48" i="64" s="1"/>
  <c r="BI43" i="64"/>
  <c r="BI48" i="64" s="1"/>
  <c r="BG44" i="64"/>
  <c r="BH44" i="64"/>
  <c r="BG45" i="64"/>
  <c r="BH45" i="64"/>
  <c r="BG46" i="64"/>
  <c r="BH46" i="64"/>
  <c r="BG47" i="64"/>
  <c r="BH47" i="64"/>
  <c r="BH43" i="64"/>
  <c r="BH48" i="64" s="1"/>
  <c r="BG43" i="64"/>
  <c r="BG48" i="64" s="1"/>
  <c r="AH146" i="64"/>
  <c r="Q204" i="64"/>
  <c r="AC188" i="64"/>
  <c r="AH181" i="64"/>
  <c r="AH107" i="64"/>
  <c r="AH112" i="64" s="1"/>
  <c r="AH97" i="64"/>
  <c r="AH47" i="64"/>
  <c r="AH46" i="64"/>
  <c r="AH45" i="64"/>
  <c r="AH44" i="64"/>
  <c r="AH43" i="64"/>
  <c r="BI49" i="64" l="1"/>
  <c r="BI50" i="64" s="1"/>
  <c r="AH48" i="64"/>
  <c r="AH49" i="64" s="1"/>
  <c r="BG61" i="64" s="1"/>
  <c r="AH98" i="64"/>
  <c r="AH99" i="64"/>
  <c r="AH100" i="64"/>
  <c r="BB43" i="64"/>
  <c r="AH101" i="64"/>
  <c r="AH124" i="64"/>
  <c r="L22" i="64"/>
  <c r="AH102" i="64" l="1"/>
  <c r="AH103" i="64" s="1"/>
  <c r="AH115" i="64" s="1"/>
  <c r="BH60" i="64"/>
  <c r="BJ49" i="64"/>
  <c r="BJ50" i="64" s="1"/>
  <c r="BK49" i="64"/>
  <c r="BK50" i="64" s="1"/>
  <c r="BB44" i="64"/>
  <c r="BB45" i="64"/>
  <c r="BB46" i="64"/>
  <c r="BB47" i="64"/>
  <c r="AH165" i="64"/>
  <c r="AH164" i="64"/>
  <c r="AH163" i="64"/>
  <c r="AH162" i="64"/>
  <c r="AH161" i="64"/>
  <c r="AH166" i="64" s="1"/>
  <c r="AH155" i="64"/>
  <c r="AH154" i="64"/>
  <c r="AH153" i="64"/>
  <c r="AH152" i="64"/>
  <c r="AH151" i="64"/>
  <c r="AH138" i="64"/>
  <c r="AH137" i="64"/>
  <c r="AH136" i="64"/>
  <c r="AH135" i="64"/>
  <c r="AH134" i="64"/>
  <c r="AH128" i="64"/>
  <c r="AH127" i="64"/>
  <c r="AH126" i="64"/>
  <c r="AH125" i="64"/>
  <c r="AH111" i="64"/>
  <c r="AH110" i="64"/>
  <c r="AH109" i="64"/>
  <c r="AH108" i="64"/>
  <c r="AH84" i="64"/>
  <c r="AH83" i="64"/>
  <c r="AH82" i="64"/>
  <c r="AH81" i="64"/>
  <c r="AH80" i="64"/>
  <c r="AH74" i="64"/>
  <c r="AH73" i="64"/>
  <c r="AH72" i="64"/>
  <c r="AH71" i="64"/>
  <c r="AH70" i="64"/>
  <c r="AH57" i="64"/>
  <c r="AH53" i="64"/>
  <c r="AH56" i="64"/>
  <c r="AH55" i="64"/>
  <c r="AH54" i="64"/>
  <c r="AH156" i="64" l="1"/>
  <c r="AH157" i="64" s="1"/>
  <c r="AH58" i="64"/>
  <c r="AH85" i="64"/>
  <c r="AH139" i="64"/>
  <c r="AH129" i="64"/>
  <c r="AH75" i="64"/>
  <c r="AH76" i="64" s="1"/>
  <c r="AH169" i="64" l="1"/>
  <c r="AH88" i="64"/>
  <c r="AH119" i="64"/>
  <c r="AH117" i="64"/>
  <c r="AH118" i="64"/>
  <c r="AH116" i="64"/>
  <c r="AH130" i="64"/>
  <c r="AH142" i="64" s="1"/>
  <c r="R234" i="64"/>
  <c r="AC192" i="64"/>
  <c r="AC191" i="64"/>
  <c r="AC190" i="64"/>
  <c r="AC189" i="64"/>
  <c r="L38" i="64"/>
  <c r="L37" i="64"/>
  <c r="L36" i="64"/>
  <c r="L35" i="64"/>
  <c r="L30" i="64"/>
  <c r="L29" i="64"/>
  <c r="L28" i="64"/>
  <c r="L27" i="64"/>
  <c r="L26" i="64"/>
  <c r="AG8" i="64"/>
  <c r="Z8" i="64"/>
  <c r="Z7" i="64"/>
  <c r="Z6" i="64"/>
  <c r="AL2" i="64"/>
  <c r="AI2" i="64"/>
  <c r="AD2" i="64"/>
  <c r="AH171" i="64" l="1"/>
  <c r="AH172" i="64"/>
  <c r="AH144" i="64"/>
  <c r="AH145" i="64"/>
  <c r="AH143" i="64"/>
  <c r="AH90" i="64"/>
  <c r="AC193" i="64"/>
  <c r="Q194" i="64" s="1"/>
  <c r="AH89" i="64"/>
  <c r="AH91" i="64"/>
  <c r="AH92" i="64"/>
  <c r="L24" i="64"/>
  <c r="AH173" i="64" l="1"/>
  <c r="AH61" i="64"/>
  <c r="BI51" i="64" l="1"/>
  <c r="BJ51" i="64"/>
  <c r="BK51" i="64"/>
  <c r="AH184" i="64"/>
  <c r="Q195" i="64" s="1"/>
  <c r="Q196" i="64" s="1"/>
  <c r="Q215" i="64" s="1"/>
  <c r="Q216" i="64" s="1"/>
  <c r="Q217" i="64" s="1"/>
  <c r="BH61" i="64"/>
  <c r="AH65" i="64" s="1"/>
  <c r="AH63" i="64"/>
  <c r="AH62" i="64"/>
  <c r="AH176" i="64"/>
  <c r="Q208" i="64" s="1"/>
  <c r="AH64" i="64"/>
  <c r="Q211" i="64" l="1"/>
  <c r="L23" i="64"/>
  <c r="E20" i="63"/>
  <c r="D6" i="63"/>
  <c r="Z7" i="44"/>
  <c r="E28" i="63" l="1"/>
  <c r="E13" i="63"/>
  <c r="H16" i="63" s="1"/>
  <c r="K28" i="63" s="1"/>
  <c r="Q218" i="64" l="1"/>
  <c r="Q220" i="64" s="1"/>
  <c r="Q222" i="64" s="1"/>
  <c r="L25" i="64" s="1"/>
  <c r="H28" i="63"/>
  <c r="E31" i="63" s="1"/>
  <c r="AJ5" i="49"/>
  <c r="AI5" i="49"/>
  <c r="I5" i="49"/>
  <c r="J5" i="49"/>
  <c r="O3" i="53" l="1"/>
  <c r="O2" i="53"/>
  <c r="D15" i="48" l="1"/>
  <c r="D20" i="48"/>
  <c r="D24" i="48"/>
  <c r="AK5" i="49" l="1"/>
  <c r="B7" i="54"/>
  <c r="B6" i="54" s="1"/>
  <c r="AW5" i="49" l="1"/>
  <c r="AX5" i="49"/>
  <c r="AY5" i="49"/>
  <c r="AZ5" i="49"/>
  <c r="BA5" i="49"/>
  <c r="AV5" i="49"/>
  <c r="AA5" i="49"/>
  <c r="N5" i="49"/>
  <c r="P5" i="49"/>
  <c r="Q5" i="49"/>
  <c r="S5" i="49"/>
  <c r="T5" i="49"/>
  <c r="U5" i="49"/>
  <c r="V5" i="49"/>
  <c r="W5" i="49"/>
  <c r="X5" i="49"/>
  <c r="Y5" i="49"/>
  <c r="Z5" i="49"/>
  <c r="BB5" i="49"/>
  <c r="S50" i="54" l="1"/>
  <c r="I50" i="54"/>
  <c r="I49" i="54"/>
  <c r="I48" i="54"/>
  <c r="M45" i="54"/>
  <c r="J45" i="54"/>
  <c r="D45" i="54"/>
  <c r="S99" i="51"/>
  <c r="I99" i="51"/>
  <c r="I97" i="51"/>
  <c r="I95" i="51"/>
  <c r="M93" i="51"/>
  <c r="J93" i="51"/>
  <c r="D93" i="51"/>
  <c r="AG8" i="44"/>
  <c r="Z8" i="44"/>
  <c r="Z6" i="44"/>
  <c r="AL2" i="44"/>
  <c r="AI2" i="44"/>
  <c r="AD2" i="44"/>
  <c r="AG8" i="43"/>
  <c r="Z8" i="43"/>
  <c r="Z7" i="43"/>
  <c r="D4" i="63" s="1"/>
  <c r="Z6" i="43"/>
  <c r="AL2" i="43"/>
  <c r="AI2" i="43"/>
  <c r="AD2" i="43"/>
  <c r="AG8" i="41"/>
  <c r="Z8" i="41"/>
  <c r="Z7" i="41"/>
  <c r="Z6" i="41"/>
  <c r="AL2" i="41"/>
  <c r="AI2" i="41"/>
  <c r="AD2" i="41"/>
  <c r="AG8" i="40"/>
  <c r="Z8" i="40"/>
  <c r="Z7" i="40"/>
  <c r="Z6" i="40"/>
  <c r="AL2" i="40"/>
  <c r="AI2" i="40"/>
  <c r="AD2" i="40"/>
  <c r="AG8" i="39"/>
  <c r="Z8" i="39"/>
  <c r="Z7" i="39"/>
  <c r="Z6" i="39"/>
  <c r="AL2" i="39"/>
  <c r="AI2" i="39"/>
  <c r="AD2" i="39"/>
  <c r="AG8" i="38"/>
  <c r="Z8" i="38"/>
  <c r="Z7" i="38"/>
  <c r="Z6" i="38"/>
  <c r="AL2" i="38"/>
  <c r="AI2" i="38"/>
  <c r="AD2" i="38"/>
  <c r="AG8" i="36"/>
  <c r="Z8" i="36"/>
  <c r="Z7" i="36"/>
  <c r="Z6" i="36"/>
  <c r="AL2" i="36"/>
  <c r="AI2" i="36"/>
  <c r="AD2" i="36"/>
  <c r="D32" i="48"/>
  <c r="D5" i="63" l="1"/>
  <c r="R5" i="49"/>
  <c r="D29" i="48"/>
  <c r="O5" i="49" l="1"/>
  <c r="AL5" i="49" l="1"/>
  <c r="AF5" i="49"/>
  <c r="AE5" i="49"/>
  <c r="AD5" i="49"/>
  <c r="AC5" i="49"/>
  <c r="AH5" i="49" l="1"/>
  <c r="AB5" i="49"/>
  <c r="AG5" i="49" l="1"/>
  <c r="AM5" i="49" l="1"/>
  <c r="AN5" i="49" l="1"/>
  <c r="AQ5" i="49"/>
  <c r="AP5" i="49"/>
  <c r="AO5" i="49" l="1"/>
  <c r="AR5" i="49" l="1"/>
  <c r="M5" i="49"/>
  <c r="L5" i="49"/>
  <c r="H5" i="49"/>
  <c r="F5" i="49"/>
  <c r="E5" i="49"/>
  <c r="D5" i="49"/>
  <c r="C5" i="49"/>
  <c r="A5" i="49"/>
  <c r="D3" i="48"/>
  <c r="D12" i="48"/>
  <c r="D8" i="48"/>
  <c r="AT5" i="49" l="1"/>
  <c r="AS5" i="49"/>
  <c r="K5" i="49"/>
  <c r="B5" i="49"/>
  <c r="G5" i="49"/>
  <c r="AU5"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PC24160JL109</author>
  </authors>
  <commentList>
    <comment ref="BH61" authorId="0" shapeId="0" xr:uid="{1770B7FB-B36D-49B2-A1DB-5933EC4165FA}">
      <text>
        <r>
          <rPr>
            <sz val="8"/>
            <color indexed="81"/>
            <rFont val="MS P ゴシック"/>
            <family val="3"/>
            <charset val="128"/>
          </rPr>
          <t xml:space="preserve">〈前提〉オプティマイザーが1つでも設置されている＝全モジュールに1つずつオプティマイザーが設置されている
上記の考え方より、
①オプティマイザーが１つでも設置されているか否か
②オプティマイザーとモジュールの出力数は一致
③太陽光発電システム　発電出力のいずれか小さい値を算出
</t>
        </r>
        <r>
          <rPr>
            <sz val="9"/>
            <color indexed="81"/>
            <rFont val="MS P ゴシック"/>
            <family val="3"/>
            <charset val="128"/>
          </rPr>
          <t xml:space="preserve">
</t>
        </r>
      </text>
    </comment>
    <comment ref="BH88" authorId="0" shapeId="0" xr:uid="{F5B97403-6F29-4CD8-A032-86270B90823D}">
      <text>
        <r>
          <rPr>
            <sz val="8"/>
            <color indexed="81"/>
            <rFont val="MS P ゴシック"/>
            <family val="3"/>
            <charset val="128"/>
          </rPr>
          <t xml:space="preserve">〈前提〉オプティマイザーが1つでも設置されている＝全モジュールに1つずつオプティマイザーが設置されている
上記の考え方より、
①オプティマイザーが１つでも設置されているか否か
②オプティマイザーとモジュールの出力数は一致
③太陽光発電システム　発電出力のいずれか小さい値を算出
</t>
        </r>
        <r>
          <rPr>
            <sz val="9"/>
            <color indexed="81"/>
            <rFont val="MS P ゴシック"/>
            <family val="3"/>
            <charset val="128"/>
          </rPr>
          <t xml:space="preserve">
</t>
        </r>
      </text>
    </comment>
    <comment ref="BH115" authorId="0" shapeId="0" xr:uid="{7689D055-FF51-4EF6-B2E2-8B7A3488E4AE}">
      <text>
        <r>
          <rPr>
            <sz val="8"/>
            <color indexed="81"/>
            <rFont val="MS P ゴシック"/>
            <family val="3"/>
            <charset val="128"/>
          </rPr>
          <t xml:space="preserve">〈前提〉オプティマイザーが1つでも設置されている＝全モジュールに1つずつオプティマイザーが設置されている
上記の考え方より、
①オプティマイザーが１つでも設置されているか否か
②オプティマイザーとモジュールの出力数は一致
③太陽光発電システム　発電出力のいずれか小さい値を算出
</t>
        </r>
        <r>
          <rPr>
            <sz val="9"/>
            <color indexed="81"/>
            <rFont val="MS P ゴシック"/>
            <family val="3"/>
            <charset val="128"/>
          </rPr>
          <t xml:space="preserve">
</t>
        </r>
      </text>
    </comment>
    <comment ref="BH142" authorId="0" shapeId="0" xr:uid="{B74B60E1-B8ED-4A66-871B-13F57939D41B}">
      <text>
        <r>
          <rPr>
            <sz val="8"/>
            <color indexed="81"/>
            <rFont val="MS P ゴシック"/>
            <family val="3"/>
            <charset val="128"/>
          </rPr>
          <t xml:space="preserve">〈前提〉オプティマイザーが1つでも設置されている＝全モジュールに1つずつオプティマイザーが設置されている
上記の考え方より、
①オプティマイザーが１つでも設置されているか否か
②オプティマイザーとモジュールの出力数は一致
③太陽光発電システム　発電出力のいずれか小さい値を算出
</t>
        </r>
        <r>
          <rPr>
            <sz val="9"/>
            <color indexed="81"/>
            <rFont val="MS P ゴシック"/>
            <family val="3"/>
            <charset val="128"/>
          </rPr>
          <t xml:space="preserve">
</t>
        </r>
      </text>
    </comment>
    <comment ref="BH169" authorId="0" shapeId="0" xr:uid="{C33D7CA1-CB6F-4F69-8066-5A866F8A747F}">
      <text>
        <r>
          <rPr>
            <sz val="8"/>
            <color indexed="81"/>
            <rFont val="MS P ゴシック"/>
            <family val="3"/>
            <charset val="128"/>
          </rPr>
          <t xml:space="preserve">〈前提〉オプティマイザーが1つでも設置されている＝全モジュールに1つずつオプティマイザーが設置されている
上記の考え方より、
①オプティマイザーが１つでも設置されているか否か
②オプティマイザーとモジュールの出力数は一致
③太陽光発電システム　発電出力のいずれか小さい値を算出
</t>
        </r>
        <r>
          <rPr>
            <sz val="9"/>
            <color indexed="81"/>
            <rFont val="MS P ゴシック"/>
            <family val="3"/>
            <charset val="128"/>
          </rPr>
          <t xml:space="preserve">
</t>
        </r>
      </text>
    </comment>
  </commentList>
</comments>
</file>

<file path=xl/sharedStrings.xml><?xml version="1.0" encoding="utf-8"?>
<sst xmlns="http://schemas.openxmlformats.org/spreadsheetml/2006/main" count="1457" uniqueCount="616">
  <si>
    <t>部分を入力してください。</t>
    <rPh sb="0" eb="2">
      <t>ブブン</t>
    </rPh>
    <rPh sb="3" eb="5">
      <t>ニュウリョク</t>
    </rPh>
    <phoneticPr fontId="17"/>
  </si>
  <si>
    <t>記</t>
    <rPh sb="0" eb="1">
      <t>キ</t>
    </rPh>
    <phoneticPr fontId="17"/>
  </si>
  <si>
    <t>円</t>
    <rPh sb="0" eb="1">
      <t>エン</t>
    </rPh>
    <phoneticPr fontId="17"/>
  </si>
  <si>
    <t>名称</t>
    <rPh sb="0" eb="2">
      <t>メイショウ</t>
    </rPh>
    <phoneticPr fontId="17"/>
  </si>
  <si>
    <t>住所</t>
    <rPh sb="0" eb="2">
      <t>ジュウショ</t>
    </rPh>
    <phoneticPr fontId="17"/>
  </si>
  <si>
    <t>使用場所</t>
    <rPh sb="0" eb="2">
      <t>シヨウ</t>
    </rPh>
    <rPh sb="2" eb="4">
      <t>バショ</t>
    </rPh>
    <phoneticPr fontId="17"/>
  </si>
  <si>
    <t>年</t>
    <rPh sb="0" eb="1">
      <t>ネン</t>
    </rPh>
    <phoneticPr fontId="10"/>
  </si>
  <si>
    <t>公益財団法人　東京都環境公社</t>
    <rPh sb="0" eb="2">
      <t>コウエキ</t>
    </rPh>
    <phoneticPr fontId="10"/>
  </si>
  <si>
    <t>名　称</t>
    <rPh sb="0" eb="1">
      <t>メイ</t>
    </rPh>
    <rPh sb="2" eb="3">
      <t>ショウ</t>
    </rPh>
    <phoneticPr fontId="10"/>
  </si>
  <si>
    <t>代表者の職・氏名</t>
    <rPh sb="0" eb="3">
      <t>ダイヒョウシャ</t>
    </rPh>
    <rPh sb="4" eb="5">
      <t>ショク</t>
    </rPh>
    <rPh sb="6" eb="8">
      <t>シメイ</t>
    </rPh>
    <phoneticPr fontId="10"/>
  </si>
  <si>
    <t>記</t>
    <rPh sb="0" eb="1">
      <t>キ</t>
    </rPh>
    <phoneticPr fontId="10"/>
  </si>
  <si>
    <t>日</t>
    <rPh sb="0" eb="1">
      <t>ニチ</t>
    </rPh>
    <phoneticPr fontId="10"/>
  </si>
  <si>
    <r>
      <rPr>
        <sz val="11"/>
        <color indexed="8"/>
        <rFont val="ＭＳ Ｐ明朝"/>
        <family val="1"/>
        <charset val="128"/>
      </rPr>
      <t>部課名</t>
    </r>
    <rPh sb="0" eb="2">
      <t>ブカ</t>
    </rPh>
    <rPh sb="2" eb="3">
      <t>ナ</t>
    </rPh>
    <phoneticPr fontId="10"/>
  </si>
  <si>
    <r>
      <rPr>
        <sz val="11"/>
        <color indexed="8"/>
        <rFont val="ＭＳ Ｐ明朝"/>
        <family val="1"/>
        <charset val="128"/>
      </rPr>
      <t>担当者氏名</t>
    </r>
    <rPh sb="0" eb="3">
      <t>タントウシャ</t>
    </rPh>
    <rPh sb="3" eb="5">
      <t>シメイ</t>
    </rPh>
    <phoneticPr fontId="10"/>
  </si>
  <si>
    <t>電話番号</t>
    <phoneticPr fontId="10"/>
  </si>
  <si>
    <t>円</t>
    <rPh sb="0" eb="1">
      <t>エン</t>
    </rPh>
    <phoneticPr fontId="9"/>
  </si>
  <si>
    <t>月</t>
    <rPh sb="0" eb="1">
      <t>ガツ</t>
    </rPh>
    <phoneticPr fontId="10"/>
  </si>
  <si>
    <t>交付申請年月日</t>
    <rPh sb="0" eb="2">
      <t>コウフ</t>
    </rPh>
    <rPh sb="2" eb="4">
      <t>シンセイ</t>
    </rPh>
    <rPh sb="4" eb="7">
      <t>ネンガッピ</t>
    </rPh>
    <phoneticPr fontId="10"/>
  </si>
  <si>
    <t>撤回の理由</t>
    <rPh sb="0" eb="2">
      <t>テッカイ</t>
    </rPh>
    <rPh sb="3" eb="5">
      <t>リユウ</t>
    </rPh>
    <phoneticPr fontId="17"/>
  </si>
  <si>
    <t>部課名</t>
    <rPh sb="0" eb="1">
      <t>ブ</t>
    </rPh>
    <rPh sb="1" eb="2">
      <t>カ</t>
    </rPh>
    <rPh sb="2" eb="3">
      <t>メイ</t>
    </rPh>
    <phoneticPr fontId="17"/>
  </si>
  <si>
    <t>担当者氏名</t>
    <rPh sb="0" eb="3">
      <t>タントウシャ</t>
    </rPh>
    <rPh sb="3" eb="5">
      <t>シメイ</t>
    </rPh>
    <phoneticPr fontId="17"/>
  </si>
  <si>
    <t>変更前</t>
    <rPh sb="0" eb="2">
      <t>ヘンコウ</t>
    </rPh>
    <rPh sb="2" eb="3">
      <t>マエ</t>
    </rPh>
    <phoneticPr fontId="17"/>
  </si>
  <si>
    <t>変更後</t>
    <rPh sb="0" eb="2">
      <t>ヘンコウ</t>
    </rPh>
    <rPh sb="2" eb="3">
      <t>ゴ</t>
    </rPh>
    <phoneticPr fontId="17"/>
  </si>
  <si>
    <t>所有者住所</t>
    <rPh sb="0" eb="3">
      <t>ショユウシャ</t>
    </rPh>
    <rPh sb="3" eb="5">
      <t>ジュウショ</t>
    </rPh>
    <phoneticPr fontId="17"/>
  </si>
  <si>
    <t>←下部の注意書きのとおり、変更後の所有者について本人確認書類が必要です</t>
    <rPh sb="1" eb="3">
      <t>カブ</t>
    </rPh>
    <rPh sb="4" eb="7">
      <t>チュウイガ</t>
    </rPh>
    <rPh sb="13" eb="16">
      <t>ヘンコウゴ</t>
    </rPh>
    <rPh sb="17" eb="20">
      <t>ショユウシャ</t>
    </rPh>
    <rPh sb="24" eb="26">
      <t>ホンニン</t>
    </rPh>
    <rPh sb="26" eb="30">
      <t>カクニンショルイ</t>
    </rPh>
    <rPh sb="31" eb="33">
      <t>ヒツヨウ</t>
    </rPh>
    <phoneticPr fontId="9"/>
  </si>
  <si>
    <t>フリガナ</t>
    <phoneticPr fontId="17"/>
  </si>
  <si>
    <t>電話番号</t>
    <rPh sb="0" eb="2">
      <t>デンワ</t>
    </rPh>
    <rPh sb="2" eb="4">
      <t>バンゴウ</t>
    </rPh>
    <phoneticPr fontId="17"/>
  </si>
  <si>
    <t>変更理由</t>
    <rPh sb="0" eb="2">
      <t>ヘンコウ</t>
    </rPh>
    <rPh sb="2" eb="4">
      <t>リユウ</t>
    </rPh>
    <phoneticPr fontId="17"/>
  </si>
  <si>
    <t>変更年月日</t>
    <rPh sb="0" eb="2">
      <t>ヘンコウ</t>
    </rPh>
    <rPh sb="2" eb="5">
      <t>ネンガッピ</t>
    </rPh>
    <phoneticPr fontId="17"/>
  </si>
  <si>
    <t>【補助金の交付に伴う義務】</t>
    <rPh sb="1" eb="3">
      <t>ホジョ</t>
    </rPh>
    <rPh sb="3" eb="4">
      <t>キン</t>
    </rPh>
    <rPh sb="5" eb="7">
      <t>コウフ</t>
    </rPh>
    <rPh sb="8" eb="9">
      <t>トモナ</t>
    </rPh>
    <rPh sb="10" eb="12">
      <t>ギム</t>
    </rPh>
    <phoneticPr fontId="10"/>
  </si>
  <si>
    <t>　　承諾します</t>
    <rPh sb="2" eb="4">
      <t>ショウダク</t>
    </rPh>
    <phoneticPr fontId="17"/>
  </si>
  <si>
    <t>代表者の
職・氏名</t>
    <rPh sb="0" eb="3">
      <t>ダイヒョウシャ</t>
    </rPh>
    <rPh sb="5" eb="6">
      <t>ショク</t>
    </rPh>
    <rPh sb="7" eb="9">
      <t>シメイ</t>
    </rPh>
    <phoneticPr fontId="10"/>
  </si>
  <si>
    <t>既に交付を受けている
助成金額</t>
    <rPh sb="0" eb="1">
      <t>スデ</t>
    </rPh>
    <rPh sb="2" eb="4">
      <t>コウフ</t>
    </rPh>
    <rPh sb="5" eb="6">
      <t>ウ</t>
    </rPh>
    <rPh sb="13" eb="15">
      <t>キンガク</t>
    </rPh>
    <phoneticPr fontId="17"/>
  </si>
  <si>
    <t>（１）返還金</t>
    <rPh sb="3" eb="6">
      <t>ヘンカンキン</t>
    </rPh>
    <phoneticPr fontId="17"/>
  </si>
  <si>
    <t>（２）加算金</t>
    <rPh sb="3" eb="6">
      <t>カサンキン</t>
    </rPh>
    <phoneticPr fontId="17"/>
  </si>
  <si>
    <t>（３）延滞金</t>
    <rPh sb="3" eb="6">
      <t>エンタイキン</t>
    </rPh>
    <phoneticPr fontId="17"/>
  </si>
  <si>
    <t>添付資料</t>
    <rPh sb="0" eb="2">
      <t>テンプ</t>
    </rPh>
    <rPh sb="2" eb="4">
      <t>シリョウ</t>
    </rPh>
    <phoneticPr fontId="17"/>
  </si>
  <si>
    <t>・加算金及び延滞金の算出根拠資料</t>
    <rPh sb="1" eb="4">
      <t>カサンキン</t>
    </rPh>
    <rPh sb="4" eb="5">
      <t>オヨ</t>
    </rPh>
    <rPh sb="6" eb="9">
      <t>エンタイキン</t>
    </rPh>
    <rPh sb="10" eb="12">
      <t>サンシュツ</t>
    </rPh>
    <rPh sb="12" eb="14">
      <t>コンキョ</t>
    </rPh>
    <rPh sb="14" eb="16">
      <t>シリョウ</t>
    </rPh>
    <phoneticPr fontId="17"/>
  </si>
  <si>
    <t>処分しようとする取得財産等</t>
    <rPh sb="0" eb="2">
      <t>ショブン</t>
    </rPh>
    <rPh sb="8" eb="10">
      <t>シュトク</t>
    </rPh>
    <rPh sb="10" eb="12">
      <t>ザイサン</t>
    </rPh>
    <rPh sb="12" eb="13">
      <t>トウ</t>
    </rPh>
    <phoneticPr fontId="10"/>
  </si>
  <si>
    <t>処分の理由</t>
    <rPh sb="0" eb="2">
      <t>ショブン</t>
    </rPh>
    <rPh sb="3" eb="5">
      <t>リユウ</t>
    </rPh>
    <phoneticPr fontId="17"/>
  </si>
  <si>
    <t>処分の方法</t>
    <rPh sb="0" eb="2">
      <t>ショブン</t>
    </rPh>
    <rPh sb="3" eb="5">
      <t>ホウホウ</t>
    </rPh>
    <phoneticPr fontId="17"/>
  </si>
  <si>
    <t>処分の
相手方※</t>
    <rPh sb="0" eb="2">
      <t>ショブン</t>
    </rPh>
    <rPh sb="4" eb="7">
      <t>アイテガタ</t>
    </rPh>
    <phoneticPr fontId="17"/>
  </si>
  <si>
    <t>処分の条件※</t>
    <rPh sb="0" eb="2">
      <t>ショブン</t>
    </rPh>
    <rPh sb="3" eb="5">
      <t>ジョウケン</t>
    </rPh>
    <phoneticPr fontId="17"/>
  </si>
  <si>
    <t>処分予定日</t>
    <rPh sb="0" eb="2">
      <t>ショブン</t>
    </rPh>
    <rPh sb="2" eb="5">
      <t>ヨテイビ</t>
    </rPh>
    <phoneticPr fontId="17"/>
  </si>
  <si>
    <t>変更の理由</t>
    <rPh sb="0" eb="2">
      <t>ヘンコウ</t>
    </rPh>
    <rPh sb="3" eb="5">
      <t>リユウ</t>
    </rPh>
    <phoneticPr fontId="17"/>
  </si>
  <si>
    <t>契約解除の理由</t>
    <rPh sb="0" eb="2">
      <t>ケイヤク</t>
    </rPh>
    <rPh sb="2" eb="4">
      <t>カイジョ</t>
    </rPh>
    <rPh sb="5" eb="7">
      <t>リユウ</t>
    </rPh>
    <phoneticPr fontId="17"/>
  </si>
  <si>
    <t>契約解除予定日</t>
    <rPh sb="0" eb="2">
      <t>ケイヤク</t>
    </rPh>
    <rPh sb="2" eb="4">
      <t>カイジョ</t>
    </rPh>
    <rPh sb="4" eb="7">
      <t>ヨテイビ</t>
    </rPh>
    <phoneticPr fontId="17"/>
  </si>
  <si>
    <t>（注）本様式の他に、変更内容が確認できる書類を必ず添付すること
　　（法人の場合）登記簿謄本、印鑑証明書、定款等による確認（登記簿謄本及び印鑑証明書は、公社で申請を受付けた時点で取得から３か月以内のもの）
　　（個人の場合）住民票、本人確認書類（運転免許証等）による確認
　　住所を移転することなく、町名変更等により所有者の住所が変更となった場合は、区市町村が発行する住所番号の決定通知書を提出することができる。</t>
    <rPh sb="1" eb="2">
      <t>チュウ</t>
    </rPh>
    <rPh sb="3" eb="6">
      <t>ホンヨウシキ</t>
    </rPh>
    <rPh sb="7" eb="8">
      <t>ホカ</t>
    </rPh>
    <rPh sb="10" eb="14">
      <t>ヘンコウナイヨウ</t>
    </rPh>
    <rPh sb="15" eb="17">
      <t>カクニン</t>
    </rPh>
    <rPh sb="20" eb="22">
      <t>ショルイ</t>
    </rPh>
    <rPh sb="23" eb="24">
      <t>カナラ</t>
    </rPh>
    <rPh sb="25" eb="27">
      <t>テンプ</t>
    </rPh>
    <rPh sb="62" eb="67">
      <t>トウキボトウホン</t>
    </rPh>
    <rPh sb="67" eb="68">
      <t>オヨ</t>
    </rPh>
    <rPh sb="69" eb="74">
      <t>インカンショウメイショ</t>
    </rPh>
    <rPh sb="123" eb="125">
      <t>ウンテン</t>
    </rPh>
    <phoneticPr fontId="17"/>
  </si>
  <si>
    <t>住宅用太陽光発電初期費用ゼロ促進の増強事業</t>
    <rPh sb="0" eb="12">
      <t>ジュウタクヨウタイヨウコウハツデンショキヒヨウ</t>
    </rPh>
    <rPh sb="14" eb="16">
      <t>ソクシン</t>
    </rPh>
    <rPh sb="17" eb="21">
      <t>ゾウキョウジギョウ</t>
    </rPh>
    <phoneticPr fontId="9"/>
  </si>
  <si>
    <t>～目次～</t>
    <rPh sb="1" eb="3">
      <t>モクジ</t>
    </rPh>
    <phoneticPr fontId="9"/>
  </si>
  <si>
    <t>シート名・様式名</t>
    <rPh sb="3" eb="4">
      <t>メイ</t>
    </rPh>
    <rPh sb="5" eb="8">
      <t>ヨウシキメイ</t>
    </rPh>
    <phoneticPr fontId="9"/>
  </si>
  <si>
    <t>提出方法</t>
    <rPh sb="0" eb="4">
      <t>テイシュツホウホウ</t>
    </rPh>
    <phoneticPr fontId="9"/>
  </si>
  <si>
    <t>記載要領</t>
    <rPh sb="0" eb="4">
      <t>キサイヨウリョウ</t>
    </rPh>
    <phoneticPr fontId="17"/>
  </si>
  <si>
    <t>基本情報入力シート</t>
    <phoneticPr fontId="17"/>
  </si>
  <si>
    <t xml:space="preserve">申請書類提出方法等
提出期限及びお問い合わせ先
</t>
    <phoneticPr fontId="10"/>
  </si>
  <si>
    <t>申請専用メールアドレス※</t>
    <phoneticPr fontId="10"/>
  </si>
  <si>
    <t>cnt-shokizero-zokyo@tokyokankyo.jp</t>
    <phoneticPr fontId="10"/>
  </si>
  <si>
    <t>※申請書の受付専用のメールアドレスになりますのでご注意ください。</t>
    <phoneticPr fontId="10"/>
  </si>
  <si>
    <t>住宅用太陽光発電初期費用ゼロ促進の増強事業
申請関係様式の記入要領</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キニュウ</t>
    </rPh>
    <rPh sb="31" eb="33">
      <t>ヨウリョウ</t>
    </rPh>
    <phoneticPr fontId="10"/>
  </si>
  <si>
    <r>
      <t>１．</t>
    </r>
    <r>
      <rPr>
        <b/>
        <sz val="12"/>
        <color indexed="8"/>
        <rFont val="ＭＳ Ｐ明朝"/>
        <family val="1"/>
        <charset val="128"/>
      </rPr>
      <t>入力の流れ</t>
    </r>
    <rPh sb="2" eb="4">
      <t>ニュウリョク</t>
    </rPh>
    <rPh sb="5" eb="6">
      <t>ナガ</t>
    </rPh>
    <phoneticPr fontId="10"/>
  </si>
  <si>
    <r>
      <rPr>
        <sz val="11"/>
        <color indexed="8"/>
        <rFont val="ＭＳ Ｐ明朝"/>
        <family val="1"/>
        <charset val="128"/>
      </rPr>
      <t>シートの列んでいる順番に入力していく</t>
    </r>
    <rPh sb="4" eb="5">
      <t>ナラ</t>
    </rPh>
    <rPh sb="9" eb="11">
      <t>ジュンバン</t>
    </rPh>
    <rPh sb="12" eb="14">
      <t>ニュウリョク</t>
    </rPh>
    <phoneticPr fontId="10"/>
  </si>
  <si>
    <t>２．入力の手順</t>
    <rPh sb="2" eb="4">
      <t>ニュウリョク</t>
    </rPh>
    <rPh sb="5" eb="7">
      <t>テ</t>
    </rPh>
    <phoneticPr fontId="10"/>
  </si>
  <si>
    <r>
      <t>（１）</t>
    </r>
    <r>
      <rPr>
        <b/>
        <sz val="11"/>
        <color indexed="8"/>
        <rFont val="ＭＳ Ｐ明朝"/>
        <family val="1"/>
        <charset val="128"/>
      </rPr>
      <t>「基本情報」入力シートへの入力</t>
    </r>
    <rPh sb="9" eb="11">
      <t>ニュウリョク</t>
    </rPh>
    <rPh sb="16" eb="18">
      <t>ニュウリョク</t>
    </rPh>
    <phoneticPr fontId="10"/>
  </si>
  <si>
    <t>　「基本情報」入力シートに、入力可能な情報を入力してください。</t>
    <phoneticPr fontId="10"/>
  </si>
  <si>
    <t>　（重複する入力等の省力化ができます。）</t>
    <rPh sb="2" eb="4">
      <t>チョウフク</t>
    </rPh>
    <rPh sb="6" eb="8">
      <t>ニュウリョク</t>
    </rPh>
    <rPh sb="8" eb="9">
      <t>ナド</t>
    </rPh>
    <rPh sb="10" eb="12">
      <t>ショウリョク</t>
    </rPh>
    <rPh sb="12" eb="13">
      <t>カ</t>
    </rPh>
    <phoneticPr fontId="10"/>
  </si>
  <si>
    <t>セルの色が黄色い部分に入力してください。　</t>
    <rPh sb="3" eb="4">
      <t>イロ</t>
    </rPh>
    <rPh sb="5" eb="7">
      <t>キイロ</t>
    </rPh>
    <rPh sb="11" eb="13">
      <t>ニュウリョク</t>
    </rPh>
    <phoneticPr fontId="10"/>
  </si>
  <si>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0"/>
  </si>
  <si>
    <t>セルの色がピンク色の部分は、プルダウンリストから選択してください。</t>
    <rPh sb="3" eb="4">
      <t>イロ</t>
    </rPh>
    <rPh sb="8" eb="9">
      <t>イロ</t>
    </rPh>
    <rPh sb="10" eb="12">
      <t>ブブン</t>
    </rPh>
    <rPh sb="24" eb="26">
      <t>センタク</t>
    </rPh>
    <phoneticPr fontId="10"/>
  </si>
  <si>
    <r>
      <t>セルが</t>
    </r>
    <r>
      <rPr>
        <sz val="11"/>
        <color indexed="8"/>
        <rFont val="ＭＳ Ｐ明朝"/>
        <family val="1"/>
        <charset val="128"/>
      </rPr>
      <t>着色されていない部分は、全て保護が掛かっていますので、入力はできません。</t>
    </r>
    <phoneticPr fontId="10"/>
  </si>
  <si>
    <t>（２）個別様式への入力</t>
    <rPh sb="3" eb="5">
      <t>コベツ</t>
    </rPh>
    <rPh sb="5" eb="7">
      <t>ヨウシキ</t>
    </rPh>
    <rPh sb="9" eb="11">
      <t>ニュウリョク</t>
    </rPh>
    <phoneticPr fontId="10"/>
  </si>
  <si>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10"/>
  </si>
  <si>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10"/>
  </si>
  <si>
    <t>住宅用太陽光発電初期費用ゼロ促進の増強事業
申請関係様式の印刷する場合の注意事項</t>
    <rPh sb="0" eb="12">
      <t>ジュウタクヨウタイヨウコウハツデンショキヒヨウ</t>
    </rPh>
    <rPh sb="14" eb="16">
      <t>ソクシン</t>
    </rPh>
    <rPh sb="17" eb="21">
      <t>ゾウキョウジギョウ</t>
    </rPh>
    <rPh sb="22" eb="24">
      <t>シンセイ</t>
    </rPh>
    <rPh sb="24" eb="26">
      <t>カンケイ</t>
    </rPh>
    <rPh sb="26" eb="28">
      <t>ヨウシキ</t>
    </rPh>
    <rPh sb="29" eb="31">
      <t>インサツ</t>
    </rPh>
    <rPh sb="33" eb="35">
      <t>バアイ</t>
    </rPh>
    <rPh sb="36" eb="38">
      <t>チュウイ</t>
    </rPh>
    <rPh sb="38" eb="40">
      <t>ジコウ</t>
    </rPh>
    <phoneticPr fontId="10"/>
  </si>
  <si>
    <t>１．申請する各様式の印刷について</t>
    <rPh sb="2" eb="4">
      <t>シンセイ</t>
    </rPh>
    <rPh sb="6" eb="7">
      <t>カク</t>
    </rPh>
    <rPh sb="7" eb="9">
      <t>ヨウシキ</t>
    </rPh>
    <rPh sb="10" eb="12">
      <t>インサツ</t>
    </rPh>
    <phoneticPr fontId="10"/>
  </si>
  <si>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10"/>
  </si>
  <si>
    <t>２．設定方法</t>
    <rPh sb="2" eb="4">
      <t>セッテイ</t>
    </rPh>
    <rPh sb="4" eb="6">
      <t>ホウホウ</t>
    </rPh>
    <phoneticPr fontId="10"/>
  </si>
  <si>
    <t>※本ファイルは、セルの色を印刷しないよう設定しています。</t>
    <rPh sb="1" eb="2">
      <t>ホン</t>
    </rPh>
    <rPh sb="11" eb="12">
      <t>イロ</t>
    </rPh>
    <rPh sb="13" eb="15">
      <t>インサツ</t>
    </rPh>
    <rPh sb="20" eb="22">
      <t>セッテイ</t>
    </rPh>
    <phoneticPr fontId="10"/>
  </si>
  <si>
    <t>　もし、設定が解除されておりましたら、下記の手順を基に設定してください。</t>
    <rPh sb="19" eb="21">
      <t>カキ</t>
    </rPh>
    <rPh sb="22" eb="24">
      <t>テジュン</t>
    </rPh>
    <rPh sb="25" eb="26">
      <t>モト</t>
    </rPh>
    <rPh sb="27" eb="29">
      <t>セッテイ</t>
    </rPh>
    <phoneticPr fontId="10"/>
  </si>
  <si>
    <t>【印刷設定の手順】</t>
    <rPh sb="1" eb="3">
      <t>インサツ</t>
    </rPh>
    <rPh sb="3" eb="5">
      <t>セッテイ</t>
    </rPh>
    <rPh sb="6" eb="8">
      <t>テジュン</t>
    </rPh>
    <phoneticPr fontId="10"/>
  </si>
  <si>
    <t>①「ファイル」メニューの「ページ設定」を実行し、「ページ設定」ダイアログボックスを表示する。</t>
    <phoneticPr fontId="10"/>
  </si>
  <si>
    <t>②「シート」タブをクリックして「白黒印刷」チェックボックスをオンにする。</t>
    <phoneticPr fontId="10"/>
  </si>
  <si>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0"/>
  </si>
  <si>
    <t>住宅用太陽光発電初期費用ゼロ促進の増強事業　基本情報入力データ</t>
    <rPh sb="0" eb="3">
      <t>ジュウタクヨウ</t>
    </rPh>
    <rPh sb="3" eb="8">
      <t>タイヨウコウハツデン</t>
    </rPh>
    <rPh sb="8" eb="12">
      <t>ショキヒヨウ</t>
    </rPh>
    <rPh sb="14" eb="16">
      <t>ソクシン</t>
    </rPh>
    <rPh sb="17" eb="21">
      <t>ゾウキョウジギョウ</t>
    </rPh>
    <rPh sb="22" eb="24">
      <t>キホン</t>
    </rPh>
    <rPh sb="24" eb="26">
      <t>ジョウホウ</t>
    </rPh>
    <rPh sb="26" eb="28">
      <t>ニュウリョク</t>
    </rPh>
    <phoneticPr fontId="10"/>
  </si>
  <si>
    <t>申請年月日</t>
    <rPh sb="0" eb="5">
      <t>シンセイネンガッピ</t>
    </rPh>
    <phoneticPr fontId="10"/>
  </si>
  <si>
    <t>名称</t>
    <rPh sb="0" eb="2">
      <t>メイショウ</t>
    </rPh>
    <phoneticPr fontId="10"/>
  </si>
  <si>
    <t>フリガナ</t>
    <phoneticPr fontId="10"/>
  </si>
  <si>
    <t>←データ貼り付けを行うとﾌﾘｶﾞﾅが上手く表示されません</t>
    <phoneticPr fontId="10"/>
  </si>
  <si>
    <t>会社名</t>
    <rPh sb="0" eb="3">
      <t>カイシャメイ</t>
    </rPh>
    <phoneticPr fontId="10"/>
  </si>
  <si>
    <t>登記された
本社住所</t>
    <rPh sb="0" eb="2">
      <t>トウキ</t>
    </rPh>
    <rPh sb="6" eb="8">
      <t>ホンシャ</t>
    </rPh>
    <rPh sb="8" eb="10">
      <t>ジュウショ</t>
    </rPh>
    <phoneticPr fontId="10"/>
  </si>
  <si>
    <t>〒</t>
    <phoneticPr fontId="10"/>
  </si>
  <si>
    <t>住所</t>
    <rPh sb="0" eb="2">
      <t>ジュウショ</t>
    </rPh>
    <phoneticPr fontId="10"/>
  </si>
  <si>
    <t>代表者</t>
    <rPh sb="0" eb="3">
      <t>ダイヒョウシャ</t>
    </rPh>
    <phoneticPr fontId="10"/>
  </si>
  <si>
    <t>役職名</t>
    <rPh sb="0" eb="2">
      <t>ヤクショク</t>
    </rPh>
    <rPh sb="2" eb="3">
      <t>メイ</t>
    </rPh>
    <phoneticPr fontId="10"/>
  </si>
  <si>
    <t>氏名</t>
    <rPh sb="0" eb="2">
      <t>シメイ</t>
    </rPh>
    <phoneticPr fontId="10"/>
  </si>
  <si>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10"/>
  </si>
  <si>
    <t>部課名</t>
    <rPh sb="0" eb="1">
      <t>ブ</t>
    </rPh>
    <rPh sb="1" eb="2">
      <t>カ</t>
    </rPh>
    <rPh sb="2" eb="3">
      <t>メイ</t>
    </rPh>
    <phoneticPr fontId="10"/>
  </si>
  <si>
    <t>←公社から照会や指示等の連絡をする際に、窓口となる担当者を記入してください。</t>
    <phoneticPr fontId="10"/>
  </si>
  <si>
    <t>電話番号</t>
    <rPh sb="0" eb="2">
      <t>デンワ</t>
    </rPh>
    <rPh sb="2" eb="4">
      <t>バンゴウ</t>
    </rPh>
    <phoneticPr fontId="10"/>
  </si>
  <si>
    <t>事業プラン名称</t>
    <rPh sb="0" eb="2">
      <t>ジギョウ</t>
    </rPh>
    <rPh sb="5" eb="7">
      <t>メイショウ</t>
    </rPh>
    <phoneticPr fontId="10"/>
  </si>
  <si>
    <t>事業プランの種類</t>
    <rPh sb="0" eb="2">
      <t>ジギョウ</t>
    </rPh>
    <rPh sb="6" eb="8">
      <t>シュルイ</t>
    </rPh>
    <phoneticPr fontId="10"/>
  </si>
  <si>
    <t>←プルダウンリストから選択してください</t>
    <rPh sb="11" eb="13">
      <t>センタク</t>
    </rPh>
    <phoneticPr fontId="10"/>
  </si>
  <si>
    <t>契約期間</t>
    <rPh sb="0" eb="4">
      <t>ケイヤクキカン</t>
    </rPh>
    <phoneticPr fontId="10"/>
  </si>
  <si>
    <t>対象設備</t>
    <rPh sb="0" eb="4">
      <t>タイショウセツビ</t>
    </rPh>
    <phoneticPr fontId="10"/>
  </si>
  <si>
    <t>対象住宅</t>
    <rPh sb="0" eb="4">
      <t>タイショウジュウタク</t>
    </rPh>
    <phoneticPr fontId="10"/>
  </si>
  <si>
    <t>申請日</t>
    <rPh sb="0" eb="3">
      <t>シンセイビ</t>
    </rPh>
    <phoneticPr fontId="10"/>
  </si>
  <si>
    <t>登記された本社住所</t>
    <rPh sb="0" eb="2">
      <t>トウキ</t>
    </rPh>
    <rPh sb="5" eb="9">
      <t>ホンシャジュウショ</t>
    </rPh>
    <phoneticPr fontId="10"/>
  </si>
  <si>
    <t>担当者連絡先</t>
    <rPh sb="0" eb="3">
      <t>タントウシャ</t>
    </rPh>
    <rPh sb="3" eb="6">
      <t>レンラクサキ</t>
    </rPh>
    <phoneticPr fontId="10"/>
  </si>
  <si>
    <t>その他</t>
    <rPh sb="2" eb="3">
      <t>タ</t>
    </rPh>
    <phoneticPr fontId="10"/>
  </si>
  <si>
    <t>役職名</t>
    <rPh sb="0" eb="3">
      <t>ヤクショクメイ</t>
    </rPh>
    <phoneticPr fontId="10"/>
  </si>
  <si>
    <t>部課名</t>
    <rPh sb="0" eb="2">
      <t>ブカ</t>
    </rPh>
    <rPh sb="2" eb="3">
      <t>メイ</t>
    </rPh>
    <phoneticPr fontId="10"/>
  </si>
  <si>
    <t>電話番号</t>
    <rPh sb="0" eb="4">
      <t>デンワバンゴウ</t>
    </rPh>
    <phoneticPr fontId="10"/>
  </si>
  <si>
    <t>住宅種別</t>
    <rPh sb="0" eb="4">
      <t>ジュウタクシュベツ</t>
    </rPh>
    <phoneticPr fontId="10"/>
  </si>
  <si>
    <t>　理事長　殿</t>
  </si>
  <si>
    <t>住　所</t>
  </si>
  <si>
    <t>住宅用太陽光発電初期費用ゼロ促進の増強事業</t>
    <rPh sb="0" eb="12">
      <t>ジュウタクヨウタイヨウコウハツデンショキヒヨウ</t>
    </rPh>
    <rPh sb="14" eb="16">
      <t>ソクシン</t>
    </rPh>
    <rPh sb="17" eb="19">
      <t>ゾウキョウ</t>
    </rPh>
    <rPh sb="19" eb="21">
      <t>ジギョウ</t>
    </rPh>
    <phoneticPr fontId="10"/>
  </si>
  <si>
    <t>助成金交付申請書</t>
    <rPh sb="0" eb="3">
      <t>ジョセイキン</t>
    </rPh>
    <rPh sb="3" eb="5">
      <t>コウフ</t>
    </rPh>
    <phoneticPr fontId="9"/>
  </si>
  <si>
    <t>太陽光発電システム出力</t>
    <rPh sb="0" eb="5">
      <t>タイヨウコウハツデン</t>
    </rPh>
    <rPh sb="9" eb="11">
      <t>シュツリョク</t>
    </rPh>
    <phoneticPr fontId="9"/>
  </si>
  <si>
    <t>蓄電池システム容量</t>
    <rPh sb="0" eb="3">
      <t>チクデンチ</t>
    </rPh>
    <rPh sb="7" eb="9">
      <t>ヨウリョウ</t>
    </rPh>
    <phoneticPr fontId="9"/>
  </si>
  <si>
    <t>助成金交付申請額</t>
    <rPh sb="0" eb="5">
      <t>ジョセイキンコウフ</t>
    </rPh>
    <rPh sb="5" eb="8">
      <t>シンセイガク</t>
    </rPh>
    <phoneticPr fontId="9"/>
  </si>
  <si>
    <t>kW</t>
    <phoneticPr fontId="9"/>
  </si>
  <si>
    <t>kWh</t>
    <phoneticPr fontId="9"/>
  </si>
  <si>
    <t>連絡先※</t>
    <rPh sb="0" eb="3">
      <t>レンラクサキ</t>
    </rPh>
    <phoneticPr fontId="9"/>
  </si>
  <si>
    <t>誓　　約　　書</t>
    <rPh sb="0" eb="1">
      <t>チカイ</t>
    </rPh>
    <rPh sb="3" eb="4">
      <t>ヤク</t>
    </rPh>
    <rPh sb="6" eb="7">
      <t>ショ</t>
    </rPh>
    <phoneticPr fontId="10"/>
  </si>
  <si>
    <t>よく内容をご確認の上、
ご提出ください</t>
    <rPh sb="2" eb="4">
      <t>ナイヨウ</t>
    </rPh>
    <rPh sb="6" eb="8">
      <t>カクニン</t>
    </rPh>
    <rPh sb="9" eb="10">
      <t>ウエ</t>
    </rPh>
    <rPh sb="13" eb="15">
      <t>テイシュツ</t>
    </rPh>
    <phoneticPr fontId="10"/>
  </si>
  <si>
    <t>公益財団法人　東京都環境公社</t>
    <rPh sb="0" eb="2">
      <t>コウエキ</t>
    </rPh>
    <rPh sb="2" eb="4">
      <t>ザイダン</t>
    </rPh>
    <rPh sb="4" eb="6">
      <t>ホウジン</t>
    </rPh>
    <phoneticPr fontId="10"/>
  </si>
  <si>
    <t>　理事長　殿</t>
    <rPh sb="1" eb="4">
      <t>リジチョウ</t>
    </rPh>
    <rPh sb="5" eb="6">
      <t>トノ</t>
    </rPh>
    <phoneticPr fontId="10"/>
  </si>
  <si>
    <t>　貴公社理事長又は東京都が必要と認めた場合には、暴力団関係者であるか否かの確認のため、警視庁へ照会がなされることに同意し、下記に該当する暴力団関係者ではないことを誓約いたします。</t>
    <rPh sb="61" eb="63">
      <t>カキ</t>
    </rPh>
    <phoneticPr fontId="10"/>
  </si>
  <si>
    <t>※この誓約書における「暴力団関係者」とは、次に掲げる者をいう。</t>
    <rPh sb="3" eb="6">
      <t>セイヤクショ</t>
    </rPh>
    <rPh sb="11" eb="14">
      <t>ボウリョクダン</t>
    </rPh>
    <rPh sb="14" eb="17">
      <t>カンケイシャ</t>
    </rPh>
    <phoneticPr fontId="10"/>
  </si>
  <si>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0"/>
  </si>
  <si>
    <t>・暴力団又は暴力団員を雇用している者</t>
    <rPh sb="1" eb="4">
      <t>ボウリョクダン</t>
    </rPh>
    <rPh sb="4" eb="5">
      <t>マタ</t>
    </rPh>
    <rPh sb="6" eb="9">
      <t>ボウリョクダン</t>
    </rPh>
    <rPh sb="9" eb="10">
      <t>イン</t>
    </rPh>
    <rPh sb="11" eb="13">
      <t>コヨウ</t>
    </rPh>
    <rPh sb="17" eb="18">
      <t>モノ</t>
    </rPh>
    <phoneticPr fontId="10"/>
  </si>
  <si>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0"/>
  </si>
  <si>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0"/>
  </si>
  <si>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0"/>
  </si>
  <si>
    <t>　申請者は、成年被後見人、被保佐人若しくは破産者ではない、又は復権を得ています。</t>
    <phoneticPr fontId="10"/>
  </si>
  <si>
    <t>　申請者は、税金の滞納がなく、刑事上の処分を受けておらず、公的資金の交付先として社会通念上適切であると認められるものです。</t>
    <phoneticPr fontId="10"/>
  </si>
  <si>
    <t>　設置される太陽光発電システム等が、停電時においても電気供給を継続する機能を有する機器を設置いたします。</t>
    <rPh sb="41" eb="43">
      <t>キキ</t>
    </rPh>
    <rPh sb="44" eb="46">
      <t>セッチ</t>
    </rPh>
    <phoneticPr fontId="10"/>
  </si>
  <si>
    <t>　太陽光発電システム等が故障した場合、事業者又は機器製造者による速やかな交換又は修理が行われるサービスが、契約期間中、付帯いたします。</t>
    <phoneticPr fontId="10"/>
  </si>
  <si>
    <t>　交付される助成金総額が、住宅所有者の契約した登録事業プランの契約期間内のサービス利用料金等の合計額から控除されている（屋根借りの場合は、助成金総額が契約期間内の屋根の使用料の合計額に加算されている。）、又は住宅所有者に還元されるものであることを誓約いたします。</t>
    <rPh sb="123" eb="125">
      <t>セイヤク</t>
    </rPh>
    <phoneticPr fontId="10"/>
  </si>
  <si>
    <t>　太陽光発電システム等又は当該設備の取付工事が原因で生じた身体障害又は財物損壊に起因する賠償責任補償が付加されています。</t>
    <phoneticPr fontId="10"/>
  </si>
  <si>
    <t>　設置施工の安全性確保について、対象機器が立地上又は構造上危険がないことを確認いたします。また、公社が求めた場合には、安全性等を確認する書類の提出に応じます。</t>
    <phoneticPr fontId="10"/>
  </si>
  <si>
    <t>　周辺環境への配慮に係る関係ガイドラインの遵守について、『太陽光発電の環境配慮ガイドライン（環境省）』に準拠するとともに、「都民の健康と安全を確保する環境に関する条例」で定める日常生活の騒音・振動の基準を遵守いたします。</t>
    <phoneticPr fontId="10"/>
  </si>
  <si>
    <t>　太陽光発電システムが次の要件を全て満すことを誓約いたします。
　・太陽光発電設備を構成するモジュールが、一般財団法人電気安全環境研究所（JET）が定めるJETPVm認証のうち、モジュール認証を受けたものであること若しくは同等以上であること又は国際電気標準会議（以下「IEC」という。）のIECEE-PV-FCS制度に加盟する認証機関による太陽光モジュール認証を受けたものであること（認証の有効期限内の製品に限る。）。
　・未使用品であること。</t>
    <rPh sb="23" eb="25">
      <t>セイヤク</t>
    </rPh>
    <phoneticPr fontId="10"/>
  </si>
  <si>
    <t>　蓄電池を設置する場合は、設置する蓄電池が次の要件を全て満すことを誓約いたします。
　・定置用であること。
　・未使用品であること。</t>
    <rPh sb="33" eb="35">
      <t>セイヤク</t>
    </rPh>
    <phoneticPr fontId="10"/>
  </si>
  <si>
    <t>　住宅所有者との契約について、契約期間が10年以上であることを誓約いたします。</t>
    <rPh sb="31" eb="33">
      <t>セイヤク</t>
    </rPh>
    <phoneticPr fontId="10"/>
  </si>
  <si>
    <t>　太陽光発電システムから得られる環境価値について、住宅所有者から譲渡を受ける事業プランにおいては、譲渡を受けた環境価値については、都内で活用するものであることを誓約いたします。ただし、固定価格買取制度の活用は可といたします。</t>
    <rPh sb="80" eb="82">
      <t>セイヤク</t>
    </rPh>
    <phoneticPr fontId="10"/>
  </si>
  <si>
    <t>　住宅所有者からの登録事業プランに関する問合せ等に誠実に対応いたします。</t>
    <phoneticPr fontId="10"/>
  </si>
  <si>
    <t>　本申請書は、事実に基づき、申請者の不利益にならない範囲において訂正される可能性があることについて同意いたします。</t>
    <phoneticPr fontId="10"/>
  </si>
  <si>
    <t>　公社から申請書の記載内容の不備を指摘された場合、その日の翌日から起算して３ヶ月以内に申請者又は申請書類に関する問い合わせ先から公社に連絡がないときは、自動的に取下げになることに同意します。</t>
    <rPh sb="29" eb="31">
      <t>ヨクジツ</t>
    </rPh>
    <rPh sb="37" eb="40">
      <t>サンカゲツ</t>
    </rPh>
    <rPh sb="40" eb="42">
      <t>イナイ</t>
    </rPh>
    <rPh sb="64" eb="66">
      <t>コウシャ</t>
    </rPh>
    <phoneticPr fontId="10"/>
  </si>
  <si>
    <t>以上の事項全てを満たすことを誓約いたします。</t>
    <phoneticPr fontId="9"/>
  </si>
  <si>
    <t>月</t>
    <rPh sb="0" eb="1">
      <t>ゲツ</t>
    </rPh>
    <phoneticPr fontId="10"/>
  </si>
  <si>
    <t>日</t>
    <rPh sb="0" eb="1">
      <t>ヒ</t>
    </rPh>
    <phoneticPr fontId="10"/>
  </si>
  <si>
    <t>第１号様式（第６条関係）</t>
    <rPh sb="0" eb="3">
      <t>ダイ</t>
    </rPh>
    <rPh sb="3" eb="5">
      <t>ヨウシキ</t>
    </rPh>
    <rPh sb="6" eb="7">
      <t>ダイ</t>
    </rPh>
    <rPh sb="8" eb="11">
      <t>ジョウカンケイ</t>
    </rPh>
    <phoneticPr fontId="10"/>
  </si>
  <si>
    <t>交付申請内容</t>
    <rPh sb="0" eb="4">
      <t>コウフシンセイ</t>
    </rPh>
    <rPh sb="4" eb="6">
      <t>ナイヨウ</t>
    </rPh>
    <phoneticPr fontId="9"/>
  </si>
  <si>
    <t>契約日</t>
    <rPh sb="0" eb="2">
      <t>ケイヤク</t>
    </rPh>
    <rPh sb="2" eb="3">
      <t>ビ</t>
    </rPh>
    <phoneticPr fontId="10"/>
  </si>
  <si>
    <t>契約期間</t>
    <rPh sb="0" eb="2">
      <t>ケイヤク</t>
    </rPh>
    <rPh sb="2" eb="4">
      <t>キカン</t>
    </rPh>
    <phoneticPr fontId="10"/>
  </si>
  <si>
    <t>第２号様式（第６条関係）</t>
    <rPh sb="0" eb="1">
      <t>ダイ</t>
    </rPh>
    <rPh sb="2" eb="5">
      <t>ゴウヨウシキ</t>
    </rPh>
    <rPh sb="6" eb="7">
      <t>ダイ</t>
    </rPh>
    <rPh sb="8" eb="9">
      <t>ジョウ</t>
    </rPh>
    <rPh sb="9" eb="11">
      <t>カンケイ</t>
    </rPh>
    <phoneticPr fontId="10"/>
  </si>
  <si>
    <t>住宅種別</t>
    <rPh sb="0" eb="4">
      <t>ジュウタクシュベツ</t>
    </rPh>
    <phoneticPr fontId="9"/>
  </si>
  <si>
    <t>系列</t>
    <rPh sb="0" eb="2">
      <t>ケイレツ</t>
    </rPh>
    <phoneticPr fontId="9"/>
  </si>
  <si>
    <t>No</t>
    <phoneticPr fontId="9"/>
  </si>
  <si>
    <t>公称最大出力</t>
    <rPh sb="0" eb="2">
      <t>コウショウ</t>
    </rPh>
    <rPh sb="2" eb="4">
      <t>サイダイ</t>
    </rPh>
    <rPh sb="4" eb="6">
      <t>シュツリョク</t>
    </rPh>
    <phoneticPr fontId="9"/>
  </si>
  <si>
    <t>使用枚数</t>
    <rPh sb="0" eb="4">
      <t>シヨウマイスウ</t>
    </rPh>
    <phoneticPr fontId="9"/>
  </si>
  <si>
    <t>計</t>
    <rPh sb="0" eb="1">
      <t>ケイ</t>
    </rPh>
    <phoneticPr fontId="9"/>
  </si>
  <si>
    <t>W</t>
    <phoneticPr fontId="9"/>
  </si>
  <si>
    <t>×</t>
    <phoneticPr fontId="9"/>
  </si>
  <si>
    <t>枚</t>
    <rPh sb="0" eb="1">
      <t>マイ</t>
    </rPh>
    <phoneticPr fontId="9"/>
  </si>
  <si>
    <t>合計値</t>
    <rPh sb="0" eb="2">
      <t>ゴウケイ</t>
    </rPh>
    <rPh sb="2" eb="3">
      <t>チ</t>
    </rPh>
    <phoneticPr fontId="9"/>
  </si>
  <si>
    <t>合計出力（A)</t>
    <rPh sb="0" eb="2">
      <t>ゴウケイ</t>
    </rPh>
    <rPh sb="2" eb="4">
      <t>シュツリョク</t>
    </rPh>
    <phoneticPr fontId="9"/>
  </si>
  <si>
    <t>蓄電池</t>
    <rPh sb="0" eb="3">
      <t>チクデンチ</t>
    </rPh>
    <phoneticPr fontId="9"/>
  </si>
  <si>
    <t>使用台数</t>
    <rPh sb="0" eb="2">
      <t>シヨウ</t>
    </rPh>
    <rPh sb="2" eb="4">
      <t>ダイスウ</t>
    </rPh>
    <phoneticPr fontId="9"/>
  </si>
  <si>
    <t>台</t>
    <rPh sb="0" eb="1">
      <t>ダイ</t>
    </rPh>
    <phoneticPr fontId="9"/>
  </si>
  <si>
    <t>全体の事業費及び助成金申請額</t>
    <rPh sb="0" eb="2">
      <t>ゼンタイ</t>
    </rPh>
    <rPh sb="3" eb="5">
      <t>ジギョウ</t>
    </rPh>
    <rPh sb="5" eb="6">
      <t>ヒ</t>
    </rPh>
    <rPh sb="6" eb="7">
      <t>オヨ</t>
    </rPh>
    <rPh sb="8" eb="11">
      <t>ジョセイキン</t>
    </rPh>
    <rPh sb="11" eb="13">
      <t>シンセイ</t>
    </rPh>
    <rPh sb="13" eb="14">
      <t>ガク</t>
    </rPh>
    <phoneticPr fontId="17"/>
  </si>
  <si>
    <t>助成対象経費</t>
    <rPh sb="0" eb="6">
      <t>ジョセイタイショウケイヒ</t>
    </rPh>
    <phoneticPr fontId="9"/>
  </si>
  <si>
    <t>①</t>
    <phoneticPr fontId="9"/>
  </si>
  <si>
    <t>②</t>
    <phoneticPr fontId="9"/>
  </si>
  <si>
    <t>控除後助成対象経費</t>
    <rPh sb="0" eb="2">
      <t>コウジョ</t>
    </rPh>
    <rPh sb="2" eb="3">
      <t>ゴ</t>
    </rPh>
    <rPh sb="3" eb="5">
      <t>ジョセイ</t>
    </rPh>
    <rPh sb="5" eb="7">
      <t>タイショウ</t>
    </rPh>
    <rPh sb="7" eb="9">
      <t>ケイヒ</t>
    </rPh>
    <phoneticPr fontId="9"/>
  </si>
  <si>
    <t>助成単価</t>
    <rPh sb="0" eb="4">
      <t>ジョセイタンカ</t>
    </rPh>
    <phoneticPr fontId="9"/>
  </si>
  <si>
    <t>円/kW</t>
    <rPh sb="0" eb="1">
      <t>エン</t>
    </rPh>
    <phoneticPr fontId="9"/>
  </si>
  <si>
    <t>円/kWh</t>
    <rPh sb="0" eb="1">
      <t>エン</t>
    </rPh>
    <phoneticPr fontId="9"/>
  </si>
  <si>
    <t>交付申請額</t>
    <rPh sb="0" eb="5">
      <t>コウフシンセイガク</t>
    </rPh>
    <phoneticPr fontId="9"/>
  </si>
  <si>
    <t>※千円未満切り捨て</t>
    <rPh sb="1" eb="6">
      <t>センエンミマンキ</t>
    </rPh>
    <rPh sb="7" eb="8">
      <t>ス</t>
    </rPh>
    <phoneticPr fontId="9"/>
  </si>
  <si>
    <t>補助金等の名称</t>
    <rPh sb="0" eb="2">
      <t>ホジョ</t>
    </rPh>
    <rPh sb="3" eb="4">
      <t>トウ</t>
    </rPh>
    <rPh sb="5" eb="7">
      <t>メイショウ</t>
    </rPh>
    <phoneticPr fontId="10"/>
  </si>
  <si>
    <t>補助金等の交付機関名称</t>
    <rPh sb="0" eb="2">
      <t>ホジョ</t>
    </rPh>
    <rPh sb="3" eb="4">
      <t>トウ</t>
    </rPh>
    <rPh sb="5" eb="7">
      <t>コウフ</t>
    </rPh>
    <rPh sb="7" eb="9">
      <t>キカン</t>
    </rPh>
    <rPh sb="9" eb="11">
      <t>メイショウ</t>
    </rPh>
    <phoneticPr fontId="10"/>
  </si>
  <si>
    <t>補助金等の目的</t>
    <rPh sb="0" eb="2">
      <t>ホジョ</t>
    </rPh>
    <rPh sb="3" eb="4">
      <t>トウ</t>
    </rPh>
    <rPh sb="5" eb="7">
      <t>モクテキ</t>
    </rPh>
    <phoneticPr fontId="10"/>
  </si>
  <si>
    <t>実施期間（開始）</t>
    <rPh sb="0" eb="2">
      <t>ジッシ</t>
    </rPh>
    <rPh sb="2" eb="4">
      <t>キカン</t>
    </rPh>
    <rPh sb="5" eb="7">
      <t>カイシ</t>
    </rPh>
    <phoneticPr fontId="10"/>
  </si>
  <si>
    <t>実施期間（終了）</t>
    <rPh sb="0" eb="2">
      <t>ジッシ</t>
    </rPh>
    <rPh sb="2" eb="4">
      <t>キカン</t>
    </rPh>
    <rPh sb="5" eb="7">
      <t>シュウリョウ</t>
    </rPh>
    <phoneticPr fontId="10"/>
  </si>
  <si>
    <t>交付決定時期</t>
    <rPh sb="0" eb="2">
      <t>コウフ</t>
    </rPh>
    <rPh sb="2" eb="4">
      <t>ケッテイ</t>
    </rPh>
    <rPh sb="4" eb="6">
      <t>ジキ</t>
    </rPh>
    <phoneticPr fontId="10"/>
  </si>
  <si>
    <t>交付申請額</t>
    <rPh sb="0" eb="2">
      <t>コウフ</t>
    </rPh>
    <rPh sb="2" eb="5">
      <t>シンセイガク</t>
    </rPh>
    <phoneticPr fontId="10"/>
  </si>
  <si>
    <t xml:space="preserve"> 円</t>
    <rPh sb="1" eb="2">
      <t>エン</t>
    </rPh>
    <phoneticPr fontId="9"/>
  </si>
  <si>
    <t>日本標準産業中分類</t>
    <rPh sb="0" eb="2">
      <t>ニホン</t>
    </rPh>
    <rPh sb="2" eb="4">
      <t>ヒョウジュン</t>
    </rPh>
    <rPh sb="4" eb="6">
      <t>サンギョウ</t>
    </rPh>
    <rPh sb="6" eb="9">
      <t>チュウブンルイ</t>
    </rPh>
    <phoneticPr fontId="10"/>
  </si>
  <si>
    <t>口座種類</t>
    <rPh sb="0" eb="4">
      <t>コウザシュルイ</t>
    </rPh>
    <phoneticPr fontId="10"/>
  </si>
  <si>
    <t>承諾</t>
    <rPh sb="0" eb="2">
      <t>ショウダク</t>
    </rPh>
    <phoneticPr fontId="10"/>
  </si>
  <si>
    <t>大分類</t>
    <rPh sb="0" eb="3">
      <t>ダイブンルイ</t>
    </rPh>
    <phoneticPr fontId="10"/>
  </si>
  <si>
    <t xml:space="preserve">大分類 </t>
  </si>
  <si>
    <t xml:space="preserve">中分類 </t>
    <phoneticPr fontId="64"/>
  </si>
  <si>
    <t>リース</t>
    <phoneticPr fontId="10"/>
  </si>
  <si>
    <t>太陽光発電システム</t>
    <rPh sb="0" eb="3">
      <t>タイヨウコウ</t>
    </rPh>
    <rPh sb="3" eb="5">
      <t>ハツデン</t>
    </rPh>
    <phoneticPr fontId="10"/>
  </si>
  <si>
    <t>新築住宅</t>
    <rPh sb="0" eb="2">
      <t>シンチク</t>
    </rPh>
    <rPh sb="2" eb="4">
      <t>ジュウタク</t>
    </rPh>
    <phoneticPr fontId="10"/>
  </si>
  <si>
    <t>普通</t>
    <rPh sb="0" eb="2">
      <t>フツウ</t>
    </rPh>
    <phoneticPr fontId="10"/>
  </si>
  <si>
    <t>承諾します。</t>
    <rPh sb="0" eb="2">
      <t>ショウダク</t>
    </rPh>
    <phoneticPr fontId="10"/>
  </si>
  <si>
    <t xml:space="preserve">Ａ 農業、林業 </t>
  </si>
  <si>
    <t xml:space="preserve">1 農業 </t>
    <phoneticPr fontId="64"/>
  </si>
  <si>
    <t>電力販売</t>
    <rPh sb="0" eb="4">
      <t>デンリョクハンバイ</t>
    </rPh>
    <phoneticPr fontId="10"/>
  </si>
  <si>
    <t>太陽光発電システム及び蓄電池システム</t>
    <rPh sb="0" eb="3">
      <t>タイヨウコウ</t>
    </rPh>
    <rPh sb="3" eb="5">
      <t>ハツデン</t>
    </rPh>
    <rPh sb="9" eb="10">
      <t>オヨ</t>
    </rPh>
    <rPh sb="11" eb="14">
      <t>チクデンチ</t>
    </rPh>
    <phoneticPr fontId="10"/>
  </si>
  <si>
    <t>既存住宅</t>
    <rPh sb="0" eb="4">
      <t>キゾンジュウタク</t>
    </rPh>
    <phoneticPr fontId="10"/>
  </si>
  <si>
    <t>貯金</t>
    <rPh sb="0" eb="2">
      <t>チョキン</t>
    </rPh>
    <phoneticPr fontId="10"/>
  </si>
  <si>
    <t>承諾しません。</t>
    <rPh sb="0" eb="2">
      <t>ショウダク</t>
    </rPh>
    <phoneticPr fontId="10"/>
  </si>
  <si>
    <t xml:space="preserve">Ｂ 漁業 </t>
  </si>
  <si>
    <t xml:space="preserve">2 林業 </t>
    <phoneticPr fontId="64"/>
  </si>
  <si>
    <t>屋根借り</t>
    <rPh sb="0" eb="2">
      <t>ヤネ</t>
    </rPh>
    <rPh sb="2" eb="3">
      <t>カ</t>
    </rPh>
    <phoneticPr fontId="10"/>
  </si>
  <si>
    <t>新築及び既存住宅</t>
    <rPh sb="0" eb="2">
      <t>シンチク</t>
    </rPh>
    <rPh sb="2" eb="3">
      <t>オヨ</t>
    </rPh>
    <rPh sb="4" eb="6">
      <t>キゾン</t>
    </rPh>
    <rPh sb="6" eb="8">
      <t>ジュウタク</t>
    </rPh>
    <phoneticPr fontId="10"/>
  </si>
  <si>
    <t>当座</t>
    <rPh sb="0" eb="2">
      <t>トウザ</t>
    </rPh>
    <phoneticPr fontId="10"/>
  </si>
  <si>
    <t xml:space="preserve">Ｃ 鉱業、採石業、砂利採取業 </t>
  </si>
  <si>
    <t xml:space="preserve">Ｂ 漁業 </t>
    <phoneticPr fontId="10"/>
  </si>
  <si>
    <t xml:space="preserve">3 漁業 </t>
    <phoneticPr fontId="64"/>
  </si>
  <si>
    <t>自己所有</t>
    <rPh sb="0" eb="4">
      <t>ジコショユウ</t>
    </rPh>
    <phoneticPr fontId="10"/>
  </si>
  <si>
    <t xml:space="preserve">Ｄ 建設業 </t>
  </si>
  <si>
    <t xml:space="preserve">4 水産養殖業 </t>
    <phoneticPr fontId="64"/>
  </si>
  <si>
    <t xml:space="preserve">Ｅ 製造業 </t>
  </si>
  <si>
    <t xml:space="preserve">Ｃ 鉱業、採石業、砂利採取業 </t>
    <phoneticPr fontId="64"/>
  </si>
  <si>
    <t xml:space="preserve">5 鉱業、採石業、砂利採取業 </t>
    <phoneticPr fontId="64"/>
  </si>
  <si>
    <t xml:space="preserve">Ｆ 電気・ガス・熱供給・水道業 </t>
  </si>
  <si>
    <t xml:space="preserve">6 総合工事業 </t>
    <phoneticPr fontId="64"/>
  </si>
  <si>
    <t xml:space="preserve">Ｇ 情報通信業 </t>
  </si>
  <si>
    <t xml:space="preserve">7 職別工事業（設備工事業を除く） </t>
    <phoneticPr fontId="64"/>
  </si>
  <si>
    <t xml:space="preserve">Ｈ 運輸業、郵便業 </t>
  </si>
  <si>
    <t xml:space="preserve">8 設備工事業 </t>
    <phoneticPr fontId="64"/>
  </si>
  <si>
    <t xml:space="preserve">Ｉ 卸売・小売業 </t>
  </si>
  <si>
    <t xml:space="preserve">9 食料品製造業 </t>
    <phoneticPr fontId="64"/>
  </si>
  <si>
    <t xml:space="preserve">Ｊ 金融業・保険業 </t>
  </si>
  <si>
    <t xml:space="preserve">10 飲料・たばこ・飼料製造業 </t>
    <phoneticPr fontId="64"/>
  </si>
  <si>
    <t xml:space="preserve">Ｋ 不動産業、物品賃貸業 </t>
  </si>
  <si>
    <t xml:space="preserve">11 繊維工業 </t>
    <phoneticPr fontId="64"/>
  </si>
  <si>
    <t xml:space="preserve">Ｌ 学術研究、専門・技術サービス </t>
    <phoneticPr fontId="10"/>
  </si>
  <si>
    <t xml:space="preserve">12 木材・木製品製造業（家具を除く） </t>
    <phoneticPr fontId="64"/>
  </si>
  <si>
    <t xml:space="preserve">Ｍ 宿泊業、飲食サービス業 </t>
  </si>
  <si>
    <t xml:space="preserve">13 家具・装備品製造業 </t>
    <phoneticPr fontId="64"/>
  </si>
  <si>
    <t xml:space="preserve">Ｎ 生活関連サービス業、娯楽業 </t>
  </si>
  <si>
    <t xml:space="preserve">14 パルプ・紙・紙加工品製造業 </t>
    <phoneticPr fontId="64"/>
  </si>
  <si>
    <t xml:space="preserve">Ｏ 教育、学習支援業 </t>
  </si>
  <si>
    <t xml:space="preserve">15 印刷・同関連業 </t>
    <phoneticPr fontId="64"/>
  </si>
  <si>
    <t xml:space="preserve">Ｐ 医療、福祉 </t>
  </si>
  <si>
    <t xml:space="preserve">17 石油製品・石炭製品製造業 </t>
    <phoneticPr fontId="64"/>
  </si>
  <si>
    <t xml:space="preserve">Ｑ 複合サービス事業 </t>
  </si>
  <si>
    <t xml:space="preserve">18 プラスチック製品製造業（別掲を除く） </t>
    <phoneticPr fontId="64"/>
  </si>
  <si>
    <t xml:space="preserve">Ｒ サービス業（他に分類されな いもの） </t>
    <phoneticPr fontId="64"/>
  </si>
  <si>
    <t xml:space="preserve">19ゴム製品製造業 </t>
    <phoneticPr fontId="64"/>
  </si>
  <si>
    <t xml:space="preserve">Ｓ 公務（他に分類されるものを 除く） </t>
    <phoneticPr fontId="64"/>
  </si>
  <si>
    <t xml:space="preserve">21 窯業・土石製品製造業 </t>
    <phoneticPr fontId="64"/>
  </si>
  <si>
    <t xml:space="preserve">Ｔ 分類不能の産業 </t>
  </si>
  <si>
    <t xml:space="preserve">22 鉄鋼業 </t>
    <phoneticPr fontId="64"/>
  </si>
  <si>
    <t xml:space="preserve">23 非鉄金属製造業 </t>
    <phoneticPr fontId="64"/>
  </si>
  <si>
    <t xml:space="preserve">24 金属製品製造業 </t>
    <phoneticPr fontId="64"/>
  </si>
  <si>
    <t xml:space="preserve">25 はん用機械器具製造業 </t>
    <phoneticPr fontId="64"/>
  </si>
  <si>
    <t xml:space="preserve">26 生産用機械器具製造業 </t>
    <phoneticPr fontId="64"/>
  </si>
  <si>
    <t xml:space="preserve">27 業務用機械器具製造業 </t>
    <phoneticPr fontId="64"/>
  </si>
  <si>
    <t xml:space="preserve">28 電子部品・デバイス・電子回路製造業 </t>
    <phoneticPr fontId="64"/>
  </si>
  <si>
    <t xml:space="preserve">29 電気機械器具製造業 </t>
    <phoneticPr fontId="64"/>
  </si>
  <si>
    <t xml:space="preserve">30 情報通信機械器具製造業 </t>
    <phoneticPr fontId="64"/>
  </si>
  <si>
    <t xml:space="preserve">31 輸送用機械器具製造業 </t>
    <phoneticPr fontId="64"/>
  </si>
  <si>
    <t xml:space="preserve">32 その他の製造業 </t>
    <phoneticPr fontId="64"/>
  </si>
  <si>
    <t xml:space="preserve">33 電気業 </t>
    <phoneticPr fontId="64"/>
  </si>
  <si>
    <t xml:space="preserve">34 ガス業 </t>
    <phoneticPr fontId="64"/>
  </si>
  <si>
    <t xml:space="preserve">35 熱供給業 </t>
    <phoneticPr fontId="64"/>
  </si>
  <si>
    <t xml:space="preserve">36 水道業 </t>
    <phoneticPr fontId="64"/>
  </si>
  <si>
    <t xml:space="preserve">37 通信業 </t>
    <phoneticPr fontId="64"/>
  </si>
  <si>
    <t xml:space="preserve">38 放送業 </t>
    <phoneticPr fontId="64"/>
  </si>
  <si>
    <t xml:space="preserve">39 情報サービス業 </t>
    <phoneticPr fontId="64"/>
  </si>
  <si>
    <t xml:space="preserve">40 インターネット付随サービス業 </t>
    <phoneticPr fontId="64"/>
  </si>
  <si>
    <t xml:space="preserve">41 映像・音声・文字情報制作業 </t>
    <phoneticPr fontId="64"/>
  </si>
  <si>
    <t xml:space="preserve">42 鉄道業 </t>
    <phoneticPr fontId="64"/>
  </si>
  <si>
    <t xml:space="preserve">43 道路旅客運送業 </t>
    <phoneticPr fontId="64"/>
  </si>
  <si>
    <t xml:space="preserve">44 道路貨物運送業 </t>
    <phoneticPr fontId="64"/>
  </si>
  <si>
    <t xml:space="preserve">45 水運業 </t>
    <phoneticPr fontId="64"/>
  </si>
  <si>
    <t xml:space="preserve">46 航空運輸業 </t>
    <phoneticPr fontId="64"/>
  </si>
  <si>
    <t xml:space="preserve">47 倉庫業 </t>
    <phoneticPr fontId="64"/>
  </si>
  <si>
    <t xml:space="preserve">48 運輸に附帯するサービス業 </t>
    <phoneticPr fontId="64"/>
  </si>
  <si>
    <t xml:space="preserve">49 郵便業（信書便事業を含む） </t>
    <phoneticPr fontId="64"/>
  </si>
  <si>
    <t xml:space="preserve">50 各種商品卸売業 </t>
    <phoneticPr fontId="64"/>
  </si>
  <si>
    <t xml:space="preserve">51 繊維・衣服等卸売業 </t>
    <phoneticPr fontId="64"/>
  </si>
  <si>
    <t xml:space="preserve">53 建築材料、鉱物・金属材料等卸売業 </t>
    <phoneticPr fontId="64"/>
  </si>
  <si>
    <t xml:space="preserve">54 機械器具卸売業 </t>
    <phoneticPr fontId="64"/>
  </si>
  <si>
    <t xml:space="preserve">55 その他の卸売業 </t>
    <phoneticPr fontId="64"/>
  </si>
  <si>
    <t xml:space="preserve">57 織物・衣服・身の回り品小売業 </t>
    <phoneticPr fontId="64"/>
  </si>
  <si>
    <t xml:space="preserve">58 飲食料品小売業 </t>
    <phoneticPr fontId="64"/>
  </si>
  <si>
    <t xml:space="preserve">59 機械器具小売業 </t>
    <phoneticPr fontId="64"/>
  </si>
  <si>
    <t xml:space="preserve">60 その他の小売業 </t>
    <phoneticPr fontId="64"/>
  </si>
  <si>
    <t xml:space="preserve">61 無店舗小売業 </t>
    <phoneticPr fontId="64"/>
  </si>
  <si>
    <t xml:space="preserve">62 銀行業 </t>
    <phoneticPr fontId="64"/>
  </si>
  <si>
    <t xml:space="preserve">63 協同組織金融業 </t>
    <phoneticPr fontId="64"/>
  </si>
  <si>
    <t xml:space="preserve">64 貸金業、クレジットカード業等非預金信用機関 </t>
    <phoneticPr fontId="64"/>
  </si>
  <si>
    <t xml:space="preserve">65 金融商品取引業、商品先物取引業 </t>
    <phoneticPr fontId="64"/>
  </si>
  <si>
    <t xml:space="preserve">66 補助的金融業等 </t>
    <phoneticPr fontId="64"/>
  </si>
  <si>
    <t xml:space="preserve">67 保険業（保険媒介代理業、保険サービス業を含む） </t>
    <phoneticPr fontId="64"/>
  </si>
  <si>
    <t xml:space="preserve">68 不動産取引業 </t>
    <phoneticPr fontId="64"/>
  </si>
  <si>
    <t xml:space="preserve">69 不動産賃貸業・管理業 </t>
    <phoneticPr fontId="64"/>
  </si>
  <si>
    <t xml:space="preserve">70 物品賃貸業 </t>
    <phoneticPr fontId="64"/>
  </si>
  <si>
    <t xml:space="preserve">Ｌ 学術研究、専門・技術サービ </t>
  </si>
  <si>
    <t xml:space="preserve">71 学術・開発研究機関 </t>
    <phoneticPr fontId="64"/>
  </si>
  <si>
    <t xml:space="preserve">72 専門サービス業（他に分類されないもの） </t>
    <phoneticPr fontId="64"/>
  </si>
  <si>
    <t xml:space="preserve">73 広告業 </t>
    <phoneticPr fontId="64"/>
  </si>
  <si>
    <t xml:space="preserve">74 技術サービス業（他に分類されないもの） </t>
    <phoneticPr fontId="64"/>
  </si>
  <si>
    <t xml:space="preserve">75 宿泊業 </t>
    <phoneticPr fontId="64"/>
  </si>
  <si>
    <t xml:space="preserve">76 飲食店 </t>
    <phoneticPr fontId="64"/>
  </si>
  <si>
    <t xml:space="preserve">77 持ち帰り・配達飲食サービス業 </t>
    <phoneticPr fontId="64"/>
  </si>
  <si>
    <t xml:space="preserve">78 選択・利用・美容・浴場業 </t>
    <phoneticPr fontId="64"/>
  </si>
  <si>
    <t xml:space="preserve">79 その他の生活関連サービス業 </t>
    <phoneticPr fontId="64"/>
  </si>
  <si>
    <t xml:space="preserve">80 娯楽業 </t>
    <phoneticPr fontId="64"/>
  </si>
  <si>
    <t xml:space="preserve">81 学校教育 </t>
    <phoneticPr fontId="64"/>
  </si>
  <si>
    <t xml:space="preserve">82 その他の教育、学習支援業 </t>
    <phoneticPr fontId="64"/>
  </si>
  <si>
    <t xml:space="preserve">83 医療業 </t>
    <phoneticPr fontId="64"/>
  </si>
  <si>
    <t xml:space="preserve">84 保健衛生 </t>
    <phoneticPr fontId="64"/>
  </si>
  <si>
    <t xml:space="preserve">85 社会保険・社会福祉・介護事業 </t>
    <phoneticPr fontId="64"/>
  </si>
  <si>
    <t xml:space="preserve">86 郵便局 </t>
    <phoneticPr fontId="64"/>
  </si>
  <si>
    <t xml:space="preserve">87 協同組合（他に分類されないもの） </t>
    <phoneticPr fontId="64"/>
  </si>
  <si>
    <t xml:space="preserve">88 廃棄物処理業 </t>
    <phoneticPr fontId="64"/>
  </si>
  <si>
    <t xml:space="preserve">89 自動車整備業 </t>
    <phoneticPr fontId="64"/>
  </si>
  <si>
    <t xml:space="preserve">90 機械等修理業（別掲を除く） </t>
    <phoneticPr fontId="64"/>
  </si>
  <si>
    <t xml:space="preserve">91 職業紹介・労働者派遣業 </t>
    <phoneticPr fontId="64"/>
  </si>
  <si>
    <t xml:space="preserve">92 その他の事業サービス業 </t>
    <phoneticPr fontId="64"/>
  </si>
  <si>
    <t xml:space="preserve">93 政治・経済・文化団体 </t>
    <phoneticPr fontId="64"/>
  </si>
  <si>
    <t xml:space="preserve">94 宗教 </t>
    <phoneticPr fontId="64"/>
  </si>
  <si>
    <t xml:space="preserve">95 その他のサービス業 </t>
    <phoneticPr fontId="64"/>
  </si>
  <si>
    <t xml:space="preserve">96 外国公務 </t>
    <phoneticPr fontId="64"/>
  </si>
  <si>
    <t xml:space="preserve">97 国家公務 </t>
    <phoneticPr fontId="64"/>
  </si>
  <si>
    <t xml:space="preserve">98 地方公務 </t>
    <phoneticPr fontId="64"/>
  </si>
  <si>
    <t xml:space="preserve">99 分類不能の産業 </t>
    <phoneticPr fontId="64"/>
  </si>
  <si>
    <t>新築住宅</t>
    <rPh sb="0" eb="4">
      <t>シンチクジュウタク</t>
    </rPh>
    <phoneticPr fontId="9"/>
  </si>
  <si>
    <t>既存住宅</t>
    <rPh sb="0" eb="4">
      <t>キゾンジュウタク</t>
    </rPh>
    <phoneticPr fontId="9"/>
  </si>
  <si>
    <t>太陽光</t>
    <rPh sb="0" eb="3">
      <t>タイヨウコウ</t>
    </rPh>
    <phoneticPr fontId="9"/>
  </si>
  <si>
    <t>上限</t>
    <rPh sb="0" eb="2">
      <t>ジョウゲン</t>
    </rPh>
    <phoneticPr fontId="9"/>
  </si>
  <si>
    <t>算定金額</t>
    <rPh sb="0" eb="4">
      <t>サンテイキンガク</t>
    </rPh>
    <phoneticPr fontId="9"/>
  </si>
  <si>
    <t>※小数点以下第3位を切り捨て</t>
    <rPh sb="10" eb="11">
      <t>キ</t>
    </rPh>
    <rPh sb="12" eb="13">
      <t>ス</t>
    </rPh>
    <phoneticPr fontId="10"/>
  </si>
  <si>
    <t>設置場所</t>
    <rPh sb="0" eb="4">
      <t>セッチバショ</t>
    </rPh>
    <phoneticPr fontId="10"/>
  </si>
  <si>
    <t>←住宅所有者の住所は東京都外でも問題ありません。</t>
    <rPh sb="1" eb="3">
      <t>ジュウタク</t>
    </rPh>
    <rPh sb="3" eb="6">
      <t>ショユウシャ</t>
    </rPh>
    <rPh sb="7" eb="9">
      <t>ジュウショ</t>
    </rPh>
    <rPh sb="10" eb="13">
      <t>トウキョウト</t>
    </rPh>
    <rPh sb="13" eb="14">
      <t>ガイ</t>
    </rPh>
    <rPh sb="16" eb="18">
      <t>モンダイ</t>
    </rPh>
    <phoneticPr fontId="10"/>
  </si>
  <si>
    <t>←設置場所は、必ず東京都内である必要があります。</t>
    <rPh sb="1" eb="5">
      <t>セッチバショ</t>
    </rPh>
    <rPh sb="7" eb="8">
      <t>カナラ</t>
    </rPh>
    <rPh sb="9" eb="13">
      <t>トウキョウトナイ</t>
    </rPh>
    <rPh sb="16" eb="18">
      <t>ヒツヨウ</t>
    </rPh>
    <phoneticPr fontId="10"/>
  </si>
  <si>
    <t>④</t>
    <phoneticPr fontId="9"/>
  </si>
  <si>
    <t>（１） 設置場所・住宅所有者に関する情報を記入してください。</t>
    <rPh sb="4" eb="6">
      <t>セッチ</t>
    </rPh>
    <rPh sb="6" eb="8">
      <t>バショ</t>
    </rPh>
    <rPh sb="9" eb="11">
      <t>ジュウタク</t>
    </rPh>
    <rPh sb="11" eb="14">
      <t>ショユウシャ</t>
    </rPh>
    <rPh sb="15" eb="16">
      <t>カン</t>
    </rPh>
    <rPh sb="18" eb="20">
      <t>ジョウホウ</t>
    </rPh>
    <rPh sb="21" eb="23">
      <t>キニュウ</t>
    </rPh>
    <phoneticPr fontId="10"/>
  </si>
  <si>
    <t>住宅所有者</t>
    <rPh sb="0" eb="2">
      <t>ジュウタク</t>
    </rPh>
    <rPh sb="2" eb="5">
      <t>ショユウシャ</t>
    </rPh>
    <phoneticPr fontId="9"/>
  </si>
  <si>
    <t>（３） 蓄電池システムに関する情報を記入してください。</t>
    <rPh sb="4" eb="7">
      <t>チクデンチ</t>
    </rPh>
    <rPh sb="12" eb="13">
      <t>カン</t>
    </rPh>
    <rPh sb="15" eb="17">
      <t>ジョウホウ</t>
    </rPh>
    <rPh sb="18" eb="20">
      <t>キニュウ</t>
    </rPh>
    <phoneticPr fontId="10"/>
  </si>
  <si>
    <t>（２） 太陽光発電システムに関する情報を記入してください。</t>
    <rPh sb="4" eb="6">
      <t>タイヨウ</t>
    </rPh>
    <rPh sb="6" eb="7">
      <t>ヒカリ</t>
    </rPh>
    <rPh sb="7" eb="9">
      <t>ハツデン</t>
    </rPh>
    <rPh sb="14" eb="15">
      <t>カン</t>
    </rPh>
    <rPh sb="17" eb="19">
      <t>ジョウホウ</t>
    </rPh>
    <rPh sb="20" eb="22">
      <t>キニュウ</t>
    </rPh>
    <phoneticPr fontId="10"/>
  </si>
  <si>
    <t>助成金交付申請撤回届出書</t>
    <rPh sb="0" eb="3">
      <t>ジョセイキン</t>
    </rPh>
    <rPh sb="3" eb="5">
      <t>コウフ</t>
    </rPh>
    <rPh sb="5" eb="7">
      <t>シンセイ</t>
    </rPh>
    <rPh sb="7" eb="9">
      <t>テッカイ</t>
    </rPh>
    <rPh sb="9" eb="12">
      <t>トドケデショ</t>
    </rPh>
    <phoneticPr fontId="9"/>
  </si>
  <si>
    <t>交付決定番号</t>
    <rPh sb="0" eb="2">
      <t>コウフ</t>
    </rPh>
    <rPh sb="2" eb="4">
      <t>ケッテイ</t>
    </rPh>
    <rPh sb="4" eb="6">
      <t>バンゴウ</t>
    </rPh>
    <phoneticPr fontId="17"/>
  </si>
  <si>
    <t>連絡先</t>
    <rPh sb="0" eb="3">
      <t>レンラクサキ</t>
    </rPh>
    <phoneticPr fontId="9"/>
  </si>
  <si>
    <t>助成対象機器所有者氏名等変更届</t>
    <rPh sb="0" eb="2">
      <t>ジョセイ</t>
    </rPh>
    <rPh sb="2" eb="4">
      <t>タイショウ</t>
    </rPh>
    <rPh sb="4" eb="6">
      <t>キキ</t>
    </rPh>
    <rPh sb="6" eb="9">
      <t>ショユウシャ</t>
    </rPh>
    <rPh sb="9" eb="11">
      <t>シメイ</t>
    </rPh>
    <rPh sb="11" eb="12">
      <t>ナド</t>
    </rPh>
    <rPh sb="12" eb="14">
      <t>ヘンコウ</t>
    </rPh>
    <rPh sb="14" eb="15">
      <t>トドケ</t>
    </rPh>
    <phoneticPr fontId="9"/>
  </si>
  <si>
    <r>
      <rPr>
        <sz val="11"/>
        <color theme="1"/>
        <rFont val="ＭＳ Ｐ明朝"/>
        <family val="1"/>
        <charset val="128"/>
      </rPr>
      <t>変更前</t>
    </r>
    <r>
      <rPr>
        <sz val="9"/>
        <color theme="1"/>
        <rFont val="ＭＳ Ｐ明朝"/>
        <family val="1"/>
        <charset val="128"/>
      </rPr>
      <t xml:space="preserve">
（変更事項のみ記載）</t>
    </r>
    <rPh sb="0" eb="3">
      <t>ヘンコウマエ</t>
    </rPh>
    <rPh sb="5" eb="9">
      <t>ヘンコウジコウ</t>
    </rPh>
    <rPh sb="11" eb="13">
      <t>キサイ</t>
    </rPh>
    <phoneticPr fontId="9"/>
  </si>
  <si>
    <t>所有者住所の変更</t>
    <rPh sb="0" eb="3">
      <t>ショユウシャ</t>
    </rPh>
    <rPh sb="3" eb="5">
      <t>ジュウショ</t>
    </rPh>
    <rPh sb="6" eb="8">
      <t>ヘンコウ</t>
    </rPh>
    <phoneticPr fontId="10"/>
  </si>
  <si>
    <t>その他</t>
    <rPh sb="2" eb="3">
      <t>タ</t>
    </rPh>
    <phoneticPr fontId="17"/>
  </si>
  <si>
    <r>
      <t xml:space="preserve">代表者変更
</t>
    </r>
    <r>
      <rPr>
        <sz val="9"/>
        <color theme="1"/>
        <rFont val="ＭＳ Ｐ明朝"/>
        <family val="1"/>
        <charset val="128"/>
      </rPr>
      <t>（個人の場合は氏名の変更）</t>
    </r>
    <rPh sb="0" eb="3">
      <t>ダイヒョウシャ</t>
    </rPh>
    <rPh sb="1" eb="2">
      <t>ヒョウ</t>
    </rPh>
    <rPh sb="2" eb="3">
      <t>シャ</t>
    </rPh>
    <rPh sb="3" eb="5">
      <t>ヘンコウ</t>
    </rPh>
    <phoneticPr fontId="17"/>
  </si>
  <si>
    <r>
      <t xml:space="preserve">組織変更
</t>
    </r>
    <r>
      <rPr>
        <sz val="9"/>
        <color theme="1"/>
        <rFont val="ＭＳ Ｐ明朝"/>
        <family val="1"/>
        <charset val="128"/>
      </rPr>
      <t>（株式会社化等）</t>
    </r>
    <rPh sb="0" eb="2">
      <t>ソシキ</t>
    </rPh>
    <rPh sb="2" eb="4">
      <t>ヘンコウ</t>
    </rPh>
    <rPh sb="6" eb="11">
      <t>カブシキガイシャカ</t>
    </rPh>
    <rPh sb="11" eb="12">
      <t>ナド</t>
    </rPh>
    <phoneticPr fontId="17"/>
  </si>
  <si>
    <r>
      <rPr>
        <sz val="11"/>
        <color theme="1"/>
        <rFont val="ＭＳ Ｐ明朝"/>
        <family val="1"/>
        <charset val="128"/>
      </rPr>
      <t>変更後</t>
    </r>
    <r>
      <rPr>
        <sz val="9"/>
        <color theme="1"/>
        <rFont val="ＭＳ Ｐ明朝"/>
        <family val="1"/>
        <charset val="128"/>
      </rPr>
      <t xml:space="preserve">
（変更事項のみ記載）</t>
    </r>
    <rPh sb="0" eb="2">
      <t>ヘンコウ</t>
    </rPh>
    <rPh sb="2" eb="3">
      <t>ゴ</t>
    </rPh>
    <rPh sb="5" eb="9">
      <t>ヘンコウジコウ</t>
    </rPh>
    <rPh sb="11" eb="13">
      <t>キサイ</t>
    </rPh>
    <phoneticPr fontId="9"/>
  </si>
  <si>
    <t>助成対象機器所有者変更届</t>
    <rPh sb="0" eb="2">
      <t>ジョセイ</t>
    </rPh>
    <rPh sb="2" eb="4">
      <t>タイショウ</t>
    </rPh>
    <rPh sb="4" eb="6">
      <t>キキ</t>
    </rPh>
    <rPh sb="6" eb="9">
      <t>ショユウシャ</t>
    </rPh>
    <rPh sb="9" eb="11">
      <t>ヘンコウ</t>
    </rPh>
    <rPh sb="11" eb="12">
      <t>トドケ</t>
    </rPh>
    <phoneticPr fontId="9"/>
  </si>
  <si>
    <t>所有者氏名
（法人の場合は法人名）</t>
    <rPh sb="0" eb="3">
      <t>ショユウシャ</t>
    </rPh>
    <rPh sb="3" eb="5">
      <t>シメイ</t>
    </rPh>
    <rPh sb="7" eb="9">
      <t>ホウジン</t>
    </rPh>
    <rPh sb="10" eb="12">
      <t>バアイ</t>
    </rPh>
    <rPh sb="13" eb="15">
      <t>ホウジン</t>
    </rPh>
    <rPh sb="15" eb="16">
      <t>メイ</t>
    </rPh>
    <phoneticPr fontId="17"/>
  </si>
  <si>
    <t>所有者氏名
（法人の場合は法人名）</t>
    <rPh sb="0" eb="3">
      <t>ショユウシャ</t>
    </rPh>
    <rPh sb="3" eb="5">
      <t>シメイ</t>
    </rPh>
    <phoneticPr fontId="17"/>
  </si>
  <si>
    <t>　対象システムの所有者の変更に伴い、交付要綱に定められた本助成金の交付に伴う全ての条件、義務等についても、対象システムの変更後の所有者に移転することを承諾します。</t>
    <rPh sb="1" eb="3">
      <t>タイショウ</t>
    </rPh>
    <rPh sb="8" eb="11">
      <t>ショユウシャ</t>
    </rPh>
    <rPh sb="12" eb="14">
      <t>ヘンコウ</t>
    </rPh>
    <rPh sb="15" eb="16">
      <t>トモナ</t>
    </rPh>
    <rPh sb="18" eb="20">
      <t>コウフ</t>
    </rPh>
    <rPh sb="20" eb="22">
      <t>ヨウコウ</t>
    </rPh>
    <rPh sb="23" eb="24">
      <t>サダ</t>
    </rPh>
    <rPh sb="28" eb="29">
      <t>ホン</t>
    </rPh>
    <rPh sb="29" eb="32">
      <t>ジョセイキン</t>
    </rPh>
    <rPh sb="33" eb="35">
      <t>コウフ</t>
    </rPh>
    <rPh sb="36" eb="37">
      <t>トモナ</t>
    </rPh>
    <rPh sb="38" eb="39">
      <t>スベ</t>
    </rPh>
    <rPh sb="41" eb="43">
      <t>ジョウケン</t>
    </rPh>
    <rPh sb="44" eb="46">
      <t>ギム</t>
    </rPh>
    <rPh sb="46" eb="47">
      <t>ナド</t>
    </rPh>
    <rPh sb="53" eb="55">
      <t>タイショウ</t>
    </rPh>
    <rPh sb="60" eb="62">
      <t>ヘンコウ</t>
    </rPh>
    <rPh sb="62" eb="63">
      <t>ゴ</t>
    </rPh>
    <rPh sb="64" eb="67">
      <t>ショユウシャ</t>
    </rPh>
    <rPh sb="68" eb="70">
      <t>イテン</t>
    </rPh>
    <rPh sb="75" eb="77">
      <t>ショウダク</t>
    </rPh>
    <phoneticPr fontId="10"/>
  </si>
  <si>
    <t>（注）変更後の所有者について、法人の場合は印鑑証明書（公社で申請を受付けた時点で取得から
　　　３か月以内のもの）、個人の場合は本人確認書類を提出すること。</t>
    <phoneticPr fontId="9"/>
  </si>
  <si>
    <t>助成金返還報告書</t>
    <rPh sb="0" eb="2">
      <t>ジョセイ</t>
    </rPh>
    <rPh sb="2" eb="3">
      <t>キン</t>
    </rPh>
    <rPh sb="3" eb="5">
      <t>ヘンカン</t>
    </rPh>
    <rPh sb="5" eb="8">
      <t>ホウコクショ</t>
    </rPh>
    <phoneticPr fontId="9"/>
  </si>
  <si>
    <t>返還を請求された
年月日</t>
    <rPh sb="0" eb="2">
      <t>ヘンカン</t>
    </rPh>
    <rPh sb="3" eb="5">
      <t>セイキュウ</t>
    </rPh>
    <rPh sb="9" eb="12">
      <t>ネンガッピ</t>
    </rPh>
    <phoneticPr fontId="17"/>
  </si>
  <si>
    <t>返還を請求された金額</t>
    <rPh sb="0" eb="2">
      <t>ヘンカン</t>
    </rPh>
    <rPh sb="3" eb="5">
      <t>セイキュウ</t>
    </rPh>
    <rPh sb="8" eb="10">
      <t>キンガク</t>
    </rPh>
    <phoneticPr fontId="17"/>
  </si>
  <si>
    <t>返還した
年月日</t>
    <phoneticPr fontId="9"/>
  </si>
  <si>
    <t>取得財産等処分承認申請書</t>
    <rPh sb="0" eb="2">
      <t>シュトク</t>
    </rPh>
    <rPh sb="2" eb="4">
      <t>ザイサン</t>
    </rPh>
    <rPh sb="4" eb="5">
      <t>トウ</t>
    </rPh>
    <rPh sb="5" eb="7">
      <t>ショブン</t>
    </rPh>
    <rPh sb="7" eb="9">
      <t>ショウニン</t>
    </rPh>
    <rPh sb="9" eb="12">
      <t>シンセイショ</t>
    </rPh>
    <phoneticPr fontId="9"/>
  </si>
  <si>
    <t>初期費用ゼロサービス契約変更申請書</t>
    <rPh sb="0" eb="2">
      <t>ショキ</t>
    </rPh>
    <rPh sb="2" eb="4">
      <t>ヒヨウ</t>
    </rPh>
    <rPh sb="10" eb="12">
      <t>ケイヤク</t>
    </rPh>
    <rPh sb="12" eb="14">
      <t>ヘンコウ</t>
    </rPh>
    <rPh sb="14" eb="17">
      <t>シンセイショ</t>
    </rPh>
    <phoneticPr fontId="9"/>
  </si>
  <si>
    <t>初期費用ゼロサービス契約解除承認申請書</t>
    <rPh sb="0" eb="2">
      <t>ショキ</t>
    </rPh>
    <rPh sb="2" eb="4">
      <t>ヒヨウ</t>
    </rPh>
    <rPh sb="10" eb="12">
      <t>ケイヤク</t>
    </rPh>
    <rPh sb="12" eb="14">
      <t>カイジョ</t>
    </rPh>
    <rPh sb="14" eb="16">
      <t>ショウニン</t>
    </rPh>
    <rPh sb="16" eb="19">
      <t>シンセイショ</t>
    </rPh>
    <phoneticPr fontId="9"/>
  </si>
  <si>
    <t>※　売却、譲渡、交換、貸与、担保提供の相手方のある場合は、それぞれの相手方、条件及び金額について記載すること。</t>
    <rPh sb="2" eb="4">
      <t>バイキャク</t>
    </rPh>
    <rPh sb="5" eb="7">
      <t>ジョウト</t>
    </rPh>
    <rPh sb="8" eb="10">
      <t>コウカン</t>
    </rPh>
    <rPh sb="11" eb="13">
      <t>タイヨ</t>
    </rPh>
    <rPh sb="14" eb="16">
      <t>タンポ</t>
    </rPh>
    <rPh sb="16" eb="18">
      <t>テイキョウ</t>
    </rPh>
    <rPh sb="19" eb="22">
      <t>アイテガタ</t>
    </rPh>
    <rPh sb="25" eb="27">
      <t>バアイ</t>
    </rPh>
    <rPh sb="34" eb="37">
      <t>アイテガタ</t>
    </rPh>
    <rPh sb="38" eb="40">
      <t>ジョウケン</t>
    </rPh>
    <rPh sb="40" eb="41">
      <t>オヨ</t>
    </rPh>
    <phoneticPr fontId="17"/>
  </si>
  <si>
    <t>※売却、譲渡、交換、貸与、担保提供の相手方のある場合は、それぞれの相手方、条件及び金額
　について記載すること。</t>
    <rPh sb="1" eb="3">
      <t>バイキャク</t>
    </rPh>
    <rPh sb="4" eb="6">
      <t>ジョウト</t>
    </rPh>
    <rPh sb="7" eb="9">
      <t>コウカン</t>
    </rPh>
    <rPh sb="10" eb="12">
      <t>タイヨ</t>
    </rPh>
    <rPh sb="13" eb="15">
      <t>タンポ</t>
    </rPh>
    <rPh sb="15" eb="17">
      <t>テイキョウ</t>
    </rPh>
    <rPh sb="18" eb="21">
      <t>アイテガタ</t>
    </rPh>
    <rPh sb="24" eb="26">
      <t>バアイ</t>
    </rPh>
    <rPh sb="33" eb="36">
      <t>アイテガタ</t>
    </rPh>
    <rPh sb="37" eb="39">
      <t>ジョウケン</t>
    </rPh>
    <rPh sb="39" eb="40">
      <t>オヨ</t>
    </rPh>
    <phoneticPr fontId="17"/>
  </si>
  <si>
    <t>内容</t>
    <rPh sb="0" eb="1">
      <t>ウチ</t>
    </rPh>
    <rPh sb="1" eb="2">
      <t>カタチ</t>
    </rPh>
    <phoneticPr fontId="17"/>
  </si>
  <si>
    <t>変更前
（変更事項のみ記載）</t>
    <phoneticPr fontId="17"/>
  </si>
  <si>
    <t>変更後
（変更事項のみ記載）</t>
    <phoneticPr fontId="17"/>
  </si>
  <si>
    <t>（注）本様式の他に、変更内容が確認できる書類を必ず添付すること（初期費用ゼロサービス契約の
　　　契約書等）。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49" eb="52">
      <t>ケイヤクショ</t>
    </rPh>
    <rPh sb="52" eb="53">
      <t>トウ</t>
    </rPh>
    <phoneticPr fontId="17"/>
  </si>
  <si>
    <t>住所</t>
    <rPh sb="0" eb="2">
      <t>ジュウショ</t>
    </rPh>
    <phoneticPr fontId="9"/>
  </si>
  <si>
    <t>返還した
金額</t>
    <rPh sb="0" eb="2">
      <t>ヘンカン</t>
    </rPh>
    <rPh sb="5" eb="7">
      <t>キンガク</t>
    </rPh>
    <phoneticPr fontId="17"/>
  </si>
  <si>
    <t>未納返還
金額</t>
    <rPh sb="0" eb="2">
      <t>ミノウ</t>
    </rPh>
    <rPh sb="2" eb="4">
      <t>ヘンカン</t>
    </rPh>
    <rPh sb="5" eb="7">
      <t>キンガク</t>
    </rPh>
    <phoneticPr fontId="17"/>
  </si>
  <si>
    <t>助成対象事業　内訳</t>
    <rPh sb="0" eb="2">
      <t>ジョセイ</t>
    </rPh>
    <rPh sb="2" eb="4">
      <t>タイショウ</t>
    </rPh>
    <rPh sb="4" eb="6">
      <t>ジギョウ</t>
    </rPh>
    <rPh sb="7" eb="9">
      <t>ウチワケ</t>
    </rPh>
    <phoneticPr fontId="17"/>
  </si>
  <si>
    <r>
      <t>代表者役職名</t>
    </r>
    <r>
      <rPr>
        <vertAlign val="superscript"/>
        <sz val="11"/>
        <color theme="1"/>
        <rFont val="ＭＳ Ｐ明朝"/>
        <family val="1"/>
        <charset val="128"/>
      </rPr>
      <t>※</t>
    </r>
    <rPh sb="0" eb="2">
      <t>ダイヒョウ</t>
    </rPh>
    <rPh sb="2" eb="3">
      <t>シャ</t>
    </rPh>
    <rPh sb="3" eb="6">
      <t>ヤクショクメイ</t>
    </rPh>
    <phoneticPr fontId="9"/>
  </si>
  <si>
    <r>
      <t>代表者氏名</t>
    </r>
    <r>
      <rPr>
        <vertAlign val="superscript"/>
        <sz val="11"/>
        <color theme="1"/>
        <rFont val="ＭＳ Ｐ明朝"/>
        <family val="1"/>
        <charset val="128"/>
      </rPr>
      <t>※</t>
    </r>
    <rPh sb="0" eb="3">
      <t>ダイヒョウシャ</t>
    </rPh>
    <rPh sb="3" eb="5">
      <t>シメイ</t>
    </rPh>
    <phoneticPr fontId="9"/>
  </si>
  <si>
    <t>住宅所有者情報
※代表者については、法人の場合記入してください。</t>
    <rPh sb="0" eb="5">
      <t>ジュウタクショユウシャ</t>
    </rPh>
    <rPh sb="5" eb="7">
      <t>ジョウホウ</t>
    </rPh>
    <rPh sb="9" eb="12">
      <t>ダイヒョウシャ</t>
    </rPh>
    <rPh sb="18" eb="20">
      <t>ホウジン</t>
    </rPh>
    <rPh sb="21" eb="23">
      <t>バアイ</t>
    </rPh>
    <rPh sb="23" eb="25">
      <t>キニュウ</t>
    </rPh>
    <phoneticPr fontId="9"/>
  </si>
  <si>
    <t>氏名（名称）</t>
    <rPh sb="0" eb="2">
      <t>シメイ</t>
    </rPh>
    <rPh sb="3" eb="5">
      <t>メイショウ</t>
    </rPh>
    <phoneticPr fontId="10"/>
  </si>
  <si>
    <t>←住宅所有者との締結日を記載</t>
    <rPh sb="1" eb="3">
      <t>ジュウタク</t>
    </rPh>
    <rPh sb="3" eb="6">
      <t>ショユウシャ</t>
    </rPh>
    <rPh sb="8" eb="10">
      <t>テイケツ</t>
    </rPh>
    <rPh sb="10" eb="11">
      <t>ビ</t>
    </rPh>
    <rPh sb="12" eb="14">
      <t>キサイ</t>
    </rPh>
    <phoneticPr fontId="9"/>
  </si>
  <si>
    <t>以上の事項全てを満たすことを確認し、誓約いたします。</t>
    <rPh sb="14" eb="16">
      <t>カクニン</t>
    </rPh>
    <phoneticPr fontId="9"/>
  </si>
  <si>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なお、実施要綱第３条第五号から第八号までのいずれにも該当しない太陽光発電システム等の販売（割賦販売を含む。）に係るものを除きます。</t>
    <rPh sb="85" eb="87">
      <t>セイヤク</t>
    </rPh>
    <phoneticPr fontId="10"/>
  </si>
  <si>
    <r>
      <t>フリガナ</t>
    </r>
    <r>
      <rPr>
        <vertAlign val="superscript"/>
        <sz val="11"/>
        <color theme="1"/>
        <rFont val="ＭＳ Ｐ明朝"/>
        <family val="1"/>
        <charset val="128"/>
      </rPr>
      <t>※</t>
    </r>
    <phoneticPr fontId="10"/>
  </si>
  <si>
    <r>
      <rPr>
        <b/>
        <sz val="12"/>
        <rFont val="ＭＳ Ｐ明朝"/>
        <family val="1"/>
        <charset val="128"/>
      </rPr>
      <t>提出方法
原則、</t>
    </r>
    <r>
      <rPr>
        <sz val="12"/>
        <rFont val="ＭＳ Ｐ明朝"/>
        <family val="1"/>
        <charset val="128"/>
      </rPr>
      <t>電子メールで提出してください。
ファイル作成時の注意事項</t>
    </r>
    <r>
      <rPr>
        <sz val="12"/>
        <rFont val="ＭＳ Ｐ明朝"/>
        <family val="1"/>
        <charset val="128"/>
      </rPr>
      <t xml:space="preserve">
①  ホームページから申請書提出用フォルダを取得してください。
②  交付申請等の親フォルダ内の子フォルダ名称に従って、該当する様式・添付資料を格納してください。
③  格納データはPDF 形式とし、様式については必ず Excel データも格納してください。
④  格納データは様式・添付資料の名称や番号等が必ずわかるようにしてください。
⑤  次の公社指定のメールアドレスに申請書類一式を添付の上、送信してください。</t>
    </r>
    <rPh sb="5" eb="7">
      <t>ゲンソク</t>
    </rPh>
    <phoneticPr fontId="10"/>
  </si>
  <si>
    <t>住宅所有者情報</t>
    <rPh sb="0" eb="5">
      <t>ジュウタクショユウシャ</t>
    </rPh>
    <rPh sb="5" eb="7">
      <t>ジョウホウ</t>
    </rPh>
    <phoneticPr fontId="10"/>
  </si>
  <si>
    <t>代表者氏名</t>
    <rPh sb="0" eb="2">
      <t>ダイヒョウ</t>
    </rPh>
    <rPh sb="2" eb="3">
      <t>シャ</t>
    </rPh>
    <rPh sb="3" eb="5">
      <t>シメイ</t>
    </rPh>
    <phoneticPr fontId="10"/>
  </si>
  <si>
    <t>代表者役職名</t>
    <rPh sb="0" eb="3">
      <t>ダイヒョウシャ</t>
    </rPh>
    <rPh sb="3" eb="5">
      <t>ヤクショク</t>
    </rPh>
    <rPh sb="5" eb="6">
      <t>メイ</t>
    </rPh>
    <phoneticPr fontId="10"/>
  </si>
  <si>
    <t>設置場所</t>
    <rPh sb="0" eb="4">
      <t>セッチバショ</t>
    </rPh>
    <phoneticPr fontId="9"/>
  </si>
  <si>
    <t>事業プラン名称</t>
    <rPh sb="0" eb="2">
      <t>ジギョウ</t>
    </rPh>
    <rPh sb="5" eb="7">
      <t>メイショウ</t>
    </rPh>
    <phoneticPr fontId="9"/>
  </si>
  <si>
    <t>事業プランの種類</t>
    <rPh sb="0" eb="2">
      <t>ジギョウ</t>
    </rPh>
    <rPh sb="6" eb="8">
      <t>シュルイ</t>
    </rPh>
    <phoneticPr fontId="9"/>
  </si>
  <si>
    <t>契約期間</t>
    <rPh sb="0" eb="4">
      <t>ケイヤクキカン</t>
    </rPh>
    <phoneticPr fontId="9"/>
  </si>
  <si>
    <t>対象住宅</t>
    <rPh sb="0" eb="2">
      <t>タイショウ</t>
    </rPh>
    <rPh sb="2" eb="4">
      <t>ジュウタク</t>
    </rPh>
    <phoneticPr fontId="9"/>
  </si>
  <si>
    <t>契約日</t>
    <rPh sb="0" eb="2">
      <t>ケイヤク</t>
    </rPh>
    <rPh sb="2" eb="3">
      <t>ビ</t>
    </rPh>
    <phoneticPr fontId="9"/>
  </si>
  <si>
    <t>太陽光発電システムに関する情報</t>
    <rPh sb="0" eb="5">
      <t>タイヨウコウハツデン</t>
    </rPh>
    <rPh sb="10" eb="11">
      <t>カン</t>
    </rPh>
    <rPh sb="13" eb="15">
      <t>ジョウホウ</t>
    </rPh>
    <phoneticPr fontId="9"/>
  </si>
  <si>
    <t>出力</t>
    <rPh sb="0" eb="2">
      <t>シュツリョク</t>
    </rPh>
    <phoneticPr fontId="10"/>
  </si>
  <si>
    <t>系列１</t>
    <rPh sb="0" eb="2">
      <t>ケイレツ</t>
    </rPh>
    <phoneticPr fontId="10"/>
  </si>
  <si>
    <t>系列２</t>
    <rPh sb="0" eb="2">
      <t>ケイレツ</t>
    </rPh>
    <phoneticPr fontId="10"/>
  </si>
  <si>
    <t>系列３</t>
    <rPh sb="0" eb="2">
      <t>ケイレツ</t>
    </rPh>
    <phoneticPr fontId="10"/>
  </si>
  <si>
    <t>系列４</t>
    <rPh sb="0" eb="2">
      <t>ケイレツ</t>
    </rPh>
    <phoneticPr fontId="10"/>
  </si>
  <si>
    <t>系列５</t>
    <rPh sb="0" eb="2">
      <t>ケイレツ</t>
    </rPh>
    <phoneticPr fontId="10"/>
  </si>
  <si>
    <t>合計</t>
    <rPh sb="0" eb="2">
      <t>ゴウケイ</t>
    </rPh>
    <phoneticPr fontId="10"/>
  </si>
  <si>
    <t>蓄電池システムに関する情報</t>
    <rPh sb="0" eb="3">
      <t>チクデンチ</t>
    </rPh>
    <rPh sb="8" eb="9">
      <t>カン</t>
    </rPh>
    <rPh sb="11" eb="13">
      <t>ジョウホウ</t>
    </rPh>
    <phoneticPr fontId="9"/>
  </si>
  <si>
    <t>容量</t>
    <rPh sb="0" eb="2">
      <t>ヨウリョウ</t>
    </rPh>
    <phoneticPr fontId="9"/>
  </si>
  <si>
    <t>合計</t>
    <rPh sb="0" eb="2">
      <t>ゴウケイ</t>
    </rPh>
    <phoneticPr fontId="9"/>
  </si>
  <si>
    <t>事業費及び助成金申請額</t>
    <rPh sb="0" eb="3">
      <t>ジギョウヒ</t>
    </rPh>
    <rPh sb="3" eb="4">
      <t>オヨ</t>
    </rPh>
    <rPh sb="5" eb="11">
      <t>ジョセイキンシンセイガク</t>
    </rPh>
    <phoneticPr fontId="9"/>
  </si>
  <si>
    <t>算定額</t>
    <rPh sb="0" eb="2">
      <t>サンテイ</t>
    </rPh>
    <rPh sb="2" eb="3">
      <t>ガク</t>
    </rPh>
    <phoneticPr fontId="10"/>
  </si>
  <si>
    <t>控除後助成対象経費</t>
    <rPh sb="0" eb="9">
      <t>コウジョゴジョセイタイショウケイヒ</t>
    </rPh>
    <phoneticPr fontId="10"/>
  </si>
  <si>
    <t>発電出力</t>
    <rPh sb="0" eb="2">
      <t>ハツデン</t>
    </rPh>
    <rPh sb="2" eb="4">
      <t>シュツリョク</t>
    </rPh>
    <phoneticPr fontId="10"/>
  </si>
  <si>
    <t>発電出力</t>
    <rPh sb="0" eb="2">
      <t>ハツデン</t>
    </rPh>
    <rPh sb="2" eb="4">
      <t>シュツリョク</t>
    </rPh>
    <phoneticPr fontId="9"/>
  </si>
  <si>
    <t>助成単価</t>
    <rPh sb="0" eb="4">
      <t>ジョセイタンカ</t>
    </rPh>
    <phoneticPr fontId="10"/>
  </si>
  <si>
    <t>対象蓄電容量</t>
    <rPh sb="0" eb="2">
      <t>タイショウ</t>
    </rPh>
    <rPh sb="2" eb="4">
      <t>チクデン</t>
    </rPh>
    <rPh sb="4" eb="6">
      <t>ヨウリョウ</t>
    </rPh>
    <phoneticPr fontId="9"/>
  </si>
  <si>
    <t>蓄電容量</t>
    <rPh sb="0" eb="4">
      <t>チクデンヨウリョウ</t>
    </rPh>
    <phoneticPr fontId="10"/>
  </si>
  <si>
    <t>交付申請額</t>
    <rPh sb="0" eb="2">
      <t>コウフ</t>
    </rPh>
    <rPh sb="2" eb="5">
      <t>シンセイガク</t>
    </rPh>
    <phoneticPr fontId="9"/>
  </si>
  <si>
    <t>国補助等情報</t>
    <rPh sb="0" eb="3">
      <t>クニホジョ</t>
    </rPh>
    <rPh sb="3" eb="4">
      <t>トウ</t>
    </rPh>
    <rPh sb="4" eb="6">
      <t>ジョウホウ</t>
    </rPh>
    <phoneticPr fontId="9"/>
  </si>
  <si>
    <t>＊　連絡先は、事業全般の内容について総括的な対応が可能であるとともに、申請者に係る公社 からの指示に対し、一元的な窓口となる担当者を記載すること。</t>
    <rPh sb="47" eb="49">
      <t>シジ</t>
    </rPh>
    <rPh sb="50" eb="51">
      <t>タイ</t>
    </rPh>
    <phoneticPr fontId="10"/>
  </si>
  <si>
    <t>←10年以上である必要があります。（事業プラン登録要綱第4上第11項参照）</t>
    <rPh sb="3" eb="4">
      <t>ネン</t>
    </rPh>
    <rPh sb="4" eb="6">
      <t>イジョウ</t>
    </rPh>
    <rPh sb="9" eb="11">
      <t>ヒツヨウ</t>
    </rPh>
    <rPh sb="18" eb="20">
      <t>ジギョウ</t>
    </rPh>
    <rPh sb="23" eb="27">
      <t>トウロクヨウコウ</t>
    </rPh>
    <rPh sb="27" eb="28">
      <t>ダイ</t>
    </rPh>
    <rPh sb="29" eb="30">
      <t>ジョウ</t>
    </rPh>
    <rPh sb="30" eb="31">
      <t>ダイ</t>
    </rPh>
    <rPh sb="33" eb="34">
      <t>コウ</t>
    </rPh>
    <rPh sb="34" eb="36">
      <t>サンショウ</t>
    </rPh>
    <phoneticPr fontId="10"/>
  </si>
  <si>
    <t>←プラン登録されている正式名称をご記載ください。契約書等で差異がある場合、不備となりますのでご注意ください。</t>
    <rPh sb="4" eb="6">
      <t>トウロク</t>
    </rPh>
    <rPh sb="11" eb="15">
      <t>セイシキメイショウ</t>
    </rPh>
    <rPh sb="17" eb="19">
      <t>キサイ</t>
    </rPh>
    <rPh sb="24" eb="27">
      <t>ケイヤクショ</t>
    </rPh>
    <rPh sb="27" eb="28">
      <t>トウ</t>
    </rPh>
    <rPh sb="29" eb="31">
      <t>サイ</t>
    </rPh>
    <rPh sb="34" eb="36">
      <t>バアイ</t>
    </rPh>
    <rPh sb="37" eb="39">
      <t>フビ</t>
    </rPh>
    <rPh sb="47" eb="49">
      <t>チュウイ</t>
    </rPh>
    <phoneticPr fontId="10"/>
  </si>
  <si>
    <t>第１号様式（助成金交付申請書）</t>
    <rPh sb="0" eb="1">
      <t>ダイ</t>
    </rPh>
    <rPh sb="2" eb="5">
      <t>ゴウヨウシキ</t>
    </rPh>
    <rPh sb="6" eb="9">
      <t>ジョセイキン</t>
    </rPh>
    <rPh sb="9" eb="14">
      <t>コウフシンセイショ</t>
    </rPh>
    <phoneticPr fontId="9"/>
  </si>
  <si>
    <t>第２号様式（誓約書）公社宛</t>
    <rPh sb="0" eb="1">
      <t>ダイ</t>
    </rPh>
    <rPh sb="2" eb="5">
      <t>ゴウヨウシキ</t>
    </rPh>
    <rPh sb="6" eb="9">
      <t>セイヤクショ</t>
    </rPh>
    <rPh sb="10" eb="12">
      <t>コウシャ</t>
    </rPh>
    <rPh sb="12" eb="13">
      <t>アテ</t>
    </rPh>
    <phoneticPr fontId="9"/>
  </si>
  <si>
    <t>第２号様式（誓約書）住宅所有者宛</t>
    <phoneticPr fontId="9"/>
  </si>
  <si>
    <t>第４号様式（助成金不交付決定通知書）</t>
    <rPh sb="0" eb="1">
      <t>ダイ</t>
    </rPh>
    <rPh sb="2" eb="5">
      <t>ゴウヨウシキ</t>
    </rPh>
    <rPh sb="9" eb="10">
      <t>フ</t>
    </rPh>
    <phoneticPr fontId="9"/>
  </si>
  <si>
    <t>第５号様式（助成金交付申請撤回届出書）</t>
    <rPh sb="0" eb="1">
      <t>ダイ</t>
    </rPh>
    <rPh sb="2" eb="5">
      <t>ゴウヨウシキ</t>
    </rPh>
    <phoneticPr fontId="9"/>
  </si>
  <si>
    <t>第６号様式（助成対象機器所有者氏名等変更届）</t>
    <rPh sb="0" eb="1">
      <t>ダイ</t>
    </rPh>
    <rPh sb="2" eb="5">
      <t>ゴウヨウシキ</t>
    </rPh>
    <phoneticPr fontId="9"/>
  </si>
  <si>
    <t>第７号様式（助成対象機器所有者変更届）</t>
    <rPh sb="0" eb="1">
      <t>ダイ</t>
    </rPh>
    <rPh sb="2" eb="5">
      <t>ゴウヨウシキ</t>
    </rPh>
    <phoneticPr fontId="9"/>
  </si>
  <si>
    <r>
      <t xml:space="preserve">（１）令和５年度の提出期限
</t>
    </r>
    <r>
      <rPr>
        <u/>
        <sz val="14"/>
        <color rgb="FFFF0000"/>
        <rFont val="ＭＳ Ｐ明朝"/>
        <family val="1"/>
        <charset val="128"/>
      </rPr>
      <t>令和 ６ 年 ３ 月 29 日（金）    17：00 必着</t>
    </r>
    <r>
      <rPr>
        <sz val="14"/>
        <rFont val="ＭＳ Ｐ明朝"/>
        <family val="1"/>
        <charset val="128"/>
      </rPr>
      <t xml:space="preserve">
   期限を過ぎた場合は取り扱うことができません。</t>
    </r>
    <r>
      <rPr>
        <b/>
        <u/>
        <sz val="14"/>
        <rFont val="ＭＳ Ｐ明朝"/>
        <family val="1"/>
        <charset val="128"/>
      </rPr>
      <t/>
    </r>
    <rPh sb="3" eb="5">
      <t>レイワ</t>
    </rPh>
    <rPh sb="6" eb="8">
      <t>ネンド</t>
    </rPh>
    <phoneticPr fontId="10"/>
  </si>
  <si>
    <t>算定金額</t>
    <rPh sb="0" eb="2">
      <t>サンテイ</t>
    </rPh>
    <rPh sb="2" eb="4">
      <t>キンガク</t>
    </rPh>
    <phoneticPr fontId="9"/>
  </si>
  <si>
    <t>算定金額合計</t>
    <rPh sb="0" eb="2">
      <t>サンテイ</t>
    </rPh>
    <rPh sb="2" eb="4">
      <t>キンガク</t>
    </rPh>
    <rPh sb="4" eb="6">
      <t>ゴウケイ</t>
    </rPh>
    <phoneticPr fontId="9"/>
  </si>
  <si>
    <t>太陽光発電システム</t>
    <rPh sb="0" eb="5">
      <t>タイヨウコウハツデン</t>
    </rPh>
    <phoneticPr fontId="9"/>
  </si>
  <si>
    <t>蓄電池システム</t>
    <rPh sb="0" eb="3">
      <t>チクデンチ</t>
    </rPh>
    <phoneticPr fontId="9"/>
  </si>
  <si>
    <t>国補助金等
（助成対象経費にかかる部分のみ）</t>
    <rPh sb="0" eb="1">
      <t>クニ</t>
    </rPh>
    <rPh sb="1" eb="4">
      <t>ホジョキン</t>
    </rPh>
    <rPh sb="4" eb="5">
      <t>トウ</t>
    </rPh>
    <rPh sb="7" eb="9">
      <t>ジョセイ</t>
    </rPh>
    <rPh sb="9" eb="11">
      <t>タイショウ</t>
    </rPh>
    <rPh sb="11" eb="13">
      <t>ケイヒ</t>
    </rPh>
    <rPh sb="17" eb="19">
      <t>ブブン</t>
    </rPh>
    <phoneticPr fontId="9"/>
  </si>
  <si>
    <t>国補助金等の項目で【0】以外を記入した場合、以下の項目に記入してください。</t>
    <rPh sb="0" eb="5">
      <t>クニホジョキントウ</t>
    </rPh>
    <rPh sb="6" eb="8">
      <t>コウモク</t>
    </rPh>
    <rPh sb="12" eb="14">
      <t>イガイ</t>
    </rPh>
    <rPh sb="15" eb="17">
      <t>キニュウ</t>
    </rPh>
    <rPh sb="19" eb="21">
      <t>バアイ</t>
    </rPh>
    <rPh sb="22" eb="24">
      <t>イカ</t>
    </rPh>
    <rPh sb="25" eb="27">
      <t>コウモク</t>
    </rPh>
    <rPh sb="28" eb="30">
      <t>キニュウ</t>
    </rPh>
    <phoneticPr fontId="9"/>
  </si>
  <si>
    <t>（１）国補助金等</t>
    <rPh sb="3" eb="7">
      <t>クニホジョキン</t>
    </rPh>
    <rPh sb="7" eb="8">
      <t>トウ</t>
    </rPh>
    <phoneticPr fontId="9"/>
  </si>
  <si>
    <t>②-①＝③</t>
    <phoneticPr fontId="9"/>
  </si>
  <si>
    <t>上限金額</t>
    <rPh sb="0" eb="2">
      <t>ジョウゲン</t>
    </rPh>
    <rPh sb="2" eb="4">
      <t>キンガク</t>
    </rPh>
    <phoneticPr fontId="9"/>
  </si>
  <si>
    <t>既設太陽光発電設備情報</t>
    <rPh sb="0" eb="2">
      <t>キセツ</t>
    </rPh>
    <rPh sb="2" eb="9">
      <t>タイヨウコウハツデンセツビ</t>
    </rPh>
    <rPh sb="9" eb="11">
      <t>ジョウホウ</t>
    </rPh>
    <phoneticPr fontId="9"/>
  </si>
  <si>
    <t>※記載欄が不足する場合は、別途公社にお問い合わせください。</t>
    <rPh sb="1" eb="4">
      <t>キサイラン</t>
    </rPh>
    <rPh sb="5" eb="7">
      <t>フソク</t>
    </rPh>
    <rPh sb="9" eb="11">
      <t>バアイ</t>
    </rPh>
    <rPh sb="13" eb="15">
      <t>ベット</t>
    </rPh>
    <rPh sb="15" eb="17">
      <t>コウシャ</t>
    </rPh>
    <rPh sb="19" eb="20">
      <t>ト</t>
    </rPh>
    <rPh sb="21" eb="22">
      <t>ア</t>
    </rPh>
    <phoneticPr fontId="9"/>
  </si>
  <si>
    <t>助成対象蓄電池容量上限（ｂ）</t>
    <rPh sb="0" eb="2">
      <t>ジョセイ</t>
    </rPh>
    <rPh sb="2" eb="4">
      <t>タイショウ</t>
    </rPh>
    <rPh sb="4" eb="7">
      <t>チクデンチ</t>
    </rPh>
    <rPh sb="7" eb="9">
      <t>ヨウリョウ</t>
    </rPh>
    <rPh sb="9" eb="11">
      <t>ジョウゲン</t>
    </rPh>
    <phoneticPr fontId="9"/>
  </si>
  <si>
    <t>※（F)×２時間</t>
    <rPh sb="6" eb="8">
      <t>ジカン</t>
    </rPh>
    <phoneticPr fontId="10"/>
  </si>
  <si>
    <t>助成対象蓄電池容量（ｃ）</t>
    <rPh sb="0" eb="2">
      <t>ジョセイ</t>
    </rPh>
    <rPh sb="2" eb="4">
      <t>タイショウ</t>
    </rPh>
    <rPh sb="4" eb="7">
      <t>チクデンチ</t>
    </rPh>
    <rPh sb="7" eb="9">
      <t>ヨウリョウ</t>
    </rPh>
    <phoneticPr fontId="9"/>
  </si>
  <si>
    <t xml:space="preserve">⑤　 </t>
    <phoneticPr fontId="9"/>
  </si>
  <si>
    <t xml:space="preserve">⑥      </t>
    <phoneticPr fontId="9"/>
  </si>
  <si>
    <t>国補助金等の概要を記入してください</t>
    <rPh sb="0" eb="1">
      <t>クニ</t>
    </rPh>
    <rPh sb="1" eb="4">
      <t>ホジョキン</t>
    </rPh>
    <rPh sb="4" eb="5">
      <t>トウ</t>
    </rPh>
    <rPh sb="6" eb="8">
      <t>ガイヨウ</t>
    </rPh>
    <rPh sb="9" eb="11">
      <t>キニュウ</t>
    </rPh>
    <phoneticPr fontId="9"/>
  </si>
  <si>
    <t>共同申請者</t>
    <rPh sb="0" eb="2">
      <t>キョウドウ</t>
    </rPh>
    <rPh sb="2" eb="5">
      <t>シンセイシャ</t>
    </rPh>
    <phoneticPr fontId="10"/>
  </si>
  <si>
    <t>窓口となる事業者</t>
    <rPh sb="0" eb="2">
      <t>マドグチ</t>
    </rPh>
    <rPh sb="5" eb="8">
      <t>ジギョウシャ</t>
    </rPh>
    <phoneticPr fontId="9"/>
  </si>
  <si>
    <t>窓口事業者</t>
    <rPh sb="0" eb="5">
      <t>マドグチジギョウシャ</t>
    </rPh>
    <phoneticPr fontId="9"/>
  </si>
  <si>
    <t>←公社から照会や指示等の連絡をする際に、窓口となる担当事業者を選択してください。</t>
    <rPh sb="27" eb="30">
      <t>ジギョウシャ</t>
    </rPh>
    <rPh sb="31" eb="33">
      <t>センタク</t>
    </rPh>
    <phoneticPr fontId="9"/>
  </si>
  <si>
    <t>交付申請者</t>
    <rPh sb="0" eb="5">
      <t>コウフシンセイシャ</t>
    </rPh>
    <phoneticPr fontId="10"/>
  </si>
  <si>
    <t>（交付申請者）</t>
    <phoneticPr fontId="10"/>
  </si>
  <si>
    <t>（交付申請者）</t>
    <phoneticPr fontId="9"/>
  </si>
  <si>
    <t>請求額</t>
    <rPh sb="0" eb="2">
      <t>セイキュウ</t>
    </rPh>
    <rPh sb="2" eb="3">
      <t>ガク</t>
    </rPh>
    <phoneticPr fontId="10"/>
  </si>
  <si>
    <t>＝</t>
    <phoneticPr fontId="10"/>
  </si>
  <si>
    <t>×</t>
    <phoneticPr fontId="10"/>
  </si>
  <si>
    <t>第11号様式（第18条関係）</t>
    <rPh sb="0" eb="1">
      <t>ダイ</t>
    </rPh>
    <rPh sb="3" eb="4">
      <t>ゴウ</t>
    </rPh>
    <rPh sb="4" eb="6">
      <t>ヨウシキ</t>
    </rPh>
    <rPh sb="7" eb="8">
      <t>ダイ</t>
    </rPh>
    <rPh sb="10" eb="13">
      <t>ジョウカンケイ</t>
    </rPh>
    <phoneticPr fontId="10"/>
  </si>
  <si>
    <t>第10号様式（第14条関係）</t>
    <rPh sb="0" eb="1">
      <t>ダイ</t>
    </rPh>
    <rPh sb="3" eb="4">
      <t>ゴウ</t>
    </rPh>
    <rPh sb="4" eb="6">
      <t>ヨウシキ</t>
    </rPh>
    <rPh sb="7" eb="8">
      <t>ダイ</t>
    </rPh>
    <rPh sb="10" eb="13">
      <t>ジョウカンケイ</t>
    </rPh>
    <phoneticPr fontId="10"/>
  </si>
  <si>
    <t>第７号様式（第12条関係）</t>
    <rPh sb="0" eb="1">
      <t>ダイ</t>
    </rPh>
    <rPh sb="2" eb="3">
      <t>ゴウ</t>
    </rPh>
    <rPh sb="3" eb="5">
      <t>ヨウシキ</t>
    </rPh>
    <rPh sb="6" eb="7">
      <t>ダイ</t>
    </rPh>
    <rPh sb="9" eb="12">
      <t>ジョウカンケイ</t>
    </rPh>
    <phoneticPr fontId="10"/>
  </si>
  <si>
    <t>第６号様式（第12条関係）</t>
    <rPh sb="0" eb="1">
      <t>ダイ</t>
    </rPh>
    <rPh sb="2" eb="3">
      <t>ゴウ</t>
    </rPh>
    <rPh sb="3" eb="5">
      <t>ヨウシキ</t>
    </rPh>
    <rPh sb="6" eb="7">
      <t>ダイ</t>
    </rPh>
    <rPh sb="9" eb="12">
      <t>ジョウカンケイ</t>
    </rPh>
    <phoneticPr fontId="10"/>
  </si>
  <si>
    <t>第５号様式（第９条関係）</t>
    <rPh sb="0" eb="1">
      <t>ダイ</t>
    </rPh>
    <rPh sb="2" eb="3">
      <t>ゴウ</t>
    </rPh>
    <rPh sb="3" eb="5">
      <t>ヨウシキ</t>
    </rPh>
    <rPh sb="6" eb="7">
      <t>ダイ</t>
    </rPh>
    <rPh sb="8" eb="11">
      <t>ジョウカンケイ</t>
    </rPh>
    <phoneticPr fontId="10"/>
  </si>
  <si>
    <t>請求額計算書</t>
    <rPh sb="0" eb="2">
      <t>セイキュウ</t>
    </rPh>
    <rPh sb="2" eb="3">
      <t>ガク</t>
    </rPh>
    <rPh sb="3" eb="5">
      <t>ケイサン</t>
    </rPh>
    <rPh sb="5" eb="6">
      <t>ショ</t>
    </rPh>
    <phoneticPr fontId="10"/>
  </si>
  <si>
    <t>交付決定番号　：</t>
    <rPh sb="0" eb="2">
      <t>コウフ</t>
    </rPh>
    <rPh sb="2" eb="4">
      <t>ケッテイ</t>
    </rPh>
    <rPh sb="4" eb="6">
      <t>バンゴウ</t>
    </rPh>
    <phoneticPr fontId="10"/>
  </si>
  <si>
    <t>助成金交付額</t>
    <rPh sb="0" eb="3">
      <t>ジョセイキン</t>
    </rPh>
    <rPh sb="3" eb="5">
      <t>コウフ</t>
    </rPh>
    <rPh sb="5" eb="6">
      <t>ガク</t>
    </rPh>
    <phoneticPr fontId="10"/>
  </si>
  <si>
    <t>初期費用ゼロサービス契約の契約日</t>
    <rPh sb="0" eb="2">
      <t>ショキ</t>
    </rPh>
    <rPh sb="2" eb="4">
      <t>ヒヨウ</t>
    </rPh>
    <rPh sb="10" eb="12">
      <t>ケイヤク</t>
    </rPh>
    <rPh sb="13" eb="15">
      <t>ケイヤク</t>
    </rPh>
    <rPh sb="15" eb="16">
      <t>ヒ</t>
    </rPh>
    <phoneticPr fontId="10"/>
  </si>
  <si>
    <t>円</t>
    <rPh sb="0" eb="1">
      <t>エン</t>
    </rPh>
    <phoneticPr fontId="10"/>
  </si>
  <si>
    <t>契約解除予定日</t>
    <rPh sb="0" eb="4">
      <t>ケイヤクカイジョ</t>
    </rPh>
    <rPh sb="4" eb="7">
      <t>ヨテイビ</t>
    </rPh>
    <phoneticPr fontId="10"/>
  </si>
  <si>
    <t>初期費用ゼロサービス</t>
    <rPh sb="0" eb="4">
      <t>ショキヒヨウ</t>
    </rPh>
    <phoneticPr fontId="10"/>
  </si>
  <si>
    <t>助成金交付額</t>
    <rPh sb="0" eb="3">
      <t>ジョセイキン</t>
    </rPh>
    <rPh sb="3" eb="6">
      <t>コウフガク</t>
    </rPh>
    <phoneticPr fontId="10"/>
  </si>
  <si>
    <t>契約経過年数</t>
    <rPh sb="0" eb="6">
      <t>ケイヤクケイカネンスウ</t>
    </rPh>
    <phoneticPr fontId="10"/>
  </si>
  <si>
    <t>−</t>
    <phoneticPr fontId="10"/>
  </si>
  <si>
    <t>※　請求額の1000円未満は切り捨て（交付要綱参照）</t>
  </si>
  <si>
    <t>初期費用ゼロサービス
契約経過年月数</t>
    <rPh sb="0" eb="4">
      <t>ショキヒヨウ</t>
    </rPh>
    <rPh sb="11" eb="13">
      <t>ケイヤク</t>
    </rPh>
    <rPh sb="13" eb="15">
      <t>ケイカ</t>
    </rPh>
    <rPh sb="15" eb="17">
      <t>ネンゲツ</t>
    </rPh>
    <rPh sb="17" eb="18">
      <t>スウ</t>
    </rPh>
    <phoneticPr fontId="10"/>
  </si>
  <si>
    <t>ヵ月</t>
    <rPh sb="1" eb="2">
      <t>ゲツ</t>
    </rPh>
    <phoneticPr fontId="10"/>
  </si>
  <si>
    <t>助成金額／120か月</t>
    <rPh sb="0" eb="4">
      <t>ジョセイキンガク</t>
    </rPh>
    <rPh sb="9" eb="10">
      <t>ゲツ</t>
    </rPh>
    <phoneticPr fontId="10"/>
  </si>
  <si>
    <t>第13号様式（第19条関係）</t>
    <rPh sb="0" eb="1">
      <t>ダイ</t>
    </rPh>
    <rPh sb="3" eb="4">
      <t>ゴウ</t>
    </rPh>
    <rPh sb="4" eb="6">
      <t>ヨウシキ</t>
    </rPh>
    <rPh sb="7" eb="8">
      <t>ダイ</t>
    </rPh>
    <rPh sb="10" eb="13">
      <t>ジョウカンケイ</t>
    </rPh>
    <phoneticPr fontId="10"/>
  </si>
  <si>
    <t>第15号様式（第20条関係）</t>
    <rPh sb="0" eb="1">
      <t>ダイ</t>
    </rPh>
    <rPh sb="3" eb="4">
      <t>ゴウ</t>
    </rPh>
    <rPh sb="4" eb="6">
      <t>ヨウシキ</t>
    </rPh>
    <rPh sb="7" eb="8">
      <t>ダイ</t>
    </rPh>
    <rPh sb="10" eb="13">
      <t>ジョウカンケイ</t>
    </rPh>
    <phoneticPr fontId="10"/>
  </si>
  <si>
    <t>（被交付者）</t>
    <rPh sb="1" eb="5">
      <t>ヒコウフシャ</t>
    </rPh>
    <phoneticPr fontId="10"/>
  </si>
  <si>
    <t>第15号様式（初期費用ゼロサービス契約解除承認申請書）</t>
    <rPh sb="0" eb="1">
      <t>ダイ</t>
    </rPh>
    <rPh sb="3" eb="6">
      <t>ゴウヨウシキ</t>
    </rPh>
    <phoneticPr fontId="9"/>
  </si>
  <si>
    <t>第14号様式（初期費用ゼロサービス契約変更承認通知書）</t>
    <rPh sb="0" eb="1">
      <t>ダイ</t>
    </rPh>
    <rPh sb="3" eb="6">
      <t>ゴウヨウシキ</t>
    </rPh>
    <phoneticPr fontId="9"/>
  </si>
  <si>
    <t>第８号様式（助成金交付決定取消通知書）</t>
    <rPh sb="0" eb="1">
      <t>ダイ</t>
    </rPh>
    <rPh sb="2" eb="5">
      <t>ゴウヨウシキ</t>
    </rPh>
    <phoneticPr fontId="9"/>
  </si>
  <si>
    <t>第９号様式（助成金返還請求通知書）</t>
    <phoneticPr fontId="9"/>
  </si>
  <si>
    <t>第10号様式（助成金返還報告書）</t>
    <phoneticPr fontId="9"/>
  </si>
  <si>
    <t>第11号様式（取得財産等処分承認申請書）</t>
  </si>
  <si>
    <t>第12号様式（取得財産等処分承認通知書）</t>
    <rPh sb="0" eb="1">
      <t>ダイ</t>
    </rPh>
    <rPh sb="3" eb="6">
      <t>ゴウヨウシキ</t>
    </rPh>
    <phoneticPr fontId="9"/>
  </si>
  <si>
    <t>第13号様式（初期費用ゼロサービス契約変更申請書）</t>
    <rPh sb="0" eb="1">
      <t>ダイ</t>
    </rPh>
    <rPh sb="3" eb="6">
      <t>ゴウヨウシキ</t>
    </rPh>
    <phoneticPr fontId="9"/>
  </si>
  <si>
    <t>　自社製品等を使用する場合、市場流通価格等にて経費計上していることを誓約します。</t>
    <rPh sb="1" eb="5">
      <t>ジシャセイヒン</t>
    </rPh>
    <rPh sb="5" eb="6">
      <t>トウ</t>
    </rPh>
    <rPh sb="7" eb="9">
      <t>シヨウ</t>
    </rPh>
    <rPh sb="11" eb="13">
      <t>バアイ</t>
    </rPh>
    <rPh sb="14" eb="16">
      <t>シジョウ</t>
    </rPh>
    <rPh sb="16" eb="18">
      <t>リュウツウ</t>
    </rPh>
    <rPh sb="18" eb="20">
      <t>カカク</t>
    </rPh>
    <rPh sb="20" eb="21">
      <t>トウ</t>
    </rPh>
    <rPh sb="23" eb="25">
      <t>ケイヒ</t>
    </rPh>
    <rPh sb="25" eb="27">
      <t>ケイジョウ</t>
    </rPh>
    <rPh sb="34" eb="36">
      <t>セイヤク</t>
    </rPh>
    <phoneticPr fontId="9"/>
  </si>
  <si>
    <t>第３号様式（助成金交付決定通知書（兼助成金額確定通知書））</t>
    <rPh sb="0" eb="1">
      <t>ダイ</t>
    </rPh>
    <rPh sb="2" eb="5">
      <t>ゴウヨウシキ</t>
    </rPh>
    <rPh sb="13" eb="16">
      <t>ツウチショ</t>
    </rPh>
    <rPh sb="17" eb="18">
      <t>ケン</t>
    </rPh>
    <rPh sb="18" eb="21">
      <t>ジョセイキン</t>
    </rPh>
    <rPh sb="21" eb="22">
      <t>ガク</t>
    </rPh>
    <rPh sb="22" eb="24">
      <t>カクテイ</t>
    </rPh>
    <rPh sb="24" eb="26">
      <t>ツウチ</t>
    </rPh>
    <rPh sb="26" eb="27">
      <t>ショ</t>
    </rPh>
    <phoneticPr fontId="9"/>
  </si>
  <si>
    <t>第16号様式（初期費用ゼロサービス契約解除承認通知書（兼請求額通知書））</t>
    <rPh sb="0" eb="1">
      <t>ダイ</t>
    </rPh>
    <rPh sb="3" eb="6">
      <t>ゴウヨウシキ</t>
    </rPh>
    <rPh sb="23" eb="26">
      <t>ツウチショ</t>
    </rPh>
    <rPh sb="27" eb="28">
      <t>ケン</t>
    </rPh>
    <rPh sb="28" eb="31">
      <t>セイキュウガク</t>
    </rPh>
    <rPh sb="31" eb="34">
      <t>ツウチショ</t>
    </rPh>
    <phoneticPr fontId="9"/>
  </si>
  <si>
    <t>　太陽光発電システム等の設置に係る経費のうち、設備費（太陽光発電システム等の設備の購入等に要する経費。）について、住宅所有者が負担する初期費用が不要なサービスであることを誓約いたします（工事費のみ住宅所有者が負担する事業プランは初期費用ゼロに含む。）。
　なお、住宅用太陽光発電初期費用ゼロ促進の増強事業実施要綱（令和５年２月１日付４環地次第171号。以下「実施要綱」という。）第３条第五号から第八号までのいずれにも該当しない太陽光発電システム等の販売（割賦販売を含む。）に係るものを除きます。</t>
    <rPh sb="85" eb="87">
      <t>セイヤク</t>
    </rPh>
    <phoneticPr fontId="10"/>
  </si>
  <si>
    <t>　被交付者及び助成事業（助成対象事業に要する経費に関し、前条第２項の規定により本助成金の交付決定の通知を受けた当該助成対象事業をいう。以下同じ。）のもととなる初期費用ゼロサービスの利用者でサービス利用料の低減等を通じて本助成金の還元を受ける者は、この要綱並びに本助成金の交付決定の内容及びこれに付した条件に従い、善良なる管理者の注意をもって助成事業により取得し、整備し、又は効用の増加した財産を管理いたします。</t>
    <phoneticPr fontId="9"/>
  </si>
  <si>
    <t>　公社の指定する者が、本事業の目的を達成するために現地調査等を行う場合は、当該現地調査等に協力することを誓約します。</t>
    <rPh sb="52" eb="54">
      <t>セイヤク</t>
    </rPh>
    <phoneticPr fontId="9"/>
  </si>
  <si>
    <t>　公社が、本事業の目的を達成するために必要な資料、情報等を求めたときは、公社の指定する期日までに、公社に当該資料、情報等を提供いたします。</t>
    <phoneticPr fontId="9"/>
  </si>
  <si>
    <t>　助成事業のもととなる初期費用ゼロサービス契約により設置した太陽光発電システム等について、本助成金以外に都又は公社から交付される補助金等を受給しないことを誓約します。</t>
    <rPh sb="77" eb="79">
      <t>セイヤク</t>
    </rPh>
    <phoneticPr fontId="9"/>
  </si>
  <si>
    <t>　前各号に掲げる事項のほか、助成事業の実施に当たり、実施要綱、プラン登録要綱、交付要綱及びその他法令の規定を遵守することを誓約します。</t>
    <rPh sb="39" eb="43">
      <t>コウフヨウコウ</t>
    </rPh>
    <rPh sb="61" eb="63">
      <t>セイヤク</t>
    </rPh>
    <phoneticPr fontId="9"/>
  </si>
  <si>
    <t>（住宅所有者）</t>
    <rPh sb="1" eb="3">
      <t>ジュウタク</t>
    </rPh>
    <rPh sb="3" eb="6">
      <t>ショユウシャ</t>
    </rPh>
    <phoneticPr fontId="9"/>
  </si>
  <si>
    <t>←公社から交付決定通知書などの書類の送付先になります。</t>
    <rPh sb="5" eb="12">
      <t>コウフケッテイツウチショ</t>
    </rPh>
    <rPh sb="15" eb="17">
      <t>ショルイ</t>
    </rPh>
    <rPh sb="18" eb="21">
      <t>ソウフサキ</t>
    </rPh>
    <phoneticPr fontId="10"/>
  </si>
  <si>
    <t>蓄電容量</t>
    <phoneticPr fontId="9"/>
  </si>
  <si>
    <t>（２）お問い合わせ先
公益財団法人  東京都環境公社
東京都地球温暖化防止活動推進センター（愛称：クール・ネット東京）  
建物脱炭素化支援チーム ＴＥＬ：０３－５９９０－５２６９
受付時間：月曜日～金曜日（祝祭日及び年末年始を除く）
９時 00 分～12 時 00 分、13 時 00 分～17 時 00 分</t>
    <rPh sb="62" eb="68">
      <t>タテモノダツタンソカ</t>
    </rPh>
    <phoneticPr fontId="10"/>
  </si>
  <si>
    <t>国補助金等</t>
    <rPh sb="0" eb="5">
      <t>クニホジョキントウ</t>
    </rPh>
    <phoneticPr fontId="9"/>
  </si>
  <si>
    <t>助成対象設備の設置に係る経費の合計</t>
    <rPh sb="0" eb="2">
      <t>ジョセイ</t>
    </rPh>
    <rPh sb="2" eb="4">
      <t>タイショウ</t>
    </rPh>
    <rPh sb="4" eb="6">
      <t>セツビ</t>
    </rPh>
    <rPh sb="7" eb="9">
      <t>セッチ</t>
    </rPh>
    <rPh sb="10" eb="11">
      <t>カカ</t>
    </rPh>
    <rPh sb="12" eb="14">
      <t>ケイヒ</t>
    </rPh>
    <rPh sb="15" eb="17">
      <t>ゴウケイ</t>
    </rPh>
    <phoneticPr fontId="9"/>
  </si>
  <si>
    <t>助成対象設備に関する情報</t>
    <rPh sb="0" eb="6">
      <t>ジョセイタイショウセツビ</t>
    </rPh>
    <rPh sb="7" eb="8">
      <t>カン</t>
    </rPh>
    <rPh sb="10" eb="12">
      <t>ジョウホウ</t>
    </rPh>
    <phoneticPr fontId="9"/>
  </si>
  <si>
    <t>蓄電池システム</t>
    <rPh sb="0" eb="3">
      <t>チクデンチ</t>
    </rPh>
    <phoneticPr fontId="10"/>
  </si>
  <si>
    <t>算定金額合計</t>
    <rPh sb="0" eb="6">
      <t>サンテイキンガクゴウケイ</t>
    </rPh>
    <phoneticPr fontId="9"/>
  </si>
  <si>
    <t>上限金額</t>
    <rPh sb="0" eb="4">
      <t>ジョウゲンキンガク</t>
    </rPh>
    <phoneticPr fontId="9"/>
  </si>
  <si>
    <t xml:space="preserve">   住宅用太陽光発電初期費用ゼロ促進の増強事業助成金交付要綱（令和５年４月14日付５都環公地温第260号 ） 第６条第１項の規定に基づき、下記のとおり助成金交付の申請します。</t>
    <rPh sb="20" eb="22">
      <t>ゾウキョウ</t>
    </rPh>
    <rPh sb="24" eb="27">
      <t>ジョセイキン</t>
    </rPh>
    <rPh sb="27" eb="29">
      <t>コウフ</t>
    </rPh>
    <rPh sb="29" eb="31">
      <t>ヨウコウ</t>
    </rPh>
    <rPh sb="76" eb="79">
      <t>ジョセイキン</t>
    </rPh>
    <rPh sb="79" eb="81">
      <t>コウフ</t>
    </rPh>
    <phoneticPr fontId="10"/>
  </si>
  <si>
    <t>　交付決定を受けた事業について、助成金の交付申請を下記のとおり撤回したいので、住宅用太陽光発電初期費用ゼロ促進の増強事業助成金交付要綱（令和５年４月14日付５都環公地温第260号）第９条第１項の規定に基づき、届け出ます。</t>
    <rPh sb="1" eb="5">
      <t>コウフケッテイ</t>
    </rPh>
    <rPh sb="6" eb="7">
      <t>ウ</t>
    </rPh>
    <rPh sb="9" eb="11">
      <t>ジギョウ</t>
    </rPh>
    <rPh sb="20" eb="22">
      <t>コウフ</t>
    </rPh>
    <rPh sb="22" eb="24">
      <t>シンセイ</t>
    </rPh>
    <rPh sb="25" eb="27">
      <t>カキ</t>
    </rPh>
    <rPh sb="31" eb="33">
      <t>テッカイ</t>
    </rPh>
    <rPh sb="39" eb="42">
      <t>ジュウタクヨウ</t>
    </rPh>
    <rPh sb="42" eb="45">
      <t>タイヨウコウ</t>
    </rPh>
    <rPh sb="45" eb="47">
      <t>ハツデン</t>
    </rPh>
    <rPh sb="47" eb="49">
      <t>ショキ</t>
    </rPh>
    <rPh sb="49" eb="51">
      <t>ヒヨウ</t>
    </rPh>
    <rPh sb="53" eb="55">
      <t>ソクシン</t>
    </rPh>
    <rPh sb="58" eb="60">
      <t>ジギョウ</t>
    </rPh>
    <rPh sb="60" eb="63">
      <t>ジョセイキン</t>
    </rPh>
    <rPh sb="63" eb="65">
      <t>コウフ</t>
    </rPh>
    <rPh sb="93" eb="94">
      <t>ダイ</t>
    </rPh>
    <rPh sb="95" eb="96">
      <t>コウ</t>
    </rPh>
    <rPh sb="104" eb="105">
      <t>トド</t>
    </rPh>
    <rPh sb="106" eb="107">
      <t>デ</t>
    </rPh>
    <phoneticPr fontId="10"/>
  </si>
  <si>
    <t>　交付決定を受けた事業について、助成対象機器所有者氏名等に変更が生じたため、住宅用太陽光発電初期費用ゼロ促進の増強事業助成金交付要綱（令和５年４月14日付５都環公地温第260号 ）第12条第２項の規定に基づき、下記のとおり届け出ます。</t>
    <rPh sb="27" eb="28">
      <t>トウ</t>
    </rPh>
    <rPh sb="29" eb="31">
      <t>ヘンコウ</t>
    </rPh>
    <rPh sb="32" eb="33">
      <t>ショウ</t>
    </rPh>
    <rPh sb="55" eb="57">
      <t>ゾウキョウ</t>
    </rPh>
    <rPh sb="59" eb="61">
      <t>ジョ</t>
    </rPh>
    <rPh sb="61" eb="62">
      <t>キン</t>
    </rPh>
    <rPh sb="93" eb="94">
      <t>ジョウ</t>
    </rPh>
    <rPh sb="94" eb="95">
      <t>ダイ</t>
    </rPh>
    <rPh sb="96" eb="97">
      <t>コウ</t>
    </rPh>
    <rPh sb="105" eb="107">
      <t>カキ</t>
    </rPh>
    <rPh sb="111" eb="112">
      <t>トドケ</t>
    </rPh>
    <rPh sb="113" eb="114">
      <t>デ</t>
    </rPh>
    <phoneticPr fontId="10"/>
  </si>
  <si>
    <t>　交付決定を受けた事業について、助成対象機器所有者氏名等に変更が生じたため、住宅用太陽光発電初期費用ゼロ促進の増強事業助成金交付要綱（令和５年４月14日付５都環公地温第260号 ）第12条第３項の規定に基づき、下記のとおり届け出ます。</t>
  </si>
  <si>
    <t>交付決定を受けた事業について、助成金を返還しましたので、住宅用太陽光発電初期費用ゼロ促進の増強事業助成金交付要綱（令和５年４月14日付５都環公地温第260号 ）第14条第３項の規定に基づき、報告します。</t>
    <rPh sb="0" eb="4">
      <t>コウフケッテイ</t>
    </rPh>
    <phoneticPr fontId="9"/>
  </si>
  <si>
    <t>　交付決定を受けた事業について、下記のとおり取得財産を処分したいので、住宅用太陽光発電初期費用ゼロ促進の増強事業助成金交付要綱（令和５年４月14日付５都環公地温第260号 ）第18条第２項の規定に基づき、申請します。</t>
    <rPh sb="3" eb="5">
      <t>ケッテイ</t>
    </rPh>
    <rPh sb="16" eb="18">
      <t>カキ</t>
    </rPh>
    <rPh sb="22" eb="24">
      <t>シュトク</t>
    </rPh>
    <rPh sb="24" eb="26">
      <t>ザイサン</t>
    </rPh>
    <rPh sb="27" eb="29">
      <t>ショブン</t>
    </rPh>
    <rPh sb="90" eb="91">
      <t>ジョウ</t>
    </rPh>
    <rPh sb="91" eb="92">
      <t>ダイ</t>
    </rPh>
    <rPh sb="93" eb="94">
      <t>コウ</t>
    </rPh>
    <rPh sb="102" eb="104">
      <t>シンセイ</t>
    </rPh>
    <phoneticPr fontId="10"/>
  </si>
  <si>
    <t>　交付決定を受けた事業について、初期費用ゼロサービス契約に変更が生じたため、住宅用太陽光発電初期費用ゼロ促進の増強事業助成金交付要綱（令和５年４月14日付５都環公地温第260号 ） 第19条第２項の規定に基づき、下記のとおり申請します。</t>
    <rPh sb="9" eb="11">
      <t>ジギョウ</t>
    </rPh>
    <rPh sb="29" eb="31">
      <t>ヘンコウ</t>
    </rPh>
    <rPh sb="32" eb="33">
      <t>ショウ</t>
    </rPh>
    <phoneticPr fontId="10"/>
  </si>
  <si>
    <t>交付決定を受けた事業について、下記のとおり初期ゼロサービス契約を解除したいので、住宅用太陽光発電初期費用ゼロ促進の増強事業助成金交付要綱（令和５年４月14日付５都環公地温第260号 ）第20条第２項の規定に基づき、申請します。</t>
    <rPh sb="2" eb="4">
      <t>ケッテイ</t>
    </rPh>
    <rPh sb="15" eb="17">
      <t>カキ</t>
    </rPh>
    <rPh sb="21" eb="23">
      <t>ショキ</t>
    </rPh>
    <rPh sb="29" eb="31">
      <t>ケイヤク</t>
    </rPh>
    <rPh sb="32" eb="34">
      <t>カイジョ</t>
    </rPh>
    <rPh sb="95" eb="96">
      <t>ジョウ</t>
    </rPh>
    <rPh sb="96" eb="97">
      <t>ダイ</t>
    </rPh>
    <rPh sb="98" eb="99">
      <t>コウ</t>
    </rPh>
    <rPh sb="107" eb="109">
      <t>シンセイ</t>
    </rPh>
    <phoneticPr fontId="10"/>
  </si>
  <si>
    <t>　住宅用太陽光発電初期費用ゼロ促進の増強事業実施要綱（令和５年２月１日付４環地次第171号。以下「実施要綱」という。）及び住宅用太陽光発電初期費用ゼロ促進の増強事業助成金交付要綱（令和５年４月14日付５都環公地温第260号。以下「交付要綱」という）の規定に基づく助成金の交付の申請を行うに当たり、当該申請により助成金等の交付を受けようとする者（法人その他の団体にあっては、代表者、役員又は使用人その他の従業員若しくは構成員を含む。）が実施要綱第４条に規定する助成対象者に該当し、将来にわたっても該当するよう法令等を遵守することをここに誓約いたします。</t>
  </si>
  <si>
    <t>記</t>
    <rPh sb="0" eb="1">
      <t>キ</t>
    </rPh>
    <phoneticPr fontId="9"/>
  </si>
  <si>
    <t>（2）助成対象設備の設置に係る経費の合計</t>
    <rPh sb="3" eb="7">
      <t>ジョセイタイショウ</t>
    </rPh>
    <rPh sb="7" eb="9">
      <t>セツビ</t>
    </rPh>
    <rPh sb="10" eb="12">
      <t>セッチ</t>
    </rPh>
    <rPh sb="13" eb="14">
      <t>カカ</t>
    </rPh>
    <rPh sb="15" eb="17">
      <t>ケイヒ</t>
    </rPh>
    <rPh sb="18" eb="20">
      <t>ゴウケイ</t>
    </rPh>
    <phoneticPr fontId="9"/>
  </si>
  <si>
    <t>（3）助成対象設備に関する情報</t>
    <rPh sb="3" eb="7">
      <t>ジョセイタイショウ</t>
    </rPh>
    <rPh sb="7" eb="9">
      <t>セツビ</t>
    </rPh>
    <rPh sb="10" eb="11">
      <t>カン</t>
    </rPh>
    <rPh sb="13" eb="15">
      <t>ジョウホウ</t>
    </rPh>
    <phoneticPr fontId="17"/>
  </si>
  <si>
    <t>合計容量（a)</t>
    <rPh sb="0" eb="2">
      <t>ゴウケイ</t>
    </rPh>
    <rPh sb="2" eb="4">
      <t>ヨウリョウ</t>
    </rPh>
    <phoneticPr fontId="9"/>
  </si>
  <si>
    <t>蓄電池に接続されている新設・既設
太陽光発電システム合計出力(F)</t>
    <rPh sb="0" eb="3">
      <t>チクデンチ</t>
    </rPh>
    <rPh sb="4" eb="6">
      <t>セツゾク</t>
    </rPh>
    <rPh sb="11" eb="13">
      <t>シンセツ</t>
    </rPh>
    <rPh sb="14" eb="16">
      <t>キセツ</t>
    </rPh>
    <rPh sb="17" eb="20">
      <t>タイヨウコウ</t>
    </rPh>
    <rPh sb="20" eb="22">
      <t>ハツデン</t>
    </rPh>
    <rPh sb="26" eb="28">
      <t>ゴウケイ</t>
    </rPh>
    <rPh sb="28" eb="30">
      <t>シュツリョク</t>
    </rPh>
    <phoneticPr fontId="9"/>
  </si>
  <si>
    <t>被交付者名　：</t>
    <rPh sb="4" eb="5">
      <t>メイ</t>
    </rPh>
    <phoneticPr fontId="10"/>
  </si>
  <si>
    <t>契約変更予定日</t>
    <rPh sb="0" eb="2">
      <t>ケイヤク</t>
    </rPh>
    <rPh sb="2" eb="4">
      <t>ヘンコウ</t>
    </rPh>
    <rPh sb="4" eb="7">
      <t>ヨテイビ</t>
    </rPh>
    <phoneticPr fontId="17"/>
  </si>
  <si>
    <r>
      <t>機能性PV区分</t>
    </r>
    <r>
      <rPr>
        <vertAlign val="superscript"/>
        <sz val="11"/>
        <color theme="1"/>
        <rFont val="ＭＳ Ｐ明朝"/>
        <family val="1"/>
        <charset val="128"/>
      </rPr>
      <t>※</t>
    </r>
    <rPh sb="0" eb="3">
      <t>キノウセイ</t>
    </rPh>
    <rPh sb="5" eb="7">
      <t>クブン</t>
    </rPh>
    <phoneticPr fontId="9"/>
  </si>
  <si>
    <r>
      <t>機能性PV＿型番</t>
    </r>
    <r>
      <rPr>
        <vertAlign val="superscript"/>
        <sz val="11"/>
        <color theme="1"/>
        <rFont val="ＭＳ Ｐ明朝"/>
        <family val="1"/>
        <charset val="128"/>
      </rPr>
      <t>※</t>
    </r>
    <rPh sb="0" eb="3">
      <t>キノウセイ</t>
    </rPh>
    <rPh sb="6" eb="8">
      <t>カタバン</t>
    </rPh>
    <phoneticPr fontId="9"/>
  </si>
  <si>
    <t>※機能性PVを使用する場合のみ記入</t>
    <rPh sb="1" eb="4">
      <t>キノウセイ</t>
    </rPh>
    <rPh sb="7" eb="9">
      <t>シヨウ</t>
    </rPh>
    <rPh sb="11" eb="13">
      <t>バアイ</t>
    </rPh>
    <rPh sb="15" eb="17">
      <t>キニュウ</t>
    </rPh>
    <phoneticPr fontId="9"/>
  </si>
  <si>
    <t>蓄電池への接続の有無
※蓄電池を設置する場合、必ず選択してください。</t>
    <rPh sb="0" eb="3">
      <t>チクデンチ</t>
    </rPh>
    <rPh sb="5" eb="7">
      <t>セツゾク</t>
    </rPh>
    <rPh sb="8" eb="10">
      <t>ウム</t>
    </rPh>
    <phoneticPr fontId="9"/>
  </si>
  <si>
    <t>系列１＿モジュール</t>
    <rPh sb="0" eb="2">
      <t>ケイレツ</t>
    </rPh>
    <phoneticPr fontId="9"/>
  </si>
  <si>
    <t>系列１＿変換装置</t>
    <rPh sb="0" eb="2">
      <t>ケイレツ</t>
    </rPh>
    <rPh sb="4" eb="8">
      <t>ヘンカンソウチ</t>
    </rPh>
    <phoneticPr fontId="9"/>
  </si>
  <si>
    <t>系列１＿太陽光発電システム</t>
    <rPh sb="0" eb="2">
      <t>ケイレツ</t>
    </rPh>
    <rPh sb="4" eb="9">
      <t>タイヨウコウハツデン</t>
    </rPh>
    <phoneticPr fontId="9"/>
  </si>
  <si>
    <t>太陽光発電システム　発電出力
※（A）又は（B）の値のうち、いずれか小さい値（小数点以下第３位切り捨て）</t>
    <rPh sb="0" eb="5">
      <t>タイヨウコウハツデン</t>
    </rPh>
    <rPh sb="10" eb="12">
      <t>ハツデン</t>
    </rPh>
    <rPh sb="12" eb="14">
      <t>シュツリョク</t>
    </rPh>
    <phoneticPr fontId="9"/>
  </si>
  <si>
    <t>系列２＿モジュール</t>
    <rPh sb="0" eb="2">
      <t>ケイレツ</t>
    </rPh>
    <phoneticPr fontId="9"/>
  </si>
  <si>
    <t>系列２＿変換装置</t>
    <rPh sb="0" eb="2">
      <t>ケイレツ</t>
    </rPh>
    <rPh sb="4" eb="8">
      <t>ヘンカンソウチ</t>
    </rPh>
    <phoneticPr fontId="9"/>
  </si>
  <si>
    <t>系列２＿太陽光発電システム</t>
    <rPh sb="0" eb="2">
      <t>ケイレツ</t>
    </rPh>
    <rPh sb="4" eb="9">
      <t>タイヨウコウハツデン</t>
    </rPh>
    <phoneticPr fontId="9"/>
  </si>
  <si>
    <t>系列３＿モジュール</t>
    <rPh sb="0" eb="2">
      <t>ケイレツ</t>
    </rPh>
    <phoneticPr fontId="9"/>
  </si>
  <si>
    <t>系列３＿太陽光発電システム</t>
    <rPh sb="0" eb="2">
      <t>ケイレツ</t>
    </rPh>
    <rPh sb="4" eb="9">
      <t>タイヨウコウハツデン</t>
    </rPh>
    <phoneticPr fontId="9"/>
  </si>
  <si>
    <t>系列３＿変換装置</t>
    <rPh sb="0" eb="2">
      <t>ケイレツ</t>
    </rPh>
    <rPh sb="4" eb="8">
      <t>ヘンカンソウチ</t>
    </rPh>
    <phoneticPr fontId="9"/>
  </si>
  <si>
    <t>系列４＿モジュール</t>
    <rPh sb="0" eb="2">
      <t>ケイレツ</t>
    </rPh>
    <phoneticPr fontId="9"/>
  </si>
  <si>
    <t>系列４＿変換装置</t>
    <rPh sb="0" eb="2">
      <t>ケイレツ</t>
    </rPh>
    <rPh sb="4" eb="8">
      <t>ヘンカンソウチ</t>
    </rPh>
    <phoneticPr fontId="9"/>
  </si>
  <si>
    <t>系列４＿太陽光発電システム</t>
    <rPh sb="0" eb="2">
      <t>ケイレツ</t>
    </rPh>
    <rPh sb="4" eb="9">
      <t>タイヨウコウハツデン</t>
    </rPh>
    <phoneticPr fontId="9"/>
  </si>
  <si>
    <t>系列５＿モジュール</t>
    <rPh sb="0" eb="2">
      <t>ケイレツ</t>
    </rPh>
    <phoneticPr fontId="9"/>
  </si>
  <si>
    <t>系列５＿変換装置</t>
    <rPh sb="0" eb="2">
      <t>ケイレツ</t>
    </rPh>
    <rPh sb="4" eb="8">
      <t>ヘンカンソウチ</t>
    </rPh>
    <phoneticPr fontId="9"/>
  </si>
  <si>
    <t>系列５＿太陽光発電システム</t>
    <rPh sb="0" eb="2">
      <t>ケイレツ</t>
    </rPh>
    <rPh sb="4" eb="9">
      <t>タイヨウコウハツデン</t>
    </rPh>
    <phoneticPr fontId="9"/>
  </si>
  <si>
    <t>No</t>
    <phoneticPr fontId="9"/>
  </si>
  <si>
    <t>定格出力</t>
    <rPh sb="0" eb="4">
      <t>テイカクシュツリョク</t>
    </rPh>
    <phoneticPr fontId="9"/>
  </si>
  <si>
    <t>合計値（B）</t>
    <rPh sb="0" eb="2">
      <t>ゴウケイ</t>
    </rPh>
    <rPh sb="2" eb="3">
      <t>チ</t>
    </rPh>
    <phoneticPr fontId="9"/>
  </si>
  <si>
    <t>定格容量</t>
    <rPh sb="0" eb="4">
      <t>テイカクヨウリョウ</t>
    </rPh>
    <phoneticPr fontId="9"/>
  </si>
  <si>
    <t>合計値（B)</t>
    <rPh sb="0" eb="2">
      <t>ゴウケイ</t>
    </rPh>
    <rPh sb="2" eb="3">
      <t>チ</t>
    </rPh>
    <phoneticPr fontId="9"/>
  </si>
  <si>
    <r>
      <rPr>
        <b/>
        <sz val="11"/>
        <color theme="1"/>
        <rFont val="ＭＳ Ｐ明朝"/>
        <family val="1"/>
        <charset val="128"/>
      </rPr>
      <t>総合計</t>
    </r>
    <r>
      <rPr>
        <sz val="11"/>
        <color theme="1"/>
        <rFont val="ＭＳ Ｐ明朝"/>
        <family val="1"/>
        <charset val="128"/>
      </rPr>
      <t xml:space="preserve">
（助成対象発電出力）（C）</t>
    </r>
    <rPh sb="0" eb="3">
      <t>ソウゴウケイ</t>
    </rPh>
    <rPh sb="5" eb="9">
      <t>ジョセイタイショウ</t>
    </rPh>
    <rPh sb="9" eb="13">
      <t>ハツデンシュツリョク</t>
    </rPh>
    <phoneticPr fontId="9"/>
  </si>
  <si>
    <t>機能性PV上乗せ補助</t>
    <rPh sb="0" eb="3">
      <t>キノウセイ</t>
    </rPh>
    <rPh sb="5" eb="7">
      <t>ウワノ</t>
    </rPh>
    <rPh sb="8" eb="10">
      <t>ホジョ</t>
    </rPh>
    <phoneticPr fontId="9"/>
  </si>
  <si>
    <t>別表２</t>
    <rPh sb="0" eb="2">
      <t>ベッピョウ</t>
    </rPh>
    <phoneticPr fontId="9"/>
  </si>
  <si>
    <t>合計</t>
    <rPh sb="0" eb="2">
      <t>ゴウケイ</t>
    </rPh>
    <phoneticPr fontId="9"/>
  </si>
  <si>
    <t>円</t>
    <rPh sb="0" eb="1">
      <t>エン</t>
    </rPh>
    <phoneticPr fontId="9"/>
  </si>
  <si>
    <t>既設太陽光発電設備発電出力合計（F）</t>
    <rPh sb="0" eb="2">
      <t>キセツ</t>
    </rPh>
    <rPh sb="2" eb="9">
      <t>タイヨウコウハツデンセツビ</t>
    </rPh>
    <rPh sb="9" eb="13">
      <t>ハツデンシュツリョク</t>
    </rPh>
    <rPh sb="13" eb="15">
      <t>ゴウケイ</t>
    </rPh>
    <phoneticPr fontId="9"/>
  </si>
  <si>
    <t>既設太陽光発電設備　発電出力（G)
※小数点以下第３位切り捨て</t>
    <rPh sb="0" eb="2">
      <t>キセツ</t>
    </rPh>
    <rPh sb="2" eb="7">
      <t>タイヨウコウハツデン</t>
    </rPh>
    <rPh sb="7" eb="9">
      <t>セツビ</t>
    </rPh>
    <rPh sb="10" eb="12">
      <t>ハツデン</t>
    </rPh>
    <rPh sb="12" eb="14">
      <t>シュツリョク</t>
    </rPh>
    <phoneticPr fontId="9"/>
  </si>
  <si>
    <t xml:space="preserve">⑦　 </t>
    <phoneticPr fontId="9"/>
  </si>
  <si>
    <t xml:space="preserve">⑧　 </t>
    <phoneticPr fontId="9"/>
  </si>
  <si>
    <t xml:space="preserve">⑨　 </t>
    <phoneticPr fontId="9"/>
  </si>
  <si>
    <r>
      <t xml:space="preserve">⑤×⑥+⑩＝⑪
</t>
    </r>
    <r>
      <rPr>
        <sz val="7"/>
        <color theme="1"/>
        <rFont val="ＭＳ Ｐ明朝"/>
        <family val="1"/>
        <charset val="128"/>
      </rPr>
      <t>※または各要件の上限額</t>
    </r>
    <rPh sb="12" eb="15">
      <t>カクヨウケン</t>
    </rPh>
    <rPh sb="16" eb="19">
      <t>ジョウゲンガク</t>
    </rPh>
    <phoneticPr fontId="9"/>
  </si>
  <si>
    <t xml:space="preserve">⑫  </t>
    <phoneticPr fontId="9"/>
  </si>
  <si>
    <t xml:space="preserve">⑬        </t>
    <phoneticPr fontId="9"/>
  </si>
  <si>
    <r>
      <t xml:space="preserve">⑫×⑬＝⑭
</t>
    </r>
    <r>
      <rPr>
        <sz val="7"/>
        <color theme="1"/>
        <rFont val="ＭＳ Ｐ明朝"/>
        <family val="1"/>
        <charset val="128"/>
      </rPr>
      <t>※または一律金額</t>
    </r>
    <rPh sb="10" eb="12">
      <t>イチリツ</t>
    </rPh>
    <rPh sb="12" eb="14">
      <t>キンガク</t>
    </rPh>
    <phoneticPr fontId="9"/>
  </si>
  <si>
    <t>⑪+⑭＝⑮</t>
    <phoneticPr fontId="9"/>
  </si>
  <si>
    <t>③,⑮
いずれか低い額</t>
    <rPh sb="8" eb="9">
      <t>ヒク</t>
    </rPh>
    <rPh sb="10" eb="11">
      <t>ガク</t>
    </rPh>
    <phoneticPr fontId="9"/>
  </si>
  <si>
    <t xml:space="preserve">⑦×5万+⑧×2万+⑨×1万=⑩　 </t>
    <rPh sb="3" eb="4">
      <t>マン</t>
    </rPh>
    <rPh sb="8" eb="9">
      <t>マン</t>
    </rPh>
    <rPh sb="13" eb="14">
      <t>マン</t>
    </rPh>
    <phoneticPr fontId="9"/>
  </si>
  <si>
    <t>機能性PV別表２の出力</t>
    <rPh sb="0" eb="3">
      <t>キノウセイ</t>
    </rPh>
    <rPh sb="5" eb="7">
      <t>ベッピョウ</t>
    </rPh>
    <rPh sb="9" eb="11">
      <t>シュツリョク</t>
    </rPh>
    <phoneticPr fontId="9"/>
  </si>
  <si>
    <t>機能性PV別表３の出力</t>
    <rPh sb="0" eb="3">
      <t>キノウセイ</t>
    </rPh>
    <rPh sb="5" eb="7">
      <t>ベッピョウ</t>
    </rPh>
    <rPh sb="9" eb="11">
      <t>シュツリョク</t>
    </rPh>
    <phoneticPr fontId="9"/>
  </si>
  <si>
    <t>機能性PV別表４の出力</t>
    <rPh sb="0" eb="3">
      <t>キノウセイ</t>
    </rPh>
    <rPh sb="5" eb="7">
      <t>ベッピョウ</t>
    </rPh>
    <rPh sb="9" eb="11">
      <t>シュツリョク</t>
    </rPh>
    <phoneticPr fontId="9"/>
  </si>
  <si>
    <t>別表５</t>
    <rPh sb="0" eb="2">
      <t>ベッピョウ</t>
    </rPh>
    <phoneticPr fontId="9"/>
  </si>
  <si>
    <t>対象住宅種別
（新築/既存）</t>
    <rPh sb="0" eb="4">
      <t>タイショウジュウタク</t>
    </rPh>
    <rPh sb="4" eb="6">
      <t>シュベツ</t>
    </rPh>
    <phoneticPr fontId="10"/>
  </si>
  <si>
    <t>対象住宅②</t>
    <rPh sb="0" eb="2">
      <t>タイショウ</t>
    </rPh>
    <rPh sb="2" eb="4">
      <t>ジュウタク</t>
    </rPh>
    <phoneticPr fontId="9"/>
  </si>
  <si>
    <t>戸建住宅</t>
    <rPh sb="0" eb="2">
      <t>コダ</t>
    </rPh>
    <rPh sb="2" eb="4">
      <t>ジュウタク</t>
    </rPh>
    <phoneticPr fontId="9"/>
  </si>
  <si>
    <t>集合住宅</t>
    <rPh sb="0" eb="4">
      <t>シュウゴウジュウタク</t>
    </rPh>
    <phoneticPr fontId="9"/>
  </si>
  <si>
    <t>対象住宅種別
（戸建住宅/集合住宅）</t>
    <rPh sb="0" eb="4">
      <t>タイショウジュウタク</t>
    </rPh>
    <rPh sb="4" eb="6">
      <t>シュベツ</t>
    </rPh>
    <rPh sb="10" eb="12">
      <t>ジュウタク</t>
    </rPh>
    <phoneticPr fontId="10"/>
  </si>
  <si>
    <t>住宅種別
（新築/既存）</t>
    <rPh sb="0" eb="4">
      <t>ジュウタクシュベツ</t>
    </rPh>
    <phoneticPr fontId="9"/>
  </si>
  <si>
    <t>住宅種別
（戸建/集合）</t>
    <rPh sb="0" eb="4">
      <t>ジュウタクシュベツ</t>
    </rPh>
    <phoneticPr fontId="9"/>
  </si>
  <si>
    <t>機能性PV別表５の出力</t>
    <rPh sb="0" eb="3">
      <t>キノウセイ</t>
    </rPh>
    <rPh sb="5" eb="7">
      <t>ベッピョウ</t>
    </rPh>
    <rPh sb="9" eb="11">
      <t>シュツリョク</t>
    </rPh>
    <phoneticPr fontId="9"/>
  </si>
  <si>
    <t>1/9枚目</t>
    <phoneticPr fontId="9"/>
  </si>
  <si>
    <t>2/9枚目</t>
    <phoneticPr fontId="9"/>
  </si>
  <si>
    <t>3/9枚目</t>
    <rPh sb="3" eb="5">
      <t>マイメ</t>
    </rPh>
    <phoneticPr fontId="9"/>
  </si>
  <si>
    <t>4/9枚目</t>
    <rPh sb="3" eb="5">
      <t>マイメ</t>
    </rPh>
    <phoneticPr fontId="9"/>
  </si>
  <si>
    <t>5/9枚目</t>
    <phoneticPr fontId="9"/>
  </si>
  <si>
    <t>6/9枚目</t>
    <phoneticPr fontId="9"/>
  </si>
  <si>
    <t>7/9枚目</t>
    <phoneticPr fontId="9"/>
  </si>
  <si>
    <t>8/9枚目</t>
    <phoneticPr fontId="9"/>
  </si>
  <si>
    <t>　本事業に係る通知等を、原則、公社が指定する電子情報処理組織を使用する方法にて受信することに同意いたします。</t>
    <rPh sb="12" eb="14">
      <t>ゲンソク</t>
    </rPh>
    <rPh sb="46" eb="48">
      <t>ドウイ</t>
    </rPh>
    <phoneticPr fontId="9"/>
  </si>
  <si>
    <t>小型（多角形・建材形）</t>
  </si>
  <si>
    <t>建材一体型（屋根）</t>
  </si>
  <si>
    <t>防眩型</t>
  </si>
  <si>
    <t>小型（方形）</t>
  </si>
  <si>
    <t>機能性PVの区分（モジュール）</t>
    <rPh sb="0" eb="3">
      <t>キノウセイ</t>
    </rPh>
    <rPh sb="6" eb="8">
      <t>クブン</t>
    </rPh>
    <phoneticPr fontId="9"/>
  </si>
  <si>
    <t>PV出力最適化（直流電力変換装置以外）</t>
  </si>
  <si>
    <t>機能性PVの区分（変換装置）</t>
    <rPh sb="0" eb="3">
      <t>キノウセイ</t>
    </rPh>
    <rPh sb="6" eb="8">
      <t>クブン</t>
    </rPh>
    <rPh sb="9" eb="13">
      <t>ヘンカンソウチ</t>
    </rPh>
    <phoneticPr fontId="9"/>
  </si>
  <si>
    <t>軽量型</t>
  </si>
  <si>
    <t>PV出力最適化（直流電力変換装置）</t>
  </si>
  <si>
    <t>別表３又は４</t>
    <rPh sb="0" eb="2">
      <t>ベッピョウ</t>
    </rPh>
    <rPh sb="3" eb="4">
      <t>マタ</t>
    </rPh>
    <phoneticPr fontId="9"/>
  </si>
  <si>
    <t>9/9枚目</t>
    <phoneticPr fontId="9"/>
  </si>
  <si>
    <t>建材一体型（屋根）</t>
    <phoneticPr fontId="9"/>
  </si>
  <si>
    <t>防眩型</t>
    <phoneticPr fontId="9"/>
  </si>
  <si>
    <t>【別表３】</t>
    <phoneticPr fontId="9"/>
  </si>
  <si>
    <t>小型（方形）</t>
    <phoneticPr fontId="9"/>
  </si>
  <si>
    <t>軽量型</t>
    <phoneticPr fontId="9"/>
  </si>
  <si>
    <t>【別表４】</t>
    <phoneticPr fontId="9"/>
  </si>
  <si>
    <t>【別表２】</t>
    <phoneticPr fontId="9"/>
  </si>
  <si>
    <t>別表毎の合計</t>
    <rPh sb="0" eb="2">
      <t>ベッピョウ</t>
    </rPh>
    <rPh sb="2" eb="3">
      <t>ゴト</t>
    </rPh>
    <rPh sb="4" eb="6">
      <t>ゴウケイ</t>
    </rPh>
    <phoneticPr fontId="9"/>
  </si>
  <si>
    <t>＊太陽電池モジュール＊</t>
    <phoneticPr fontId="9"/>
  </si>
  <si>
    <t>w</t>
    <phoneticPr fontId="9"/>
  </si>
  <si>
    <t>合計出力（A)</t>
    <phoneticPr fontId="9"/>
  </si>
  <si>
    <t>＊周辺機器＊</t>
    <phoneticPr fontId="9"/>
  </si>
  <si>
    <t>【別表5】</t>
    <phoneticPr fontId="9"/>
  </si>
  <si>
    <t>PV出力最適化（直流電力変換装置以外）</t>
    <phoneticPr fontId="9"/>
  </si>
  <si>
    <t>PV出力最適化（直流電力変換装置）</t>
    <phoneticPr fontId="9"/>
  </si>
  <si>
    <t>系列１</t>
  </si>
  <si>
    <t>系列１</t>
    <rPh sb="0" eb="2">
      <t>ケイレツ</t>
    </rPh>
    <phoneticPr fontId="9"/>
  </si>
  <si>
    <t>系列２</t>
    <rPh sb="0" eb="2">
      <t>ケイレツ</t>
    </rPh>
    <phoneticPr fontId="9"/>
  </si>
  <si>
    <t>系列４</t>
    <rPh sb="0" eb="2">
      <t>ケイレツ</t>
    </rPh>
    <phoneticPr fontId="9"/>
  </si>
  <si>
    <t>系列３</t>
    <rPh sb="0" eb="2">
      <t>ケイレツ</t>
    </rPh>
    <phoneticPr fontId="9"/>
  </si>
  <si>
    <t>系列５</t>
    <rPh sb="0" eb="2">
      <t>ケイレツ</t>
    </rPh>
    <phoneticPr fontId="9"/>
  </si>
  <si>
    <t>機能性 PV の発電出力</t>
    <phoneticPr fontId="9"/>
  </si>
  <si>
    <t>マイクロインバーター</t>
    <phoneticPr fontId="9"/>
  </si>
  <si>
    <t>オプティマイザー＆パワコン</t>
    <phoneticPr fontId="9"/>
  </si>
  <si>
    <t>※1軒にマイクロインバーターとオプティマイザーの両方が設置されることはない</t>
    <rPh sb="2" eb="3">
      <t>ケン</t>
    </rPh>
    <rPh sb="24" eb="26">
      <t>リョウホウ</t>
    </rPh>
    <rPh sb="27" eb="29">
      <t>セッチ</t>
    </rPh>
    <phoneticPr fontId="9"/>
  </si>
  <si>
    <t>合計値（B）</t>
    <phoneticPr fontId="9"/>
  </si>
  <si>
    <t>　この誓約に違反又は相違があり、交付要綱の規定により助成金交付決定の全部又は一部の取消しを受けた場合において、交付要綱に規定する助成金の返還を請求されたときは、これに異議なく応じることを誓約いたします。</t>
    <phoneticPr fontId="10"/>
  </si>
  <si>
    <t>助成金交付申請様式一式</t>
    <rPh sb="0" eb="3">
      <t>ジョセイキン</t>
    </rPh>
    <rPh sb="3" eb="5">
      <t>コウフ</t>
    </rPh>
    <rPh sb="5" eb="7">
      <t>シンセイ</t>
    </rPh>
    <rPh sb="7" eb="11">
      <t>ヨウシキイッシキ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</si>
</sst>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yyyy&quot;年&quot;m&quot;月&quot;d&quot;日&quot;;@"/>
    <numFmt numFmtId="177" formatCode="#,##0_ "/>
    <numFmt numFmtId="178" formatCode="#,##0;&quot;▲ &quot;#,##0"/>
    <numFmt numFmtId="179" formatCode="#,##0_ ;[Red]\-#,##0\ "/>
    <numFmt numFmtId="180" formatCode="[$-411]ggge&quot;年&quot;m&quot;月&quot;d&quot;日&quot;;@"/>
    <numFmt numFmtId="181" formatCode="[&lt;=999]000;[&lt;=9999]000\-00;000\-0000"/>
    <numFmt numFmtId="182" formatCode="0&quot;か&quot;&quot;月&quot;"/>
    <numFmt numFmtId="183" formatCode="[&lt;=99999999]####\-####;\(00\)\ ####\-####"/>
    <numFmt numFmtId="184" formatCode="[$-411]ggge"/>
    <numFmt numFmtId="185" formatCode="[$-411]m"/>
    <numFmt numFmtId="186" formatCode="[$-411]d"/>
    <numFmt numFmtId="187" formatCode="#,##0.00_ "/>
    <numFmt numFmtId="188" formatCode="0.00_);[Red]\(0.00\)"/>
    <numFmt numFmtId="189" formatCode="#,##0_);[Red]\(#,##0\)"/>
    <numFmt numFmtId="190" formatCode="yyyy/m/d;@"/>
    <numFmt numFmtId="191" formatCode="\(##&quot;年間&quot;\)"/>
    <numFmt numFmtId="192" formatCode="0_);[Red]\(0\)"/>
    <numFmt numFmtId="193" formatCode="##&quot;年が経過する日）&quot;"/>
    <numFmt numFmtId="194" formatCode="0.000_);[Red]\(0.000\)"/>
    <numFmt numFmtId="195" formatCode="0.00_ "/>
    <numFmt numFmtId="196" formatCode="#,##0.00_);[Red]\(#,##0.00\)"/>
    <numFmt numFmtId="197" formatCode="#,##0.000_);[Red]\(#,##0.000\)"/>
    <numFmt numFmtId="198" formatCode="#,##0.000_ "/>
  </numFmts>
  <fonts count="8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1"/>
      <name val="ＭＳ Ｐゴシック"/>
      <family val="3"/>
      <charset val="128"/>
    </font>
    <font>
      <sz val="12"/>
      <name val="Arial Unicode MS"/>
      <family val="3"/>
      <charset val="128"/>
    </font>
    <font>
      <sz val="16"/>
      <color theme="1"/>
      <name val="ＭＳ ゴシック"/>
      <family val="3"/>
      <charset val="128"/>
    </font>
    <font>
      <sz val="6"/>
      <name val="ＭＳ Ｐゴシック"/>
      <family val="2"/>
      <charset val="128"/>
      <scheme val="minor"/>
    </font>
    <font>
      <sz val="11"/>
      <name val="ＭＳ Ｐ明朝"/>
      <family val="1"/>
      <charset val="128"/>
    </font>
    <font>
      <sz val="11"/>
      <color indexed="8"/>
      <name val="ＭＳ Ｐ明朝"/>
      <family val="1"/>
      <charset val="128"/>
    </font>
    <font>
      <sz val="10.5"/>
      <color indexed="8"/>
      <name val="ＭＳ Ｐ明朝"/>
      <family val="1"/>
      <charset val="128"/>
    </font>
    <font>
      <b/>
      <u/>
      <sz val="11"/>
      <color rgb="FFC00000"/>
      <name val="ＭＳ Ｐ明朝"/>
      <family val="1"/>
      <charset val="128"/>
    </font>
    <font>
      <b/>
      <sz val="11"/>
      <color rgb="FFC00000"/>
      <name val="ＭＳ Ｐ明朝"/>
      <family val="1"/>
      <charset val="128"/>
    </font>
    <font>
      <sz val="12"/>
      <color indexed="8"/>
      <name val="ＭＳ Ｐ明朝"/>
      <family val="1"/>
      <charset val="128"/>
    </font>
    <font>
      <sz val="9"/>
      <color theme="1"/>
      <name val="ＭＳ Ｐ明朝"/>
      <family val="1"/>
      <charset val="128"/>
    </font>
    <font>
      <sz val="8"/>
      <color theme="1"/>
      <name val="ＭＳ Ｐ明朝"/>
      <family val="1"/>
      <charset val="128"/>
    </font>
    <font>
      <sz val="11"/>
      <color rgb="FF0070C0"/>
      <name val="ＭＳ Ｐ明朝"/>
      <family val="1"/>
      <charset val="128"/>
    </font>
    <font>
      <sz val="12"/>
      <name val="ＭＳ Ｐ明朝"/>
      <family val="1"/>
      <charset val="128"/>
    </font>
    <font>
      <b/>
      <sz val="11"/>
      <color theme="1"/>
      <name val="ＭＳ Ｐ明朝"/>
      <family val="1"/>
      <charset val="128"/>
    </font>
    <font>
      <sz val="16"/>
      <name val="ＭＳ Ｐ明朝"/>
      <family val="1"/>
      <charset val="128"/>
    </font>
    <font>
      <sz val="14"/>
      <name val="ＭＳ Ｐ明朝"/>
      <family val="1"/>
      <charset val="128"/>
    </font>
    <font>
      <sz val="13"/>
      <name val="ＭＳ Ｐ明朝"/>
      <family val="1"/>
      <charset val="128"/>
    </font>
    <font>
      <u/>
      <sz val="12.65"/>
      <color theme="10"/>
      <name val="ＭＳ Ｐゴシック"/>
      <family val="3"/>
      <charset val="128"/>
    </font>
    <font>
      <u/>
      <sz val="11"/>
      <color theme="10"/>
      <name val="ＭＳ Ｐゴシック"/>
      <family val="3"/>
      <charset val="128"/>
    </font>
    <font>
      <sz val="13"/>
      <color rgb="FF00B050"/>
      <name val="ＭＳ Ｐゴシック"/>
      <family val="3"/>
      <charset val="128"/>
    </font>
    <font>
      <sz val="10"/>
      <color rgb="FF000000"/>
      <name val="Times New Roman"/>
      <family val="1"/>
    </font>
    <font>
      <b/>
      <sz val="14"/>
      <name val="ＭＳ Ｐ明朝"/>
      <family val="1"/>
      <charset val="128"/>
    </font>
    <font>
      <sz val="14"/>
      <color rgb="FF000000"/>
      <name val="ＭＳ Ｐ明朝"/>
      <family val="1"/>
      <charset val="128"/>
    </font>
    <font>
      <sz val="10"/>
      <color rgb="FF000000"/>
      <name val="ＭＳ Ｐ明朝"/>
      <family val="1"/>
      <charset val="128"/>
    </font>
    <font>
      <u/>
      <sz val="14"/>
      <color rgb="FFFF0000"/>
      <name val="ＭＳ Ｐ明朝"/>
      <family val="1"/>
      <charset val="128"/>
    </font>
    <font>
      <b/>
      <u/>
      <sz val="14"/>
      <name val="ＭＳ Ｐ明朝"/>
      <family val="1"/>
      <charset val="128"/>
    </font>
    <font>
      <b/>
      <sz val="12"/>
      <name val="ＭＳ Ｐ明朝"/>
      <family val="1"/>
      <charset val="128"/>
    </font>
    <font>
      <sz val="12"/>
      <color rgb="FF000000"/>
      <name val="ＭＳ Ｐ明朝"/>
      <family val="1"/>
      <charset val="128"/>
    </font>
    <font>
      <sz val="11"/>
      <color rgb="FF000000"/>
      <name val="ＭＳ Ｐ明朝"/>
      <family val="1"/>
      <charset val="128"/>
    </font>
    <font>
      <sz val="11"/>
      <color rgb="FF000000"/>
      <name val="Times New Roman"/>
      <family val="1"/>
    </font>
    <font>
      <u/>
      <sz val="10"/>
      <color theme="10"/>
      <name val="Times New Roman"/>
      <family val="1"/>
    </font>
    <font>
      <u/>
      <sz val="11"/>
      <color theme="10"/>
      <name val="Times New Roman"/>
      <family val="1"/>
    </font>
    <font>
      <sz val="14"/>
      <color indexed="8"/>
      <name val="ＭＳ Ｐ明朝"/>
      <family val="1"/>
      <charset val="128"/>
    </font>
    <font>
      <sz val="14"/>
      <color theme="1"/>
      <name val="ＭＳ Ｐ明朝"/>
      <family val="1"/>
      <charset val="128"/>
    </font>
    <font>
      <b/>
      <sz val="11"/>
      <color indexed="8"/>
      <name val="ＭＳ Ｐ明朝"/>
      <family val="1"/>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u/>
      <sz val="11"/>
      <color indexed="10"/>
      <name val="ＭＳ Ｐ明朝"/>
      <family val="1"/>
      <charset val="128"/>
    </font>
    <font>
      <sz val="15"/>
      <name val="ＭＳ Ｐ明朝"/>
      <family val="1"/>
      <charset val="128"/>
    </font>
    <font>
      <b/>
      <sz val="11"/>
      <color rgb="FFFF0000"/>
      <name val="ＭＳ Ｐ明朝"/>
      <family val="1"/>
      <charset val="128"/>
    </font>
    <font>
      <sz val="9"/>
      <color rgb="FFFF0000"/>
      <name val="ＭＳ Ｐ明朝"/>
      <family val="1"/>
      <charset val="128"/>
    </font>
    <font>
      <sz val="20"/>
      <color theme="1"/>
      <name val="ＭＳ Ｐ明朝"/>
      <family val="1"/>
      <charset val="128"/>
    </font>
    <font>
      <sz val="11"/>
      <color rgb="FFFF0000"/>
      <name val="ＭＳ Ｐ明朝"/>
      <family val="1"/>
      <charset val="128"/>
    </font>
    <font>
      <b/>
      <sz val="20"/>
      <color rgb="FFFF0000"/>
      <name val="ＭＳ Ｐ明朝"/>
      <family val="1"/>
      <charset val="128"/>
    </font>
    <font>
      <b/>
      <sz val="11"/>
      <name val="ＭＳ Ｐ明朝"/>
      <family val="1"/>
      <charset val="128"/>
    </font>
    <font>
      <b/>
      <sz val="9"/>
      <color rgb="FFFF0000"/>
      <name val="ＭＳ Ｐ明朝"/>
      <family val="1"/>
      <charset val="128"/>
    </font>
    <font>
      <b/>
      <sz val="15"/>
      <color theme="1"/>
      <name val="ＭＳ Ｐ明朝"/>
      <family val="1"/>
      <charset val="128"/>
    </font>
    <font>
      <sz val="11"/>
      <color indexed="0"/>
      <name val="ＭＳ Ｐ明朝"/>
      <family val="1"/>
      <charset val="128"/>
    </font>
    <font>
      <sz val="11"/>
      <color rgb="FF0070C0"/>
      <name val="ＭＳ Ｐゴシック"/>
      <family val="3"/>
      <charset val="128"/>
    </font>
    <font>
      <sz val="11"/>
      <color theme="4"/>
      <name val="ＭＳ Ｐゴシック"/>
      <family val="3"/>
      <charset val="128"/>
    </font>
    <font>
      <sz val="11"/>
      <color theme="4"/>
      <name val="ＭＳ Ｐ明朝"/>
      <family val="1"/>
      <charset val="128"/>
    </font>
    <font>
      <sz val="12"/>
      <color rgb="FF0070C0"/>
      <name val="ＭＳ Ｐ明朝"/>
      <family val="1"/>
      <charset val="128"/>
    </font>
    <font>
      <b/>
      <sz val="13"/>
      <color theme="1"/>
      <name val="ＭＳ Ｐ明朝"/>
      <family val="1"/>
      <charset val="128"/>
    </font>
    <font>
      <strike/>
      <sz val="11"/>
      <color rgb="FFFF0000"/>
      <name val="ＭＳ Ｐ明朝"/>
      <family val="1"/>
      <charset val="128"/>
    </font>
    <font>
      <vertAlign val="superscript"/>
      <sz val="11"/>
      <color theme="1"/>
      <name val="ＭＳ Ｐ明朝"/>
      <family val="1"/>
      <charset val="128"/>
    </font>
    <font>
      <u/>
      <sz val="11"/>
      <color theme="10"/>
      <name val="ＭＳ Ｐゴシック"/>
      <family val="3"/>
      <charset val="128"/>
      <scheme val="minor"/>
    </font>
    <font>
      <u/>
      <sz val="13"/>
      <color rgb="FF00B050"/>
      <name val="ＭＳ Ｐゴシック"/>
      <family val="3"/>
      <charset val="128"/>
      <scheme val="minor"/>
    </font>
    <font>
      <u/>
      <sz val="13"/>
      <color rgb="FF0070C0"/>
      <name val="ＭＳ Ｐゴシック"/>
      <family val="3"/>
      <charset val="128"/>
      <scheme val="minor"/>
    </font>
    <font>
      <u/>
      <sz val="13"/>
      <color rgb="FF0070C0"/>
      <name val="ＭＳ Ｐ明朝"/>
      <family val="1"/>
      <charset val="128"/>
    </font>
    <font>
      <sz val="7"/>
      <color theme="1"/>
      <name val="ＭＳ Ｐ明朝"/>
      <family val="1"/>
      <charset val="128"/>
    </font>
    <font>
      <sz val="10"/>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9"/>
      <color theme="0" tint="-0.34998626667073579"/>
      <name val="ＭＳ Ｐ明朝"/>
      <family val="1"/>
      <charset val="128"/>
    </font>
    <font>
      <sz val="9"/>
      <color indexed="81"/>
      <name val="MS P ゴシック"/>
      <family val="3"/>
      <charset val="128"/>
    </font>
    <font>
      <sz val="8"/>
      <color indexed="81"/>
      <name val="MS P ゴシック"/>
      <family val="3"/>
      <charset val="128"/>
    </font>
  </fonts>
  <fills count="12">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AEEF3"/>
        <bgColor indexed="64"/>
      </patternFill>
    </fill>
    <fill>
      <patternFill patternType="solid">
        <fgColor theme="7" tint="0.79998168889431442"/>
        <bgColor indexed="64"/>
      </patternFill>
    </fill>
    <fill>
      <patternFill patternType="solid">
        <fgColor theme="4" tint="0.79998168889431442"/>
        <bgColor indexed="64"/>
      </patternFill>
    </fill>
  </fills>
  <borders count="89">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28">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8" fillId="0" borderId="0">
      <alignment vertical="center"/>
    </xf>
    <xf numFmtId="0" fontId="15" fillId="0" borderId="0"/>
    <xf numFmtId="0" fontId="16"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8"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35" fillId="0" borderId="0"/>
    <xf numFmtId="0" fontId="45" fillId="0" borderId="0" applyNumberFormat="0" applyFill="0" applyBorder="0" applyAlignment="0" applyProtection="0"/>
    <xf numFmtId="0" fontId="4" fillId="0" borderId="0">
      <alignment vertical="center"/>
    </xf>
    <xf numFmtId="0" fontId="1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72"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1" fillId="0" borderId="0" xfId="8" applyFont="1">
      <alignment vertical="center"/>
    </xf>
    <xf numFmtId="0" fontId="11" fillId="0" borderId="0" xfId="8" applyFont="1" applyAlignment="1">
      <alignment horizontal="center" vertical="center"/>
    </xf>
    <xf numFmtId="0" fontId="11" fillId="0" borderId="0" xfId="9" applyFont="1">
      <alignment vertical="center"/>
    </xf>
    <xf numFmtId="0" fontId="11" fillId="0" borderId="0" xfId="9" applyFont="1" applyAlignment="1">
      <alignment horizontal="center" vertical="center"/>
    </xf>
    <xf numFmtId="0" fontId="11" fillId="0" borderId="0" xfId="0" applyFont="1">
      <alignment vertical="center"/>
    </xf>
    <xf numFmtId="0" fontId="22" fillId="0" borderId="0" xfId="0" applyFont="1">
      <alignment vertical="center"/>
    </xf>
    <xf numFmtId="0" fontId="12" fillId="0" borderId="0" xfId="0" applyFont="1">
      <alignment vertical="center"/>
    </xf>
    <xf numFmtId="0" fontId="12" fillId="0" borderId="0" xfId="8" applyFont="1">
      <alignment vertical="center"/>
    </xf>
    <xf numFmtId="0" fontId="11" fillId="0" borderId="4" xfId="8" applyFont="1" applyBorder="1">
      <alignment vertical="center"/>
    </xf>
    <xf numFmtId="0" fontId="11" fillId="0" borderId="0" xfId="11" applyFont="1">
      <alignment vertical="center"/>
    </xf>
    <xf numFmtId="0" fontId="11" fillId="0" borderId="0" xfId="11" applyFont="1" applyAlignment="1">
      <alignment horizontal="center" vertical="center"/>
    </xf>
    <xf numFmtId="0" fontId="11" fillId="0" borderId="0" xfId="11" applyFont="1" applyAlignment="1">
      <alignment horizontal="left" vertical="center"/>
    </xf>
    <xf numFmtId="0" fontId="11" fillId="0" borderId="0" xfId="3" applyFont="1">
      <alignment vertical="center"/>
    </xf>
    <xf numFmtId="0" fontId="11" fillId="0" borderId="0" xfId="3" applyFont="1" applyAlignment="1">
      <alignment horizontal="center" vertical="center"/>
    </xf>
    <xf numFmtId="0" fontId="11" fillId="0" borderId="0" xfId="11" applyFont="1" applyAlignment="1">
      <alignment horizontal="right"/>
    </xf>
    <xf numFmtId="0" fontId="11" fillId="0" borderId="0" xfId="9" applyFont="1" applyAlignment="1">
      <alignment horizontal="left" vertical="center"/>
    </xf>
    <xf numFmtId="0" fontId="21" fillId="0" borderId="0" xfId="9" applyFont="1">
      <alignment vertical="center"/>
    </xf>
    <xf numFmtId="0" fontId="11" fillId="0" borderId="0" xfId="9" applyFont="1" applyAlignment="1">
      <alignment horizontal="right"/>
    </xf>
    <xf numFmtId="0" fontId="11" fillId="0" borderId="0" xfId="9" applyFont="1" applyAlignment="1">
      <alignment horizontal="right" vertical="center"/>
    </xf>
    <xf numFmtId="0" fontId="11" fillId="0" borderId="0" xfId="11" applyFont="1" applyAlignment="1">
      <alignment horizontal="right" vertical="center"/>
    </xf>
    <xf numFmtId="0" fontId="11" fillId="0" borderId="0" xfId="11" applyFont="1" applyAlignment="1"/>
    <xf numFmtId="0" fontId="29" fillId="0" borderId="0" xfId="3" applyFont="1" applyAlignment="1">
      <alignment horizontal="center" vertical="center"/>
    </xf>
    <xf numFmtId="0" fontId="18" fillId="0" borderId="0" xfId="3" applyFont="1">
      <alignment vertical="center"/>
    </xf>
    <xf numFmtId="0" fontId="30" fillId="0" borderId="0" xfId="3" applyFont="1" applyAlignment="1">
      <alignment horizontal="center" vertical="center"/>
    </xf>
    <xf numFmtId="0" fontId="31" fillId="5" borderId="14" xfId="3" applyFont="1" applyFill="1" applyBorder="1" applyAlignment="1">
      <alignment horizontal="left" vertical="center"/>
    </xf>
    <xf numFmtId="0" fontId="31" fillId="0" borderId="0" xfId="3" applyFont="1">
      <alignment vertical="center"/>
    </xf>
    <xf numFmtId="0" fontId="38" fillId="0" borderId="0" xfId="15" applyFont="1" applyAlignment="1">
      <alignment horizontal="left" vertical="top"/>
    </xf>
    <xf numFmtId="0" fontId="27" fillId="0" borderId="0" xfId="15" applyFont="1" applyAlignment="1">
      <alignment horizontal="left" vertical="top" wrapText="1"/>
    </xf>
    <xf numFmtId="0" fontId="42" fillId="0" borderId="0" xfId="15" applyFont="1" applyAlignment="1">
      <alignment horizontal="left" vertical="top" wrapText="1"/>
    </xf>
    <xf numFmtId="0" fontId="43" fillId="0" borderId="0" xfId="15" applyFont="1"/>
    <xf numFmtId="0" fontId="43" fillId="0" borderId="0" xfId="15" applyFont="1" applyAlignment="1">
      <alignment horizontal="left" vertical="top"/>
    </xf>
    <xf numFmtId="0" fontId="44" fillId="0" borderId="0" xfId="15" applyFont="1"/>
    <xf numFmtId="0" fontId="18" fillId="0" borderId="0" xfId="15" applyFont="1" applyAlignment="1">
      <alignment vertical="top"/>
    </xf>
    <xf numFmtId="0" fontId="46" fillId="0" borderId="0" xfId="16" applyFont="1" applyFill="1" applyBorder="1" applyAlignment="1">
      <alignment vertical="top"/>
    </xf>
    <xf numFmtId="0" fontId="18" fillId="0" borderId="0" xfId="15" applyFont="1" applyAlignment="1">
      <alignment horizontal="centerContinuous" vertical="center"/>
    </xf>
    <xf numFmtId="0" fontId="43" fillId="0" borderId="0" xfId="15" applyFont="1" applyAlignment="1">
      <alignment vertical="center"/>
    </xf>
    <xf numFmtId="0" fontId="11" fillId="0" borderId="0" xfId="3" quotePrefix="1" applyFont="1">
      <alignment vertical="center"/>
    </xf>
    <xf numFmtId="0" fontId="48" fillId="0" borderId="0" xfId="3" applyFont="1" applyAlignment="1">
      <alignment horizontal="center" vertical="center"/>
    </xf>
    <xf numFmtId="0" fontId="49" fillId="0" borderId="0" xfId="3" applyFont="1">
      <alignment vertical="center"/>
    </xf>
    <xf numFmtId="0" fontId="12" fillId="0" borderId="0" xfId="3" applyFont="1" applyAlignment="1">
      <alignment horizontal="center" vertical="center"/>
    </xf>
    <xf numFmtId="0" fontId="19" fillId="0" borderId="0" xfId="3" applyFont="1">
      <alignment vertical="center"/>
    </xf>
    <xf numFmtId="0" fontId="23" fillId="0" borderId="0" xfId="3" applyFont="1">
      <alignment vertical="center"/>
    </xf>
    <xf numFmtId="0" fontId="12" fillId="0" borderId="0" xfId="3" applyFont="1">
      <alignment vertical="center"/>
    </xf>
    <xf numFmtId="0" fontId="50" fillId="0" borderId="0" xfId="13" applyFont="1" applyAlignment="1" applyProtection="1">
      <alignment vertical="center"/>
    </xf>
    <xf numFmtId="0" fontId="51" fillId="0" borderId="0" xfId="3" applyFont="1">
      <alignment vertical="center"/>
    </xf>
    <xf numFmtId="0" fontId="52" fillId="0" borderId="0" xfId="3" applyFont="1" applyAlignment="1">
      <alignment horizontal="left" vertical="center"/>
    </xf>
    <xf numFmtId="0" fontId="12" fillId="0" borderId="0" xfId="3" quotePrefix="1" applyFont="1">
      <alignment vertical="center"/>
    </xf>
    <xf numFmtId="0" fontId="12" fillId="0" borderId="0" xfId="3" applyFont="1" applyAlignment="1">
      <alignment horizontal="left" vertical="center"/>
    </xf>
    <xf numFmtId="0" fontId="53" fillId="0" borderId="0" xfId="3" applyFont="1">
      <alignment vertical="center"/>
    </xf>
    <xf numFmtId="0" fontId="28" fillId="0" borderId="0" xfId="3" applyFont="1">
      <alignment vertical="center"/>
    </xf>
    <xf numFmtId="0" fontId="19" fillId="0" borderId="0" xfId="3" applyFont="1" applyAlignment="1">
      <alignment vertical="center" wrapText="1"/>
    </xf>
    <xf numFmtId="0" fontId="11" fillId="0" borderId="0" xfId="3" applyFont="1" applyAlignment="1">
      <alignment vertical="top" wrapText="1"/>
    </xf>
    <xf numFmtId="0" fontId="11" fillId="0" borderId="10" xfId="3" applyFont="1" applyBorder="1">
      <alignment vertical="center"/>
    </xf>
    <xf numFmtId="0" fontId="11" fillId="2" borderId="12" xfId="3" applyFont="1" applyFill="1" applyBorder="1">
      <alignment vertical="center"/>
    </xf>
    <xf numFmtId="0" fontId="11" fillId="0" borderId="4" xfId="3" applyFont="1" applyBorder="1">
      <alignment vertical="center"/>
    </xf>
    <xf numFmtId="0" fontId="11" fillId="5" borderId="12" xfId="3" applyFont="1" applyFill="1" applyBorder="1">
      <alignment vertical="center"/>
    </xf>
    <xf numFmtId="0" fontId="19" fillId="0" borderId="7" xfId="3" applyFont="1" applyBorder="1">
      <alignment vertical="center"/>
    </xf>
    <xf numFmtId="0" fontId="11" fillId="8" borderId="12" xfId="3" applyFont="1" applyFill="1" applyBorder="1">
      <alignment vertical="center"/>
    </xf>
    <xf numFmtId="0" fontId="23" fillId="0" borderId="0" xfId="3" applyFont="1" applyAlignment="1">
      <alignment vertical="center" wrapText="1"/>
    </xf>
    <xf numFmtId="0" fontId="11" fillId="0" borderId="12" xfId="3" applyFont="1" applyBorder="1">
      <alignment vertical="center"/>
    </xf>
    <xf numFmtId="0" fontId="11" fillId="0" borderId="0" xfId="3" quotePrefix="1" applyFont="1" applyAlignment="1">
      <alignment horizontal="center" vertical="center"/>
    </xf>
    <xf numFmtId="0" fontId="11" fillId="0" borderId="0" xfId="3" applyFont="1" applyAlignment="1">
      <alignment vertical="center" wrapText="1"/>
    </xf>
    <xf numFmtId="0" fontId="12" fillId="0" borderId="0" xfId="3" applyFont="1" applyAlignment="1">
      <alignment vertical="center" wrapText="1"/>
    </xf>
    <xf numFmtId="0" fontId="52" fillId="0" borderId="0" xfId="3" applyFont="1">
      <alignment vertical="center"/>
    </xf>
    <xf numFmtId="0" fontId="11" fillId="0" borderId="0" xfId="3" applyFont="1" applyAlignment="1">
      <alignment vertical="top"/>
    </xf>
    <xf numFmtId="0" fontId="12" fillId="0" borderId="0" xfId="3" applyFont="1" applyAlignment="1">
      <alignment vertical="top"/>
    </xf>
    <xf numFmtId="0" fontId="18" fillId="0" borderId="0" xfId="2" applyFont="1">
      <alignment vertical="center"/>
    </xf>
    <xf numFmtId="0" fontId="11" fillId="5" borderId="12" xfId="2" applyFont="1" applyFill="1" applyBorder="1" applyAlignment="1" applyProtection="1">
      <alignment horizontal="left" vertical="center" wrapText="1" shrinkToFit="1"/>
      <protection locked="0"/>
    </xf>
    <xf numFmtId="0" fontId="11" fillId="2" borderId="12" xfId="2" applyFont="1" applyFill="1" applyBorder="1" applyAlignment="1" applyProtection="1">
      <alignment horizontal="left" vertical="center" wrapText="1" shrinkToFit="1"/>
      <protection locked="0"/>
    </xf>
    <xf numFmtId="181" fontId="11" fillId="2" borderId="12" xfId="2" applyNumberFormat="1" applyFont="1" applyFill="1" applyBorder="1" applyAlignment="1" applyProtection="1">
      <alignment horizontal="left" vertical="center" wrapText="1" shrinkToFit="1"/>
      <protection locked="0"/>
    </xf>
    <xf numFmtId="0" fontId="14" fillId="0" borderId="0" xfId="2" applyAlignment="1">
      <alignment vertical="center" wrapText="1"/>
    </xf>
    <xf numFmtId="0" fontId="14" fillId="0" borderId="0" xfId="2" applyAlignment="1">
      <alignment horizontal="center" vertical="center" wrapText="1"/>
    </xf>
    <xf numFmtId="0" fontId="14" fillId="0" borderId="0" xfId="2">
      <alignment vertical="center"/>
    </xf>
    <xf numFmtId="0" fontId="58" fillId="0" borderId="0" xfId="3" applyFont="1" applyAlignment="1">
      <alignment horizontal="center" vertical="center"/>
    </xf>
    <xf numFmtId="0" fontId="21" fillId="0" borderId="0" xfId="3" applyFont="1">
      <alignment vertical="center"/>
    </xf>
    <xf numFmtId="0" fontId="11" fillId="0" borderId="0" xfId="19" applyFont="1">
      <alignment vertical="center"/>
    </xf>
    <xf numFmtId="0" fontId="11" fillId="2" borderId="12" xfId="19" applyFont="1" applyFill="1" applyBorder="1">
      <alignment vertical="center"/>
    </xf>
    <xf numFmtId="0" fontId="11" fillId="0" borderId="0" xfId="3" applyFont="1" applyAlignment="1">
      <alignment horizontal="right" vertical="top"/>
    </xf>
    <xf numFmtId="0" fontId="11" fillId="0" borderId="0" xfId="2" applyFont="1" applyAlignment="1">
      <alignment vertical="top" wrapText="1"/>
    </xf>
    <xf numFmtId="0" fontId="11" fillId="0" borderId="0" xfId="2" applyFont="1" applyAlignment="1">
      <alignment vertical="center" wrapText="1"/>
    </xf>
    <xf numFmtId="0" fontId="11" fillId="0" borderId="0" xfId="2" applyFont="1">
      <alignment vertical="center"/>
    </xf>
    <xf numFmtId="0" fontId="11" fillId="0" borderId="0" xfId="2" applyFont="1" applyAlignment="1">
      <alignment vertical="top"/>
    </xf>
    <xf numFmtId="0" fontId="18" fillId="0" borderId="0" xfId="2" applyFont="1" applyAlignment="1">
      <alignment vertical="top"/>
    </xf>
    <xf numFmtId="0" fontId="11" fillId="0" borderId="0" xfId="3" applyFont="1" applyAlignment="1">
      <alignment horizontal="right" vertical="center"/>
    </xf>
    <xf numFmtId="0" fontId="11" fillId="3" borderId="0" xfId="2" applyFont="1" applyFill="1" applyAlignment="1">
      <alignment vertical="center" wrapText="1"/>
    </xf>
    <xf numFmtId="38" fontId="11" fillId="0" borderId="0" xfId="12" applyFont="1" applyFill="1" applyBorder="1" applyAlignment="1" applyProtection="1">
      <alignment horizontal="center" vertical="center"/>
    </xf>
    <xf numFmtId="38" fontId="24" fillId="0" borderId="0" xfId="12" applyFont="1" applyFill="1" applyBorder="1" applyAlignment="1" applyProtection="1">
      <alignment horizontal="center" vertical="center"/>
    </xf>
    <xf numFmtId="0" fontId="27" fillId="0" borderId="0" xfId="4" applyFont="1" applyAlignment="1">
      <alignment vertical="center"/>
    </xf>
    <xf numFmtId="0" fontId="18" fillId="0" borderId="0" xfId="4" applyFont="1" applyAlignment="1">
      <alignment horizontal="center" vertical="center" wrapText="1"/>
    </xf>
    <xf numFmtId="0" fontId="65" fillId="0" borderId="0" xfId="2" applyFont="1">
      <alignment vertical="center"/>
    </xf>
    <xf numFmtId="0" fontId="66" fillId="0" borderId="0" xfId="2" applyFont="1">
      <alignment vertical="center"/>
    </xf>
    <xf numFmtId="0" fontId="26" fillId="0" borderId="0" xfId="2" applyFont="1">
      <alignment vertical="center"/>
    </xf>
    <xf numFmtId="0" fontId="26" fillId="0" borderId="0" xfId="4" applyFont="1" applyAlignment="1">
      <alignment vertical="center" wrapText="1"/>
    </xf>
    <xf numFmtId="0" fontId="26" fillId="0" borderId="0" xfId="4" applyFont="1" applyAlignment="1">
      <alignment horizontal="left" vertical="center" wrapText="1"/>
    </xf>
    <xf numFmtId="0" fontId="67" fillId="0" borderId="0" xfId="2" applyFont="1">
      <alignment vertical="center"/>
    </xf>
    <xf numFmtId="0" fontId="67" fillId="0" borderId="0" xfId="4" applyFont="1" applyAlignment="1">
      <alignment horizontal="left" vertical="top" wrapText="1"/>
    </xf>
    <xf numFmtId="0" fontId="68" fillId="0" borderId="0" xfId="4" applyFont="1" applyAlignment="1">
      <alignment vertical="center"/>
    </xf>
    <xf numFmtId="0" fontId="34" fillId="0" borderId="5" xfId="14" applyFont="1" applyBorder="1" applyAlignment="1" applyProtection="1">
      <alignment vertical="center"/>
    </xf>
    <xf numFmtId="0" fontId="18" fillId="0" borderId="0" xfId="9" applyFont="1" applyAlignment="1">
      <alignment horizontal="left" vertical="top" wrapText="1"/>
    </xf>
    <xf numFmtId="0" fontId="18" fillId="0" borderId="0" xfId="11" applyFont="1" applyAlignment="1">
      <alignment horizontal="left" vertical="top" wrapText="1"/>
    </xf>
    <xf numFmtId="184" fontId="11" fillId="0" borderId="0" xfId="3" applyNumberFormat="1" applyFont="1" applyAlignment="1">
      <alignment horizontal="center" vertical="center"/>
    </xf>
    <xf numFmtId="185" fontId="11" fillId="0" borderId="0" xfId="3" applyNumberFormat="1" applyFont="1" applyAlignment="1">
      <alignment horizontal="center" vertical="center"/>
    </xf>
    <xf numFmtId="186" fontId="11" fillId="0" borderId="0" xfId="3" applyNumberFormat="1" applyFont="1" applyAlignment="1">
      <alignment horizontal="center" vertical="center"/>
    </xf>
    <xf numFmtId="0" fontId="56" fillId="0" borderId="0" xfId="3" applyFont="1">
      <alignment vertical="center"/>
    </xf>
    <xf numFmtId="38" fontId="11" fillId="0" borderId="22" xfId="12" applyFont="1" applyFill="1" applyBorder="1" applyAlignment="1" applyProtection="1">
      <alignment horizontal="center" vertical="center"/>
    </xf>
    <xf numFmtId="0" fontId="19" fillId="0" borderId="0" xfId="0" applyFont="1" applyAlignment="1">
      <alignment vertical="center" wrapText="1"/>
    </xf>
    <xf numFmtId="0" fontId="59" fillId="0" borderId="0" xfId="3" applyFont="1">
      <alignment vertical="center"/>
    </xf>
    <xf numFmtId="0" fontId="11" fillId="5" borderId="0" xfId="3" applyFont="1" applyFill="1">
      <alignment vertical="center"/>
    </xf>
    <xf numFmtId="0" fontId="73" fillId="0" borderId="12" xfId="25" applyFont="1" applyBorder="1">
      <alignment vertical="center"/>
    </xf>
    <xf numFmtId="0" fontId="74" fillId="0" borderId="12" xfId="25" applyFont="1" applyBorder="1">
      <alignment vertical="center"/>
    </xf>
    <xf numFmtId="0" fontId="75" fillId="0" borderId="12" xfId="13" applyFont="1" applyBorder="1" applyAlignment="1" applyProtection="1">
      <alignment vertical="center"/>
    </xf>
    <xf numFmtId="38" fontId="69" fillId="0" borderId="4" xfId="12" applyFont="1" applyFill="1" applyBorder="1" applyAlignment="1" applyProtection="1">
      <alignment horizontal="center" vertical="center"/>
    </xf>
    <xf numFmtId="0" fontId="11" fillId="8" borderId="12" xfId="2" applyFont="1" applyFill="1" applyBorder="1" applyAlignment="1" applyProtection="1">
      <alignment horizontal="left" vertical="center" wrapText="1" shrinkToFit="1"/>
      <protection locked="0"/>
    </xf>
    <xf numFmtId="0" fontId="77" fillId="0" borderId="0" xfId="0" applyFont="1">
      <alignment vertical="center"/>
    </xf>
    <xf numFmtId="0" fontId="78" fillId="0" borderId="0" xfId="0" applyFont="1" applyAlignment="1">
      <alignment horizontal="center" vertical="center"/>
    </xf>
    <xf numFmtId="0" fontId="79" fillId="0" borderId="0" xfId="0" applyFont="1">
      <alignment vertical="center"/>
    </xf>
    <xf numFmtId="190" fontId="77" fillId="0" borderId="0" xfId="0" applyNumberFormat="1" applyFont="1" applyAlignment="1">
      <alignment horizontal="center" vertical="center"/>
    </xf>
    <xf numFmtId="0" fontId="77" fillId="0" borderId="0" xfId="0" applyFont="1" applyAlignment="1"/>
    <xf numFmtId="0" fontId="77" fillId="0" borderId="7" xfId="0" applyFont="1" applyBorder="1" applyAlignment="1"/>
    <xf numFmtId="0" fontId="77" fillId="0" borderId="7" xfId="0" applyFont="1" applyBorder="1">
      <alignment vertical="center"/>
    </xf>
    <xf numFmtId="180" fontId="77" fillId="0" borderId="7" xfId="0" applyNumberFormat="1" applyFont="1" applyBorder="1">
      <alignment vertical="center"/>
    </xf>
    <xf numFmtId="14" fontId="77" fillId="0" borderId="0" xfId="0" applyNumberFormat="1" applyFont="1">
      <alignment vertical="center"/>
    </xf>
    <xf numFmtId="0" fontId="77" fillId="0" borderId="0" xfId="0" applyFont="1" applyAlignment="1">
      <alignment horizontal="center" vertical="center"/>
    </xf>
    <xf numFmtId="0" fontId="84" fillId="0" borderId="0" xfId="0" applyFont="1">
      <alignment vertical="center"/>
    </xf>
    <xf numFmtId="0" fontId="82" fillId="0" borderId="0" xfId="0" applyFont="1">
      <alignment vertical="center"/>
    </xf>
    <xf numFmtId="38" fontId="83" fillId="0" borderId="10" xfId="0" applyNumberFormat="1" applyFont="1" applyBorder="1" applyAlignment="1">
      <alignment horizontal="right" vertical="center"/>
    </xf>
    <xf numFmtId="38" fontId="79" fillId="0" borderId="10" xfId="0" applyNumberFormat="1" applyFont="1" applyBorder="1" applyAlignment="1">
      <alignment horizontal="center" vertical="center"/>
    </xf>
    <xf numFmtId="38" fontId="83" fillId="0" borderId="0" xfId="0" applyNumberFormat="1" applyFont="1" applyAlignment="1">
      <alignment horizontal="right" vertical="center"/>
    </xf>
    <xf numFmtId="38" fontId="79" fillId="0" borderId="0" xfId="0" applyNumberFormat="1" applyFont="1" applyAlignment="1">
      <alignment horizontal="center" vertical="center"/>
    </xf>
    <xf numFmtId="0" fontId="77" fillId="0" borderId="0" xfId="0" applyFont="1" applyAlignment="1">
      <alignment horizontal="center" vertical="center" shrinkToFit="1"/>
    </xf>
    <xf numFmtId="0" fontId="81" fillId="0" borderId="0" xfId="0" applyFont="1" applyAlignment="1">
      <alignment vertical="center" wrapText="1"/>
    </xf>
    <xf numFmtId="0" fontId="81" fillId="0" borderId="0" xfId="0" applyFont="1" applyAlignment="1">
      <alignment wrapText="1"/>
    </xf>
    <xf numFmtId="180" fontId="77" fillId="0" borderId="0" xfId="0" applyNumberFormat="1" applyFont="1">
      <alignment vertical="center"/>
    </xf>
    <xf numFmtId="193" fontId="81" fillId="0" borderId="0" xfId="0" applyNumberFormat="1" applyFont="1" applyAlignment="1">
      <alignment vertical="center" wrapText="1"/>
    </xf>
    <xf numFmtId="191" fontId="81" fillId="0" borderId="0" xfId="0" applyNumberFormat="1" applyFont="1" applyAlignment="1">
      <alignment vertical="center" wrapText="1"/>
    </xf>
    <xf numFmtId="0" fontId="81" fillId="0" borderId="5" xfId="0" applyFont="1" applyBorder="1" applyAlignment="1">
      <alignment vertical="center" wrapText="1"/>
    </xf>
    <xf numFmtId="14" fontId="0" fillId="0" borderId="0" xfId="0" applyNumberFormat="1" applyAlignment="1">
      <alignment horizontal="center" vertical="center"/>
    </xf>
    <xf numFmtId="0" fontId="59" fillId="0" borderId="0" xfId="3" applyFont="1" applyAlignment="1">
      <alignment vertical="top" wrapText="1"/>
    </xf>
    <xf numFmtId="0" fontId="80" fillId="5" borderId="0" xfId="0" applyFont="1" applyFill="1" applyAlignment="1">
      <alignment horizontal="left" vertical="center"/>
    </xf>
    <xf numFmtId="0" fontId="79" fillId="5" borderId="0" xfId="0" applyFont="1" applyFill="1" applyAlignment="1">
      <alignment horizontal="left" vertical="center"/>
    </xf>
    <xf numFmtId="0" fontId="18" fillId="0" borderId="0" xfId="3" applyFont="1" applyAlignment="1">
      <alignment vertical="top" wrapText="1"/>
    </xf>
    <xf numFmtId="0" fontId="11" fillId="0" borderId="0" xfId="3" applyFont="1" applyAlignment="1">
      <alignment horizontal="left" vertical="center"/>
    </xf>
    <xf numFmtId="0" fontId="14" fillId="5" borderId="12" xfId="2" applyFill="1" applyBorder="1" applyAlignment="1">
      <alignment horizontal="center" vertical="center" wrapText="1"/>
    </xf>
    <xf numFmtId="0" fontId="19" fillId="0" borderId="46" xfId="0" applyFont="1" applyBorder="1" applyAlignment="1">
      <alignment vertical="center" wrapText="1"/>
    </xf>
    <xf numFmtId="0" fontId="19" fillId="0" borderId="47" xfId="0" applyFont="1" applyBorder="1" applyAlignment="1">
      <alignment vertical="center" wrapText="1"/>
    </xf>
    <xf numFmtId="38" fontId="19" fillId="0" borderId="55" xfId="0" applyNumberFormat="1" applyFont="1" applyBorder="1" applyAlignment="1">
      <alignment vertical="center" wrapText="1"/>
    </xf>
    <xf numFmtId="38" fontId="0" fillId="0" borderId="46" xfId="1" applyFont="1" applyBorder="1" applyAlignment="1">
      <alignment horizontal="center" vertical="center" wrapText="1"/>
    </xf>
    <xf numFmtId="38" fontId="0" fillId="0" borderId="47" xfId="1" applyFont="1" applyBorder="1" applyAlignment="1">
      <alignment horizontal="center" vertical="center" wrapText="1"/>
    </xf>
    <xf numFmtId="0" fontId="0" fillId="0" borderId="47" xfId="1" applyNumberFormat="1" applyFont="1" applyBorder="1" applyAlignment="1">
      <alignment horizontal="center" vertical="center" wrapText="1"/>
    </xf>
    <xf numFmtId="188" fontId="0" fillId="0" borderId="47" xfId="1" applyNumberFormat="1" applyFont="1" applyBorder="1" applyAlignment="1">
      <alignment horizontal="center" vertical="center" wrapText="1"/>
    </xf>
    <xf numFmtId="188" fontId="14" fillId="0" borderId="47" xfId="2" applyNumberFormat="1" applyBorder="1" applyAlignment="1">
      <alignment horizontal="center" vertical="center" wrapText="1"/>
    </xf>
    <xf numFmtId="38" fontId="14" fillId="0" borderId="47" xfId="2" applyNumberFormat="1" applyBorder="1" applyAlignment="1">
      <alignment horizontal="center" vertical="center" wrapText="1"/>
    </xf>
    <xf numFmtId="38" fontId="14" fillId="0" borderId="55" xfId="2" applyNumberFormat="1" applyBorder="1" applyAlignment="1">
      <alignment horizontal="center" vertical="center" wrapText="1"/>
    </xf>
    <xf numFmtId="0" fontId="14" fillId="5" borderId="59" xfId="2" applyFill="1" applyBorder="1" applyAlignment="1">
      <alignment vertical="center" wrapText="1"/>
    </xf>
    <xf numFmtId="0" fontId="14" fillId="5" borderId="60" xfId="2" applyFill="1" applyBorder="1" applyAlignment="1">
      <alignment vertical="center" wrapText="1"/>
    </xf>
    <xf numFmtId="188" fontId="0" fillId="0" borderId="61" xfId="1" applyNumberFormat="1" applyFont="1" applyBorder="1" applyAlignment="1">
      <alignment horizontal="center" vertical="center" wrapText="1"/>
    </xf>
    <xf numFmtId="188" fontId="0" fillId="0" borderId="46" xfId="1" applyNumberFormat="1" applyFont="1" applyBorder="1" applyAlignment="1">
      <alignment horizontal="center" vertical="center" wrapText="1"/>
    </xf>
    <xf numFmtId="188" fontId="0" fillId="0" borderId="55" xfId="1" applyNumberFormat="1" applyFont="1" applyBorder="1" applyAlignment="1">
      <alignment horizontal="center" vertical="center" wrapText="1"/>
    </xf>
    <xf numFmtId="0" fontId="14" fillId="0" borderId="46" xfId="2" applyBorder="1" applyAlignment="1">
      <alignment horizontal="center" vertical="center" wrapText="1"/>
    </xf>
    <xf numFmtId="0" fontId="14" fillId="0" borderId="47" xfId="2" applyBorder="1" applyAlignment="1">
      <alignment horizontal="center" vertical="center" wrapText="1"/>
    </xf>
    <xf numFmtId="180" fontId="14" fillId="0" borderId="55" xfId="2" applyNumberFormat="1" applyBorder="1" applyAlignment="1">
      <alignment horizontal="center" vertical="center" wrapText="1"/>
    </xf>
    <xf numFmtId="0" fontId="14" fillId="0" borderId="67" xfId="2" applyBorder="1" applyAlignment="1">
      <alignment horizontal="center" vertical="center" wrapText="1"/>
    </xf>
    <xf numFmtId="183" fontId="14" fillId="0" borderId="55" xfId="2" applyNumberFormat="1" applyBorder="1" applyAlignment="1">
      <alignment horizontal="center" vertical="center" wrapText="1"/>
    </xf>
    <xf numFmtId="180" fontId="14" fillId="0" borderId="46" xfId="2" applyNumberFormat="1" applyBorder="1" applyAlignment="1">
      <alignment horizontal="center" vertical="center" wrapText="1"/>
    </xf>
    <xf numFmtId="181" fontId="14" fillId="0" borderId="47" xfId="2" applyNumberFormat="1" applyBorder="1" applyAlignment="1">
      <alignment horizontal="center" vertical="center" wrapText="1"/>
    </xf>
    <xf numFmtId="180" fontId="14" fillId="0" borderId="47" xfId="2" applyNumberFormat="1" applyBorder="1" applyAlignment="1">
      <alignment horizontal="center" vertical="center" wrapText="1"/>
    </xf>
    <xf numFmtId="180" fontId="14" fillId="0" borderId="61" xfId="2" applyNumberFormat="1" applyBorder="1" applyAlignment="1">
      <alignment horizontal="center" vertical="center" wrapText="1"/>
    </xf>
    <xf numFmtId="0" fontId="11" fillId="0" borderId="0" xfId="0" applyFont="1" applyAlignment="1">
      <alignment horizontal="center" vertical="center"/>
    </xf>
    <xf numFmtId="0" fontId="55" fillId="0" borderId="0" xfId="2" applyFont="1">
      <alignment vertical="center"/>
    </xf>
    <xf numFmtId="0" fontId="18" fillId="0" borderId="0" xfId="2" applyFont="1" applyAlignment="1">
      <alignment horizontal="left" vertical="center" wrapText="1"/>
    </xf>
    <xf numFmtId="0" fontId="11" fillId="0" borderId="3" xfId="2" applyFont="1" applyBorder="1" applyAlignment="1">
      <alignment horizontal="center" vertical="center"/>
    </xf>
    <xf numFmtId="0" fontId="56" fillId="0" borderId="0" xfId="2" applyFont="1">
      <alignment vertical="center"/>
    </xf>
    <xf numFmtId="0" fontId="11" fillId="0" borderId="3" xfId="2" applyFont="1" applyBorder="1" applyAlignment="1">
      <alignment horizontal="center" vertical="center" shrinkToFit="1"/>
    </xf>
    <xf numFmtId="0" fontId="11" fillId="0" borderId="1" xfId="2" applyFont="1" applyBorder="1" applyAlignment="1">
      <alignment horizontal="center" vertical="center" shrinkToFit="1"/>
    </xf>
    <xf numFmtId="0" fontId="56" fillId="0" borderId="0" xfId="0" applyFont="1">
      <alignment vertical="center"/>
    </xf>
    <xf numFmtId="180" fontId="18" fillId="2" borderId="12" xfId="2" applyNumberFormat="1" applyFont="1" applyFill="1" applyBorder="1" applyAlignment="1" applyProtection="1">
      <alignment horizontal="left" vertical="center" wrapText="1"/>
      <protection locked="0"/>
    </xf>
    <xf numFmtId="0" fontId="18" fillId="8" borderId="12" xfId="2" applyFont="1" applyFill="1" applyBorder="1" applyAlignment="1" applyProtection="1">
      <alignment horizontal="left" vertical="center" wrapText="1"/>
      <protection locked="0"/>
    </xf>
    <xf numFmtId="182" fontId="18" fillId="2" borderId="12" xfId="2" applyNumberFormat="1" applyFont="1" applyFill="1" applyBorder="1" applyAlignment="1" applyProtection="1">
      <alignment horizontal="left" vertical="center" wrapText="1"/>
      <protection locked="0"/>
    </xf>
    <xf numFmtId="0" fontId="18" fillId="0" borderId="0" xfId="2" applyFont="1" applyAlignment="1">
      <alignment horizontal="right" vertical="center"/>
    </xf>
    <xf numFmtId="0" fontId="11" fillId="0" borderId="0" xfId="0" applyFont="1" applyAlignment="1">
      <alignment vertical="center" wrapText="1"/>
    </xf>
    <xf numFmtId="0" fontId="28" fillId="0" borderId="0" xfId="8" applyFont="1">
      <alignment vertical="center"/>
    </xf>
    <xf numFmtId="0" fontId="24" fillId="0" borderId="0" xfId="8" applyFont="1">
      <alignment vertical="center"/>
    </xf>
    <xf numFmtId="0" fontId="11" fillId="0" borderId="0" xfId="0" applyFont="1" applyAlignment="1">
      <alignment horizontal="right" vertical="center"/>
    </xf>
    <xf numFmtId="0" fontId="61" fillId="0" borderId="0" xfId="0" applyFont="1">
      <alignment vertical="center"/>
    </xf>
    <xf numFmtId="0" fontId="11" fillId="0" borderId="5" xfId="8" applyFont="1" applyBorder="1" applyAlignment="1">
      <alignment horizontal="center" vertical="center"/>
    </xf>
    <xf numFmtId="0" fontId="24" fillId="0" borderId="0" xfId="8" applyFont="1" applyAlignment="1">
      <alignment vertical="center" wrapText="1"/>
    </xf>
    <xf numFmtId="0" fontId="24" fillId="0" borderId="0" xfId="8" applyFont="1" applyAlignment="1">
      <alignment vertical="center" shrinkToFit="1"/>
    </xf>
    <xf numFmtId="0" fontId="24" fillId="0" borderId="0" xfId="8" applyFont="1" applyAlignment="1">
      <alignment vertical="center" wrapText="1" shrinkToFit="1"/>
    </xf>
    <xf numFmtId="38" fontId="11" fillId="0" borderId="0" xfId="8" applyNumberFormat="1" applyFont="1">
      <alignment vertical="center"/>
    </xf>
    <xf numFmtId="38" fontId="24" fillId="0" borderId="0" xfId="8" applyNumberFormat="1" applyFont="1" applyAlignment="1">
      <alignment horizontal="center" vertical="center"/>
    </xf>
    <xf numFmtId="38" fontId="28" fillId="0" borderId="0" xfId="8" applyNumberFormat="1" applyFont="1">
      <alignment vertical="center"/>
    </xf>
    <xf numFmtId="38" fontId="24" fillId="0" borderId="0" xfId="8" applyNumberFormat="1" applyFont="1">
      <alignment vertical="center"/>
    </xf>
    <xf numFmtId="0" fontId="11" fillId="0" borderId="0" xfId="8" applyFont="1" applyAlignment="1">
      <alignment horizontal="center" vertical="center" wrapText="1"/>
    </xf>
    <xf numFmtId="40" fontId="11" fillId="0" borderId="0" xfId="8" applyNumberFormat="1" applyFont="1" applyAlignment="1">
      <alignment horizontal="center" vertical="center"/>
    </xf>
    <xf numFmtId="38" fontId="63" fillId="0" borderId="0" xfId="8" applyNumberFormat="1" applyFont="1" applyAlignment="1">
      <alignment horizontal="center" vertical="center"/>
    </xf>
    <xf numFmtId="187" fontId="8" fillId="0" borderId="0" xfId="0" applyNumberFormat="1" applyFont="1" applyAlignment="1">
      <alignment horizontal="center" vertical="center" wrapText="1"/>
    </xf>
    <xf numFmtId="0" fontId="24" fillId="0" borderId="0" xfId="8" applyFont="1" applyAlignment="1">
      <alignment horizontal="left" vertical="center" shrinkToFit="1"/>
    </xf>
    <xf numFmtId="38" fontId="28" fillId="0" borderId="0" xfId="8" applyNumberFormat="1" applyFont="1" applyAlignment="1">
      <alignment horizontal="center" vertical="center"/>
    </xf>
    <xf numFmtId="188" fontId="63" fillId="0" borderId="0" xfId="8" applyNumberFormat="1" applyFont="1" applyAlignment="1">
      <alignment horizontal="center" vertical="center"/>
    </xf>
    <xf numFmtId="187" fontId="0" fillId="0" borderId="0" xfId="0" applyNumberFormat="1" applyAlignment="1">
      <alignment horizontal="center" vertical="center" shrinkToFit="1"/>
    </xf>
    <xf numFmtId="0" fontId="11" fillId="0" borderId="0" xfId="0" applyFont="1" applyAlignment="1">
      <alignment horizontal="left" vertical="center"/>
    </xf>
    <xf numFmtId="0" fontId="24" fillId="0" borderId="19" xfId="8" applyFont="1" applyBorder="1">
      <alignment vertical="center"/>
    </xf>
    <xf numFmtId="187" fontId="11" fillId="0" borderId="0" xfId="0" applyNumberFormat="1" applyFont="1" applyAlignment="1">
      <alignment horizontal="center" vertical="center" wrapText="1"/>
    </xf>
    <xf numFmtId="0" fontId="24" fillId="0" borderId="0" xfId="8" applyFont="1" applyAlignment="1">
      <alignment horizontal="center" vertical="center"/>
    </xf>
    <xf numFmtId="0" fontId="11" fillId="0" borderId="4" xfId="8" applyFont="1" applyBorder="1" applyAlignment="1">
      <alignment horizontal="center" vertical="center"/>
    </xf>
    <xf numFmtId="0" fontId="11" fillId="0" borderId="26" xfId="8" applyFont="1" applyBorder="1">
      <alignment vertical="center"/>
    </xf>
    <xf numFmtId="0" fontId="18" fillId="0" borderId="12" xfId="2" applyFont="1" applyBorder="1">
      <alignment vertical="center"/>
    </xf>
    <xf numFmtId="2" fontId="18" fillId="0" borderId="12" xfId="2" applyNumberFormat="1" applyFont="1" applyBorder="1">
      <alignment vertical="center"/>
    </xf>
    <xf numFmtId="38" fontId="18" fillId="0" borderId="12" xfId="12" applyFont="1" applyBorder="1" applyProtection="1">
      <alignment vertical="center"/>
    </xf>
    <xf numFmtId="0" fontId="11" fillId="0" borderId="34" xfId="8" applyFont="1" applyBorder="1" applyAlignment="1">
      <alignment horizontal="center" vertical="center"/>
    </xf>
    <xf numFmtId="0" fontId="24" fillId="0" borderId="0" xfId="8" applyFont="1" applyAlignment="1">
      <alignment horizontal="center" vertical="center" shrinkToFit="1"/>
    </xf>
    <xf numFmtId="0" fontId="19" fillId="0" borderId="0" xfId="0" applyFont="1" applyAlignment="1">
      <alignment vertical="top"/>
    </xf>
    <xf numFmtId="0" fontId="24" fillId="0" borderId="0" xfId="8" applyFont="1" applyAlignment="1">
      <alignment vertical="top" wrapText="1"/>
    </xf>
    <xf numFmtId="0" fontId="28" fillId="0" borderId="0" xfId="0" applyFont="1">
      <alignment vertical="center"/>
    </xf>
    <xf numFmtId="0" fontId="19" fillId="0" borderId="0" xfId="0" applyFont="1">
      <alignment vertical="center"/>
    </xf>
    <xf numFmtId="0" fontId="11" fillId="3" borderId="0" xfId="0" applyFont="1" applyFill="1">
      <alignment vertical="center"/>
    </xf>
    <xf numFmtId="0" fontId="11" fillId="3" borderId="0" xfId="0" applyFont="1" applyFill="1" applyAlignment="1">
      <alignment vertical="center" shrinkToFit="1"/>
    </xf>
    <xf numFmtId="0" fontId="11" fillId="0" borderId="25" xfId="9" applyFont="1" applyBorder="1">
      <alignment vertical="center"/>
    </xf>
    <xf numFmtId="0" fontId="11" fillId="0" borderId="29" xfId="9" applyFont="1" applyBorder="1" applyAlignment="1">
      <alignment vertical="center" wrapText="1"/>
    </xf>
    <xf numFmtId="0" fontId="11" fillId="0" borderId="29" xfId="9" applyFont="1" applyBorder="1">
      <alignment vertical="center"/>
    </xf>
    <xf numFmtId="0" fontId="11" fillId="0" borderId="33" xfId="9" applyFont="1" applyBorder="1" applyAlignment="1">
      <alignment vertical="center" wrapText="1"/>
    </xf>
    <xf numFmtId="0" fontId="11" fillId="0" borderId="0" xfId="9" applyFont="1" applyAlignment="1"/>
    <xf numFmtId="0" fontId="18" fillId="0" borderId="0" xfId="9" applyFont="1" applyAlignment="1">
      <alignment vertical="center" wrapText="1"/>
    </xf>
    <xf numFmtId="0" fontId="18" fillId="0" borderId="0" xfId="9" applyFont="1">
      <alignment vertical="center"/>
    </xf>
    <xf numFmtId="0" fontId="18" fillId="0" borderId="0" xfId="9" applyFont="1" applyAlignment="1"/>
    <xf numFmtId="0" fontId="18" fillId="0" borderId="0" xfId="9" applyFont="1" applyAlignment="1">
      <alignment horizontal="center" vertical="center"/>
    </xf>
    <xf numFmtId="0" fontId="70" fillId="0" borderId="0" xfId="9" applyFont="1" applyAlignment="1">
      <alignment vertical="center" wrapText="1"/>
    </xf>
    <xf numFmtId="0" fontId="70" fillId="0" borderId="0" xfId="9" applyFont="1">
      <alignment vertical="center"/>
    </xf>
    <xf numFmtId="0" fontId="11" fillId="0" borderId="0" xfId="9" applyFont="1" applyAlignment="1">
      <alignment horizontal="right" vertical="center" shrinkToFit="1"/>
    </xf>
    <xf numFmtId="0" fontId="18" fillId="0" borderId="0" xfId="9" applyFont="1" applyAlignment="1">
      <alignment horizontal="center" vertical="center" shrinkToFit="1"/>
    </xf>
    <xf numFmtId="0" fontId="11" fillId="0" borderId="0" xfId="9" applyFont="1" applyAlignment="1">
      <alignment horizontal="center" vertical="center" shrinkToFit="1"/>
    </xf>
    <xf numFmtId="0" fontId="11" fillId="0" borderId="0" xfId="9" applyFont="1" applyAlignment="1">
      <alignment vertical="center" shrinkToFit="1"/>
    </xf>
    <xf numFmtId="0" fontId="18" fillId="0" borderId="0" xfId="9" applyFont="1" applyAlignment="1">
      <alignment vertical="center" shrinkToFit="1"/>
    </xf>
    <xf numFmtId="0" fontId="18" fillId="0" borderId="0" xfId="9" applyFont="1" applyAlignment="1">
      <alignment vertical="top" wrapText="1"/>
    </xf>
    <xf numFmtId="0" fontId="11" fillId="0" borderId="36" xfId="0" applyFont="1" applyBorder="1" applyAlignment="1">
      <alignment horizontal="center" vertical="center"/>
    </xf>
    <xf numFmtId="0" fontId="25" fillId="0" borderId="0" xfId="8" applyFont="1" applyAlignment="1">
      <alignment horizontal="center" vertical="center" wrapText="1" shrinkToFit="1"/>
    </xf>
    <xf numFmtId="188" fontId="11" fillId="0" borderId="0" xfId="8" applyNumberFormat="1" applyFont="1" applyAlignment="1">
      <alignment horizontal="center" vertical="center"/>
    </xf>
    <xf numFmtId="38" fontId="11" fillId="0" borderId="0" xfId="8" applyNumberFormat="1" applyFont="1" applyAlignment="1">
      <alignment horizontal="left" vertical="center" shrinkToFit="1"/>
    </xf>
    <xf numFmtId="0" fontId="11" fillId="0" borderId="78" xfId="0" applyFont="1" applyBorder="1" applyAlignment="1">
      <alignment horizontal="center" vertical="center"/>
    </xf>
    <xf numFmtId="0" fontId="11" fillId="0" borderId="77" xfId="0" applyFont="1" applyBorder="1" applyAlignment="1">
      <alignment horizontal="center" vertical="center"/>
    </xf>
    <xf numFmtId="0" fontId="11" fillId="0" borderId="5" xfId="8" applyFont="1" applyBorder="1" applyAlignment="1">
      <alignment horizontal="center" vertical="center" wrapText="1"/>
    </xf>
    <xf numFmtId="0" fontId="62" fillId="0" borderId="0" xfId="8" applyFont="1" applyAlignment="1">
      <alignment horizontal="right" vertical="center"/>
    </xf>
    <xf numFmtId="0" fontId="62" fillId="0" borderId="0" xfId="8" applyFont="1" applyAlignment="1">
      <alignment horizontal="center" vertical="center"/>
    </xf>
    <xf numFmtId="38" fontId="11" fillId="0" borderId="0" xfId="8" applyNumberFormat="1" applyFont="1" applyAlignment="1">
      <alignment horizontal="center" vertical="center"/>
    </xf>
    <xf numFmtId="0" fontId="76" fillId="0" borderId="0" xfId="8" applyFont="1" applyAlignment="1">
      <alignment vertical="center" wrapText="1" shrinkToFit="1"/>
    </xf>
    <xf numFmtId="0" fontId="56" fillId="0" borderId="10" xfId="8" applyFont="1" applyBorder="1">
      <alignment vertical="center"/>
    </xf>
    <xf numFmtId="0" fontId="56" fillId="0" borderId="5" xfId="8" applyFont="1" applyBorder="1">
      <alignment vertical="center"/>
    </xf>
    <xf numFmtId="0" fontId="11" fillId="0" borderId="79" xfId="0" applyFont="1" applyBorder="1" applyAlignment="1">
      <alignment horizontal="center" vertical="center"/>
    </xf>
    <xf numFmtId="0" fontId="11" fillId="0" borderId="0" xfId="0" applyFont="1" applyAlignment="1">
      <alignment horizontal="center" vertical="center" textRotation="255"/>
    </xf>
    <xf numFmtId="0" fontId="19" fillId="0" borderId="0" xfId="0" applyFont="1" applyAlignment="1">
      <alignment horizontal="center" vertical="center"/>
    </xf>
    <xf numFmtId="0" fontId="11" fillId="0" borderId="0" xfId="0" applyFont="1" applyAlignment="1">
      <alignment horizontal="left" vertical="center" indent="1" shrinkToFit="1"/>
    </xf>
    <xf numFmtId="0" fontId="62" fillId="0" borderId="0" xfId="8" applyFont="1">
      <alignment vertical="center"/>
    </xf>
    <xf numFmtId="0" fontId="11" fillId="0" borderId="82" xfId="8" applyFont="1" applyBorder="1" applyAlignment="1">
      <alignment horizontal="left" vertical="center"/>
    </xf>
    <xf numFmtId="38" fontId="18" fillId="0" borderId="0" xfId="12" applyFont="1" applyBorder="1" applyProtection="1">
      <alignment vertical="center"/>
    </xf>
    <xf numFmtId="0" fontId="11" fillId="0" borderId="0" xfId="8" applyFont="1" applyAlignment="1">
      <alignment horizontal="right" vertical="center"/>
    </xf>
    <xf numFmtId="0" fontId="43" fillId="0" borderId="0" xfId="0" applyFont="1" applyAlignment="1">
      <alignment horizontal="right" vertical="center"/>
    </xf>
    <xf numFmtId="0" fontId="72" fillId="0" borderId="0" xfId="25">
      <alignment vertical="center"/>
    </xf>
    <xf numFmtId="0" fontId="24" fillId="0" borderId="12" xfId="8" applyFont="1" applyBorder="1">
      <alignment vertical="center"/>
    </xf>
    <xf numFmtId="0" fontId="11" fillId="0" borderId="12" xfId="0" applyFont="1" applyBorder="1">
      <alignment vertical="center"/>
    </xf>
    <xf numFmtId="0" fontId="11" fillId="0" borderId="12" xfId="0" applyFont="1" applyBorder="1" applyAlignment="1">
      <alignment horizontal="right" vertical="center"/>
    </xf>
    <xf numFmtId="0" fontId="24" fillId="0" borderId="12" xfId="8" applyFont="1" applyBorder="1" applyAlignment="1">
      <alignment horizontal="center" vertical="center"/>
    </xf>
    <xf numFmtId="0" fontId="24" fillId="8" borderId="12" xfId="8" applyFont="1" applyFill="1" applyBorder="1" applyAlignment="1">
      <alignment horizontal="right" vertical="center"/>
    </xf>
    <xf numFmtId="0" fontId="24" fillId="8" borderId="14" xfId="8" applyFont="1" applyFill="1" applyBorder="1" applyAlignment="1">
      <alignment horizontal="right" vertical="center"/>
    </xf>
    <xf numFmtId="0" fontId="24" fillId="7" borderId="12" xfId="8" applyFont="1" applyFill="1" applyBorder="1" applyAlignment="1">
      <alignment horizontal="center" vertical="center"/>
    </xf>
    <xf numFmtId="0" fontId="24" fillId="7" borderId="14" xfId="8" applyFont="1" applyFill="1" applyBorder="1" applyAlignment="1">
      <alignment horizontal="right" vertical="center"/>
    </xf>
    <xf numFmtId="0" fontId="24" fillId="10" borderId="12" xfId="8" applyFont="1" applyFill="1" applyBorder="1" applyAlignment="1">
      <alignment horizontal="center" vertical="center"/>
    </xf>
    <xf numFmtId="0" fontId="24" fillId="10" borderId="14" xfId="8" applyFont="1" applyFill="1" applyBorder="1" applyAlignment="1">
      <alignment horizontal="right" vertical="center"/>
    </xf>
    <xf numFmtId="0" fontId="24" fillId="0" borderId="14" xfId="8" applyFont="1" applyBorder="1">
      <alignment vertical="center"/>
    </xf>
    <xf numFmtId="0" fontId="24" fillId="0" borderId="1" xfId="8" applyFont="1" applyBorder="1">
      <alignment vertical="center"/>
    </xf>
    <xf numFmtId="0" fontId="24" fillId="11" borderId="12" xfId="8" applyFont="1" applyFill="1" applyBorder="1" applyAlignment="1">
      <alignment horizontal="center" vertical="center"/>
    </xf>
    <xf numFmtId="0" fontId="24" fillId="0" borderId="0" xfId="8" applyFont="1" applyAlignment="1">
      <alignment horizontal="right" vertical="center"/>
    </xf>
    <xf numFmtId="0" fontId="24" fillId="0" borderId="0" xfId="8" applyFont="1" applyAlignment="1">
      <alignment horizontal="left" vertical="center"/>
    </xf>
    <xf numFmtId="0" fontId="57" fillId="0" borderId="0" xfId="8" applyFont="1">
      <alignment vertical="center"/>
    </xf>
    <xf numFmtId="0" fontId="86" fillId="0" borderId="0" xfId="8" applyFont="1" applyAlignment="1">
      <alignment horizontal="center" vertical="center"/>
    </xf>
    <xf numFmtId="0" fontId="11" fillId="0" borderId="0" xfId="2" applyFont="1" applyAlignment="1">
      <alignment horizontal="right" vertical="top"/>
    </xf>
    <xf numFmtId="0" fontId="24" fillId="11" borderId="14" xfId="8" applyFont="1" applyFill="1" applyBorder="1" applyAlignment="1">
      <alignment horizontal="right" vertical="center"/>
    </xf>
    <xf numFmtId="0" fontId="24" fillId="0" borderId="70" xfId="8" applyFont="1" applyBorder="1">
      <alignment vertical="center"/>
    </xf>
    <xf numFmtId="0" fontId="24" fillId="11" borderId="80" xfId="8" applyFont="1" applyFill="1" applyBorder="1">
      <alignment vertical="center"/>
    </xf>
    <xf numFmtId="0" fontId="24" fillId="8" borderId="75" xfId="8" applyFont="1" applyFill="1" applyBorder="1" applyAlignment="1">
      <alignment horizontal="right" vertical="center"/>
    </xf>
    <xf numFmtId="0" fontId="24" fillId="7" borderId="75" xfId="8" applyFont="1" applyFill="1" applyBorder="1" applyAlignment="1">
      <alignment horizontal="right" vertical="center"/>
    </xf>
    <xf numFmtId="0" fontId="24" fillId="10" borderId="80" xfId="8" applyFont="1" applyFill="1" applyBorder="1" applyAlignment="1">
      <alignment horizontal="right" vertical="center"/>
    </xf>
    <xf numFmtId="0" fontId="24" fillId="0" borderId="71" xfId="8" applyFont="1" applyBorder="1">
      <alignment vertical="center"/>
    </xf>
    <xf numFmtId="0" fontId="24" fillId="0" borderId="76" xfId="8" applyFont="1" applyBorder="1">
      <alignment vertical="center"/>
    </xf>
    <xf numFmtId="2" fontId="24" fillId="7" borderId="75" xfId="8" applyNumberFormat="1" applyFont="1" applyFill="1" applyBorder="1">
      <alignment vertical="center"/>
    </xf>
    <xf numFmtId="0" fontId="33" fillId="0" borderId="12" xfId="14" applyFill="1" applyBorder="1" applyAlignment="1" applyProtection="1">
      <alignment horizontal="center" vertical="top" wrapText="1"/>
    </xf>
    <xf numFmtId="0" fontId="36" fillId="0" borderId="0" xfId="15" applyFont="1" applyAlignment="1">
      <alignment horizontal="center" vertical="center" wrapText="1"/>
    </xf>
    <xf numFmtId="0" fontId="37" fillId="0" borderId="0" xfId="15" applyFont="1" applyAlignment="1">
      <alignment horizontal="center" vertical="center" wrapText="1"/>
    </xf>
    <xf numFmtId="0" fontId="30" fillId="0" borderId="0" xfId="15" applyFont="1" applyAlignment="1">
      <alignment horizontal="center" vertical="center" wrapText="1"/>
    </xf>
    <xf numFmtId="0" fontId="30" fillId="0" borderId="0" xfId="15" applyFont="1" applyAlignment="1">
      <alignment horizontal="center" vertical="top" wrapText="1"/>
    </xf>
    <xf numFmtId="0" fontId="37" fillId="0" borderId="0" xfId="15" applyFont="1" applyAlignment="1">
      <alignment horizontal="center" vertical="top" wrapText="1"/>
    </xf>
    <xf numFmtId="0" fontId="27" fillId="0" borderId="0" xfId="15" applyFont="1" applyAlignment="1">
      <alignment horizontal="left" vertical="top" wrapText="1"/>
    </xf>
    <xf numFmtId="0" fontId="42" fillId="0" borderId="0" xfId="15" applyFont="1" applyAlignment="1">
      <alignment horizontal="left" vertical="top" wrapText="1"/>
    </xf>
    <xf numFmtId="0" fontId="18" fillId="6" borderId="12" xfId="15" applyFont="1" applyFill="1" applyBorder="1" applyAlignment="1">
      <alignment horizontal="center" vertical="top"/>
    </xf>
    <xf numFmtId="0" fontId="47" fillId="7" borderId="0" xfId="3" applyFont="1" applyFill="1" applyAlignment="1">
      <alignment horizontal="center" vertical="center" wrapText="1"/>
    </xf>
    <xf numFmtId="0" fontId="48" fillId="7" borderId="0" xfId="3" applyFont="1" applyFill="1" applyAlignment="1">
      <alignment horizontal="center" vertical="center"/>
    </xf>
    <xf numFmtId="0" fontId="19" fillId="0" borderId="0" xfId="3" applyFont="1" applyAlignment="1">
      <alignment vertical="center" wrapText="1"/>
    </xf>
    <xf numFmtId="0" fontId="11" fillId="0" borderId="0" xfId="3" applyFont="1" applyAlignment="1">
      <alignment vertical="center" wrapText="1"/>
    </xf>
    <xf numFmtId="0" fontId="11" fillId="0" borderId="0" xfId="3" applyFont="1">
      <alignment vertical="center"/>
    </xf>
    <xf numFmtId="0" fontId="11" fillId="0" borderId="0" xfId="3" applyFont="1" applyAlignment="1">
      <alignment vertical="top"/>
    </xf>
    <xf numFmtId="0" fontId="14" fillId="5" borderId="52" xfId="2" applyFill="1" applyBorder="1" applyAlignment="1">
      <alignment horizontal="center" vertical="center" wrapText="1"/>
    </xf>
    <xf numFmtId="0" fontId="14" fillId="5" borderId="54" xfId="2" applyFill="1" applyBorder="1" applyAlignment="1">
      <alignment horizontal="center" vertical="center" wrapText="1"/>
    </xf>
    <xf numFmtId="0" fontId="14" fillId="5" borderId="62" xfId="2" applyFill="1" applyBorder="1" applyAlignment="1">
      <alignment horizontal="center" vertical="center" wrapText="1"/>
    </xf>
    <xf numFmtId="0" fontId="14" fillId="5" borderId="4" xfId="2" applyFill="1" applyBorder="1" applyAlignment="1">
      <alignment horizontal="center" vertical="center" wrapText="1"/>
    </xf>
    <xf numFmtId="0" fontId="14" fillId="5" borderId="63" xfId="2" applyFill="1" applyBorder="1" applyAlignment="1">
      <alignment horizontal="center" vertical="center" wrapText="1"/>
    </xf>
    <xf numFmtId="0" fontId="14" fillId="5" borderId="59" xfId="2" applyFill="1" applyBorder="1" applyAlignment="1">
      <alignment horizontal="center" vertical="center" wrapText="1"/>
    </xf>
    <xf numFmtId="0" fontId="14" fillId="5" borderId="60" xfId="2" applyFill="1" applyBorder="1" applyAlignment="1">
      <alignment horizontal="center" vertical="center" wrapText="1"/>
    </xf>
    <xf numFmtId="0" fontId="14" fillId="5" borderId="42" xfId="2" applyFill="1" applyBorder="1" applyAlignment="1">
      <alignment horizontal="center" vertical="center" wrapText="1"/>
    </xf>
    <xf numFmtId="0" fontId="14" fillId="5" borderId="43" xfId="2" applyFill="1" applyBorder="1" applyAlignment="1">
      <alignment horizontal="center" vertical="center" wrapText="1"/>
    </xf>
    <xf numFmtId="0" fontId="14" fillId="5" borderId="53" xfId="2" applyFill="1" applyBorder="1" applyAlignment="1">
      <alignment horizontal="center" vertical="center" wrapText="1"/>
    </xf>
    <xf numFmtId="0" fontId="14" fillId="5" borderId="12" xfId="2" applyFill="1" applyBorder="1" applyAlignment="1">
      <alignment horizontal="center" vertical="center" wrapText="1"/>
    </xf>
    <xf numFmtId="0" fontId="14" fillId="5" borderId="14" xfId="2" applyFill="1" applyBorder="1" applyAlignment="1">
      <alignment horizontal="center" vertical="center" wrapText="1"/>
    </xf>
    <xf numFmtId="0" fontId="14" fillId="5" borderId="15" xfId="2" applyFill="1" applyBorder="1" applyAlignment="1">
      <alignment horizontal="center" vertical="center" wrapText="1"/>
    </xf>
    <xf numFmtId="0" fontId="14" fillId="5" borderId="13" xfId="2" applyFill="1" applyBorder="1" applyAlignment="1">
      <alignment horizontal="center" vertical="center" wrapText="1"/>
    </xf>
    <xf numFmtId="0" fontId="14" fillId="5" borderId="3" xfId="2" applyFill="1" applyBorder="1" applyAlignment="1">
      <alignment horizontal="center" vertical="center" wrapText="1"/>
    </xf>
    <xf numFmtId="0" fontId="14" fillId="5" borderId="68" xfId="2" applyFill="1" applyBorder="1" applyAlignment="1">
      <alignment horizontal="center" vertical="center" wrapText="1"/>
    </xf>
    <xf numFmtId="0" fontId="14" fillId="5" borderId="45" xfId="2" applyFill="1" applyBorder="1" applyAlignment="1">
      <alignment horizontal="center" vertical="center" wrapText="1"/>
    </xf>
    <xf numFmtId="0" fontId="14" fillId="5" borderId="69" xfId="2" applyFill="1" applyBorder="1" applyAlignment="1">
      <alignment horizontal="center" vertical="center" wrapText="1"/>
    </xf>
    <xf numFmtId="0" fontId="14" fillId="5" borderId="44" xfId="2" applyFill="1" applyBorder="1" applyAlignment="1">
      <alignment horizontal="center" vertical="center" wrapText="1"/>
    </xf>
    <xf numFmtId="0" fontId="14" fillId="5" borderId="66" xfId="2" applyFill="1" applyBorder="1" applyAlignment="1">
      <alignment horizontal="center" vertical="center" wrapText="1"/>
    </xf>
    <xf numFmtId="0" fontId="14" fillId="5" borderId="2" xfId="2" applyFill="1" applyBorder="1" applyAlignment="1">
      <alignment horizontal="center" vertical="center" wrapText="1"/>
    </xf>
    <xf numFmtId="0" fontId="14" fillId="5" borderId="64" xfId="2" applyFill="1" applyBorder="1" applyAlignment="1">
      <alignment horizontal="center" vertical="center" wrapText="1"/>
    </xf>
    <xf numFmtId="0" fontId="14" fillId="5" borderId="65" xfId="2" applyFill="1" applyBorder="1" applyAlignment="1">
      <alignment horizontal="center" vertical="center" wrapText="1"/>
    </xf>
    <xf numFmtId="0" fontId="14" fillId="5" borderId="56" xfId="2" applyFill="1" applyBorder="1" applyAlignment="1">
      <alignment horizontal="center" vertical="center" wrapText="1"/>
    </xf>
    <xf numFmtId="0" fontId="14" fillId="5" borderId="58" xfId="2" applyFill="1" applyBorder="1" applyAlignment="1">
      <alignment horizontal="center" vertical="center" wrapText="1"/>
    </xf>
    <xf numFmtId="0" fontId="14" fillId="5" borderId="57" xfId="2" applyFill="1" applyBorder="1" applyAlignment="1">
      <alignment horizontal="center" vertical="center" wrapText="1"/>
    </xf>
    <xf numFmtId="0" fontId="19" fillId="5" borderId="54"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1" fillId="0" borderId="12" xfId="2" applyFont="1" applyBorder="1" applyAlignment="1">
      <alignment horizontal="center" vertical="center" wrapText="1"/>
    </xf>
    <xf numFmtId="0" fontId="11" fillId="0" borderId="12" xfId="2" applyFont="1" applyBorder="1" applyAlignment="1">
      <alignment horizontal="center" vertical="center"/>
    </xf>
    <xf numFmtId="0" fontId="18" fillId="0" borderId="12" xfId="2" applyFont="1" applyBorder="1" applyAlignment="1">
      <alignment horizontal="center" vertical="center"/>
    </xf>
    <xf numFmtId="0" fontId="11" fillId="0" borderId="14" xfId="2" applyFont="1" applyBorder="1" applyAlignment="1">
      <alignment horizontal="center" vertical="center" textRotation="255"/>
    </xf>
    <xf numFmtId="0" fontId="11" fillId="0" borderId="15" xfId="2" applyFont="1" applyBorder="1" applyAlignment="1">
      <alignment horizontal="center" vertical="center" textRotation="255"/>
    </xf>
    <xf numFmtId="0" fontId="11" fillId="0" borderId="14" xfId="2" applyFont="1" applyBorder="1" applyAlignment="1">
      <alignment horizontal="center" vertical="center"/>
    </xf>
    <xf numFmtId="0" fontId="11" fillId="0" borderId="13"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2" xfId="2" applyFont="1" applyBorder="1" applyAlignment="1">
      <alignment horizontal="center" vertical="center"/>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3" xfId="2" applyFont="1" applyBorder="1" applyAlignment="1">
      <alignment horizontal="center" vertical="center" wrapText="1"/>
    </xf>
    <xf numFmtId="0" fontId="18" fillId="0" borderId="12" xfId="2" applyFont="1" applyBorder="1" applyAlignment="1">
      <alignment horizontal="center" vertical="center" wrapText="1"/>
    </xf>
    <xf numFmtId="0" fontId="11" fillId="0" borderId="0" xfId="0" applyFont="1" applyAlignment="1">
      <alignment horizontal="center" vertical="top"/>
    </xf>
    <xf numFmtId="196" fontId="11" fillId="9" borderId="12" xfId="8" applyNumberFormat="1" applyFont="1" applyFill="1" applyBorder="1" applyAlignment="1">
      <alignment horizontal="right" vertical="center"/>
    </xf>
    <xf numFmtId="196" fontId="11" fillId="9" borderId="3" xfId="8" applyNumberFormat="1" applyFont="1" applyFill="1" applyBorder="1" applyAlignment="1">
      <alignment horizontal="right" vertical="center"/>
    </xf>
    <xf numFmtId="38" fontId="11" fillId="0" borderId="2" xfId="8" applyNumberFormat="1" applyFont="1" applyBorder="1" applyAlignment="1">
      <alignment horizontal="center" vertical="center"/>
    </xf>
    <xf numFmtId="38" fontId="11" fillId="0" borderId="12" xfId="8" applyNumberFormat="1" applyFont="1" applyBorder="1" applyAlignment="1">
      <alignment horizontal="center" vertical="center"/>
    </xf>
    <xf numFmtId="0" fontId="11" fillId="0" borderId="12" xfId="8"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196" fontId="11" fillId="9" borderId="1" xfId="12" applyNumberFormat="1" applyFont="1" applyFill="1" applyBorder="1" applyAlignment="1" applyProtection="1">
      <alignment horizontal="right" vertical="center"/>
    </xf>
    <xf numFmtId="196" fontId="11" fillId="9" borderId="5" xfId="12" applyNumberFormat="1" applyFont="1" applyFill="1" applyBorder="1" applyAlignment="1" applyProtection="1">
      <alignment horizontal="righ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3" fillId="8" borderId="3" xfId="0" applyFont="1" applyFill="1" applyBorder="1" applyAlignment="1" applyProtection="1">
      <alignment horizontal="left" vertical="center" wrapText="1"/>
      <protection locked="0"/>
    </xf>
    <xf numFmtId="0" fontId="13" fillId="8" borderId="4" xfId="0" applyFont="1" applyFill="1" applyBorder="1" applyAlignment="1" applyProtection="1">
      <alignment horizontal="left" vertical="center" wrapText="1"/>
      <protection locked="0"/>
    </xf>
    <xf numFmtId="0" fontId="13" fillId="8"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right" vertical="center"/>
      <protection locked="0"/>
    </xf>
    <xf numFmtId="0" fontId="11" fillId="2" borderId="4" xfId="0" applyFont="1" applyFill="1" applyBorder="1" applyAlignment="1" applyProtection="1">
      <alignment horizontal="right" vertical="center"/>
      <protection locked="0"/>
    </xf>
    <xf numFmtId="0" fontId="11" fillId="0" borderId="77" xfId="0" applyFont="1" applyBorder="1" applyAlignment="1">
      <alignment horizontal="center" vertical="center"/>
    </xf>
    <xf numFmtId="0" fontId="11" fillId="2" borderId="1" xfId="0" applyFont="1" applyFill="1" applyBorder="1" applyAlignment="1" applyProtection="1">
      <alignment horizontal="right" vertical="center"/>
      <protection locked="0"/>
    </xf>
    <xf numFmtId="0" fontId="11" fillId="2" borderId="5" xfId="0" applyFont="1" applyFill="1" applyBorder="1" applyAlignment="1" applyProtection="1">
      <alignment horizontal="right" vertical="center"/>
      <protection locked="0"/>
    </xf>
    <xf numFmtId="0" fontId="24" fillId="8" borderId="3" xfId="8" applyFont="1" applyFill="1" applyBorder="1" applyAlignment="1">
      <alignment horizontal="center" vertical="center"/>
    </xf>
    <xf numFmtId="0" fontId="24" fillId="8" borderId="4" xfId="8" applyFont="1" applyFill="1" applyBorder="1" applyAlignment="1">
      <alignment horizontal="center" vertical="center"/>
    </xf>
    <xf numFmtId="0" fontId="24" fillId="8" borderId="2" xfId="8" applyFont="1" applyFill="1" applyBorder="1" applyAlignment="1">
      <alignment horizontal="center" vertical="center"/>
    </xf>
    <xf numFmtId="0" fontId="11" fillId="0" borderId="12" xfId="0" applyFont="1" applyBorder="1" applyAlignment="1">
      <alignment horizontal="center" vertical="center"/>
    </xf>
    <xf numFmtId="187" fontId="11" fillId="9" borderId="1" xfId="12" applyNumberFormat="1" applyFont="1" applyFill="1" applyBorder="1" applyAlignment="1" applyProtection="1">
      <alignment horizontal="right" vertical="center"/>
    </xf>
    <xf numFmtId="187" fontId="11" fillId="9" borderId="5" xfId="12" applyNumberFormat="1" applyFont="1" applyFill="1" applyBorder="1" applyAlignment="1" applyProtection="1">
      <alignment horizontal="right" vertical="center"/>
    </xf>
    <xf numFmtId="0" fontId="11" fillId="0" borderId="12" xfId="8" applyFont="1" applyBorder="1" applyAlignment="1">
      <alignment horizontal="center" vertical="center"/>
    </xf>
    <xf numFmtId="187" fontId="11" fillId="9" borderId="12" xfId="12" applyNumberFormat="1" applyFont="1" applyFill="1" applyBorder="1" applyAlignment="1" applyProtection="1">
      <alignment horizontal="right" vertical="center"/>
    </xf>
    <xf numFmtId="187" fontId="11" fillId="9" borderId="3" xfId="12" applyNumberFormat="1" applyFont="1" applyFill="1" applyBorder="1" applyAlignment="1" applyProtection="1">
      <alignment horizontal="right" vertical="center"/>
    </xf>
    <xf numFmtId="0" fontId="11" fillId="0" borderId="30" xfId="8" applyFont="1" applyBorder="1">
      <alignment vertical="center"/>
    </xf>
    <xf numFmtId="196" fontId="11" fillId="9" borderId="12" xfId="12" applyNumberFormat="1" applyFont="1" applyFill="1" applyBorder="1" applyAlignment="1" applyProtection="1">
      <alignment horizontal="right" vertical="center"/>
    </xf>
    <xf numFmtId="196" fontId="11" fillId="9" borderId="3" xfId="12" applyNumberFormat="1" applyFont="1" applyFill="1" applyBorder="1" applyAlignment="1" applyProtection="1">
      <alignment horizontal="right" vertical="center"/>
    </xf>
    <xf numFmtId="0" fontId="11" fillId="0" borderId="30" xfId="8" applyFont="1" applyBorder="1" applyAlignment="1">
      <alignment horizontal="center" vertical="center"/>
    </xf>
    <xf numFmtId="0" fontId="11" fillId="0" borderId="31" xfId="8" applyFont="1" applyBorder="1" applyAlignment="1">
      <alignment horizontal="center" vertical="center"/>
    </xf>
    <xf numFmtId="0" fontId="11" fillId="0" borderId="29" xfId="8" applyFont="1" applyBorder="1" applyAlignment="1">
      <alignment horizontal="center" vertical="center"/>
    </xf>
    <xf numFmtId="38" fontId="11" fillId="5" borderId="29" xfId="12" applyFont="1" applyFill="1" applyBorder="1" applyAlignment="1" applyProtection="1">
      <alignment horizontal="center" vertical="center"/>
    </xf>
    <xf numFmtId="38" fontId="11" fillId="5" borderId="30" xfId="12" applyFont="1" applyFill="1" applyBorder="1" applyAlignment="1" applyProtection="1">
      <alignment horizontal="center" vertical="center"/>
    </xf>
    <xf numFmtId="0" fontId="11" fillId="0" borderId="30" xfId="8" applyFont="1" applyBorder="1" applyAlignment="1">
      <alignment horizontal="left" vertical="center"/>
    </xf>
    <xf numFmtId="0" fontId="11" fillId="0" borderId="3" xfId="8" applyFont="1" applyBorder="1" applyAlignment="1">
      <alignment horizontal="center" vertical="center" wrapText="1"/>
    </xf>
    <xf numFmtId="0" fontId="11" fillId="0" borderId="4" xfId="8" applyFont="1" applyBorder="1" applyAlignment="1">
      <alignment horizontal="center" vertical="center"/>
    </xf>
    <xf numFmtId="0" fontId="11" fillId="0" borderId="2" xfId="8" applyFont="1" applyBorder="1" applyAlignment="1">
      <alignment horizontal="center" vertical="center"/>
    </xf>
    <xf numFmtId="38" fontId="11" fillId="2" borderId="3" xfId="12" applyFont="1" applyFill="1" applyBorder="1" applyAlignment="1" applyProtection="1">
      <alignment horizontal="center" vertical="center"/>
      <protection locked="0"/>
    </xf>
    <xf numFmtId="38" fontId="11" fillId="2" borderId="4" xfId="12" applyFont="1" applyFill="1" applyBorder="1" applyAlignment="1" applyProtection="1">
      <alignment horizontal="center" vertical="center"/>
      <protection locked="0"/>
    </xf>
    <xf numFmtId="0" fontId="11" fillId="0" borderId="3" xfId="8" applyFont="1" applyBorder="1" applyAlignment="1">
      <alignment horizontal="center" vertical="center"/>
    </xf>
    <xf numFmtId="0" fontId="11" fillId="0" borderId="13" xfId="8" applyFont="1" applyBorder="1" applyAlignment="1">
      <alignment horizontal="center" vertical="center"/>
    </xf>
    <xf numFmtId="187" fontId="63" fillId="9" borderId="0" xfId="0" applyNumberFormat="1" applyFont="1" applyFill="1" applyAlignment="1">
      <alignment horizontal="center" vertical="center"/>
    </xf>
    <xf numFmtId="0" fontId="11" fillId="0" borderId="0" xfId="0" applyFont="1" applyAlignment="1">
      <alignment horizontal="left" vertical="center"/>
    </xf>
    <xf numFmtId="188" fontId="11" fillId="8" borderId="12" xfId="8" applyNumberFormat="1" applyFont="1" applyFill="1" applyBorder="1" applyAlignment="1" applyProtection="1">
      <alignment horizontal="center" vertical="center"/>
      <protection locked="0"/>
    </xf>
    <xf numFmtId="2" fontId="63" fillId="9" borderId="75" xfId="8" applyNumberFormat="1" applyFont="1" applyFill="1" applyBorder="1" applyAlignment="1">
      <alignment horizontal="right" vertical="center"/>
    </xf>
    <xf numFmtId="2" fontId="63" fillId="9" borderId="72" xfId="8" applyNumberFormat="1" applyFont="1" applyFill="1" applyBorder="1" applyAlignment="1">
      <alignment horizontal="right" vertical="center"/>
    </xf>
    <xf numFmtId="0" fontId="11" fillId="0" borderId="74" xfId="8" applyFont="1" applyBorder="1" applyAlignment="1">
      <alignment horizontal="center" vertical="center" wrapText="1"/>
    </xf>
    <xf numFmtId="0" fontId="11" fillId="0" borderId="75" xfId="8" applyFont="1" applyBorder="1" applyAlignment="1">
      <alignment horizontal="center" vertical="center" wrapText="1"/>
    </xf>
    <xf numFmtId="38" fontId="11" fillId="0" borderId="76" xfId="8" applyNumberFormat="1" applyFont="1" applyBorder="1">
      <alignment vertical="center"/>
    </xf>
    <xf numFmtId="38" fontId="11" fillId="0" borderId="80" xfId="8" applyNumberFormat="1" applyFont="1" applyBorder="1">
      <alignment vertical="center"/>
    </xf>
    <xf numFmtId="0" fontId="11" fillId="0" borderId="10" xfId="0" applyFont="1" applyBorder="1" applyAlignment="1">
      <alignment horizontal="center" vertical="center"/>
    </xf>
    <xf numFmtId="198" fontId="11" fillId="9" borderId="12" xfId="0" applyNumberFormat="1" applyFont="1" applyFill="1" applyBorder="1" applyAlignment="1">
      <alignment horizontal="right" vertical="center"/>
    </xf>
    <xf numFmtId="198" fontId="11" fillId="9" borderId="3" xfId="0" applyNumberFormat="1" applyFont="1" applyFill="1" applyBorder="1" applyAlignment="1">
      <alignment horizontal="right" vertical="center"/>
    </xf>
    <xf numFmtId="177" fontId="11" fillId="9" borderId="1" xfId="12" applyNumberFormat="1" applyFont="1" applyFill="1" applyBorder="1" applyAlignment="1" applyProtection="1">
      <alignment horizontal="right" vertical="center"/>
    </xf>
    <xf numFmtId="177" fontId="11" fillId="9" borderId="5" xfId="12" applyNumberFormat="1" applyFont="1" applyFill="1" applyBorder="1" applyAlignment="1" applyProtection="1">
      <alignment horizontal="right" vertical="center"/>
    </xf>
    <xf numFmtId="177" fontId="11" fillId="9" borderId="12" xfId="12" applyNumberFormat="1" applyFont="1" applyFill="1" applyBorder="1" applyAlignment="1" applyProtection="1">
      <alignment horizontal="right" vertical="center"/>
    </xf>
    <xf numFmtId="177" fontId="11" fillId="9" borderId="3" xfId="12" applyNumberFormat="1" applyFont="1" applyFill="1" applyBorder="1" applyAlignment="1" applyProtection="1">
      <alignment horizontal="right" vertical="center"/>
    </xf>
    <xf numFmtId="197" fontId="11" fillId="9" borderId="12" xfId="0" applyNumberFormat="1" applyFont="1" applyFill="1" applyBorder="1" applyAlignment="1">
      <alignment horizontal="right" vertical="center"/>
    </xf>
    <xf numFmtId="197" fontId="11" fillId="9" borderId="3" xfId="0" applyNumberFormat="1" applyFont="1" applyFill="1" applyBorder="1" applyAlignment="1">
      <alignment horizontal="right" vertical="center"/>
    </xf>
    <xf numFmtId="189" fontId="11" fillId="9" borderId="1" xfId="12" applyNumberFormat="1" applyFont="1" applyFill="1" applyBorder="1" applyAlignment="1" applyProtection="1">
      <alignment horizontal="right" vertical="center"/>
    </xf>
    <xf numFmtId="189" fontId="11" fillId="9" borderId="5" xfId="12" applyNumberFormat="1" applyFont="1" applyFill="1" applyBorder="1" applyAlignment="1" applyProtection="1">
      <alignment horizontal="right" vertical="center"/>
    </xf>
    <xf numFmtId="189" fontId="11" fillId="9" borderId="12" xfId="12" applyNumberFormat="1" applyFont="1" applyFill="1" applyBorder="1" applyAlignment="1" applyProtection="1">
      <alignment horizontal="right" vertical="center"/>
    </xf>
    <xf numFmtId="189" fontId="11" fillId="9" borderId="3" xfId="12" applyNumberFormat="1" applyFont="1" applyFill="1" applyBorder="1" applyAlignment="1" applyProtection="1">
      <alignment horizontal="right" vertical="center"/>
    </xf>
    <xf numFmtId="194" fontId="11" fillId="9" borderId="12" xfId="0" applyNumberFormat="1" applyFont="1" applyFill="1" applyBorder="1" applyAlignment="1">
      <alignment horizontal="right" vertical="center"/>
    </xf>
    <xf numFmtId="194" fontId="11" fillId="9" borderId="3" xfId="0" applyNumberFormat="1" applyFont="1" applyFill="1" applyBorder="1" applyAlignment="1">
      <alignment horizontal="right" vertical="center"/>
    </xf>
    <xf numFmtId="195" fontId="11" fillId="9" borderId="1" xfId="12" applyNumberFormat="1" applyFont="1" applyFill="1" applyBorder="1" applyAlignment="1" applyProtection="1">
      <alignment horizontal="right" vertical="center"/>
    </xf>
    <xf numFmtId="195" fontId="11" fillId="9" borderId="5" xfId="12" applyNumberFormat="1" applyFont="1" applyFill="1" applyBorder="1" applyAlignment="1" applyProtection="1">
      <alignment horizontal="right" vertical="center"/>
    </xf>
    <xf numFmtId="194" fontId="11" fillId="9" borderId="12" xfId="12" applyNumberFormat="1" applyFont="1" applyFill="1" applyBorder="1" applyAlignment="1">
      <alignment horizontal="right" vertical="center"/>
    </xf>
    <xf numFmtId="194" fontId="11" fillId="9" borderId="3" xfId="12" applyNumberFormat="1" applyFont="1" applyFill="1" applyBorder="1" applyAlignment="1">
      <alignment horizontal="right" vertical="center"/>
    </xf>
    <xf numFmtId="179" fontId="11" fillId="9" borderId="1" xfId="12" applyNumberFormat="1" applyFont="1" applyFill="1" applyBorder="1" applyAlignment="1" applyProtection="1">
      <alignment horizontal="right" vertical="center"/>
    </xf>
    <xf numFmtId="179" fontId="11" fillId="9" borderId="5" xfId="12" applyNumberFormat="1" applyFont="1" applyFill="1" applyBorder="1" applyAlignment="1" applyProtection="1">
      <alignment horizontal="right" vertical="center"/>
    </xf>
    <xf numFmtId="0" fontId="11" fillId="0" borderId="16" xfId="8" applyFont="1" applyBorder="1" applyAlignment="1">
      <alignment horizontal="center" vertical="center"/>
    </xf>
    <xf numFmtId="0" fontId="11" fillId="0" borderId="17" xfId="8" applyFont="1" applyBorder="1" applyAlignment="1">
      <alignment horizontal="center" vertical="center"/>
    </xf>
    <xf numFmtId="0" fontId="11" fillId="0" borderId="37" xfId="8" applyFont="1" applyBorder="1" applyAlignment="1">
      <alignment horizontal="center" vertical="center"/>
    </xf>
    <xf numFmtId="0" fontId="11" fillId="0" borderId="21" xfId="8" applyFont="1" applyBorder="1" applyAlignment="1">
      <alignment horizontal="center" vertical="center"/>
    </xf>
    <xf numFmtId="0" fontId="11" fillId="0" borderId="22" xfId="8" applyFont="1" applyBorder="1" applyAlignment="1">
      <alignment horizontal="center" vertical="center"/>
    </xf>
    <xf numFmtId="0" fontId="11" fillId="0" borderId="38" xfId="8" applyFont="1" applyBorder="1" applyAlignment="1">
      <alignment horizontal="center" vertical="center"/>
    </xf>
    <xf numFmtId="38" fontId="63" fillId="9" borderId="39" xfId="12" applyFont="1" applyFill="1" applyBorder="1" applyAlignment="1" applyProtection="1">
      <alignment horizontal="center" vertical="center"/>
    </xf>
    <xf numFmtId="38" fontId="63" fillId="9" borderId="17" xfId="12" applyFont="1" applyFill="1" applyBorder="1" applyAlignment="1" applyProtection="1">
      <alignment horizontal="center" vertical="center"/>
    </xf>
    <xf numFmtId="38" fontId="63" fillId="9" borderId="40" xfId="12" applyFont="1" applyFill="1" applyBorder="1" applyAlignment="1" applyProtection="1">
      <alignment horizontal="center" vertical="center"/>
    </xf>
    <xf numFmtId="38" fontId="63" fillId="9" borderId="22" xfId="12" applyFont="1" applyFill="1" applyBorder="1" applyAlignment="1" applyProtection="1">
      <alignment horizontal="center" vertical="center"/>
    </xf>
    <xf numFmtId="0" fontId="11" fillId="0" borderId="17" xfId="8" applyFont="1" applyBorder="1" applyAlignment="1">
      <alignment vertical="center" shrinkToFit="1"/>
    </xf>
    <xf numFmtId="0" fontId="11" fillId="0" borderId="18" xfId="8" applyFont="1" applyBorder="1" applyAlignment="1">
      <alignment vertical="center" shrinkToFit="1"/>
    </xf>
    <xf numFmtId="0" fontId="11" fillId="0" borderId="22" xfId="8" applyFont="1" applyBorder="1" applyAlignment="1">
      <alignment vertical="center" shrinkToFit="1"/>
    </xf>
    <xf numFmtId="0" fontId="11" fillId="0" borderId="23" xfId="8" applyFont="1" applyBorder="1" applyAlignment="1">
      <alignment vertical="center" shrinkToFit="1"/>
    </xf>
    <xf numFmtId="0" fontId="19" fillId="0" borderId="12" xfId="0" applyFont="1" applyBorder="1" applyAlignment="1">
      <alignment horizontal="center" vertical="center" wrapText="1"/>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38" fontId="11" fillId="9" borderId="33" xfId="12" applyFont="1" applyFill="1" applyBorder="1" applyAlignment="1" applyProtection="1">
      <alignment horizontal="center" vertical="center"/>
    </xf>
    <xf numFmtId="38" fontId="11" fillId="9" borderId="34" xfId="12" applyFont="1" applyFill="1" applyBorder="1" applyAlignment="1" applyProtection="1">
      <alignment horizontal="center" vertical="center"/>
    </xf>
    <xf numFmtId="0" fontId="11" fillId="0" borderId="34" xfId="8" applyFont="1" applyBorder="1" applyAlignment="1">
      <alignment horizontal="center" vertical="center" wrapText="1"/>
    </xf>
    <xf numFmtId="0" fontId="11" fillId="0" borderId="34" xfId="8" applyFont="1" applyBorder="1" applyAlignment="1">
      <alignment horizontal="center" vertical="center"/>
    </xf>
    <xf numFmtId="0" fontId="11" fillId="0" borderId="35" xfId="8" applyFont="1" applyBorder="1" applyAlignment="1">
      <alignment horizontal="center" vertical="center"/>
    </xf>
    <xf numFmtId="0" fontId="11" fillId="0" borderId="1" xfId="8" applyFont="1" applyBorder="1" applyAlignment="1">
      <alignment horizontal="center" vertical="center"/>
    </xf>
    <xf numFmtId="0" fontId="11" fillId="0" borderId="5" xfId="8" applyFont="1" applyBorder="1" applyAlignment="1">
      <alignment horizontal="center" vertical="center"/>
    </xf>
    <xf numFmtId="0" fontId="11" fillId="0" borderId="8" xfId="8" applyFont="1" applyBorder="1" applyAlignment="1">
      <alignment horizontal="center" vertical="center"/>
    </xf>
    <xf numFmtId="38" fontId="11" fillId="9" borderId="1" xfId="12" applyFont="1" applyFill="1" applyBorder="1" applyAlignment="1" applyProtection="1">
      <alignment horizontal="center" vertical="center"/>
    </xf>
    <xf numFmtId="38" fontId="11" fillId="9" borderId="5" xfId="12" applyFont="1" applyFill="1" applyBorder="1" applyAlignment="1" applyProtection="1">
      <alignment horizontal="center" vertical="center"/>
    </xf>
    <xf numFmtId="38" fontId="69" fillId="9" borderId="3" xfId="12" applyFont="1" applyFill="1" applyBorder="1" applyAlignment="1" applyProtection="1">
      <alignment horizontal="center" vertical="center"/>
    </xf>
    <xf numFmtId="38" fontId="69" fillId="9" borderId="4" xfId="12" applyFont="1" applyFill="1" applyBorder="1" applyAlignment="1" applyProtection="1">
      <alignment horizontal="center" vertical="center"/>
    </xf>
    <xf numFmtId="0" fontId="11" fillId="0" borderId="4" xfId="8" applyFont="1" applyBorder="1" applyAlignment="1">
      <alignment horizontal="center" vertical="center" wrapText="1"/>
    </xf>
    <xf numFmtId="0" fontId="11" fillId="0" borderId="2" xfId="8" applyFont="1" applyBorder="1" applyAlignment="1">
      <alignment horizontal="center" vertical="center" wrapText="1"/>
    </xf>
    <xf numFmtId="0" fontId="24" fillId="0" borderId="1" xfId="8" applyFont="1" applyBorder="1" applyAlignment="1">
      <alignment horizontal="center" vertical="center" textRotation="255"/>
    </xf>
    <xf numFmtId="0" fontId="24" fillId="0" borderId="5" xfId="8" applyFont="1" applyBorder="1" applyAlignment="1">
      <alignment horizontal="center" vertical="center" textRotation="255"/>
    </xf>
    <xf numFmtId="0" fontId="24" fillId="0" borderId="8" xfId="8" applyFont="1" applyBorder="1" applyAlignment="1">
      <alignment horizontal="center" vertical="center" textRotation="255"/>
    </xf>
    <xf numFmtId="0" fontId="24" fillId="0" borderId="7" xfId="8" applyFont="1" applyBorder="1" applyAlignment="1">
      <alignment horizontal="center" vertical="center" textRotation="255"/>
    </xf>
    <xf numFmtId="0" fontId="24" fillId="0" borderId="0" xfId="8" applyFont="1" applyAlignment="1">
      <alignment horizontal="center" vertical="center" textRotation="255"/>
    </xf>
    <xf numFmtId="0" fontId="24" fillId="0" borderId="6" xfId="8" applyFont="1" applyBorder="1" applyAlignment="1">
      <alignment horizontal="center" vertical="center" textRotation="255"/>
    </xf>
    <xf numFmtId="0" fontId="24" fillId="0" borderId="9" xfId="8" applyFont="1" applyBorder="1" applyAlignment="1">
      <alignment horizontal="center" vertical="center" textRotation="255"/>
    </xf>
    <xf numFmtId="0" fontId="24" fillId="0" borderId="10" xfId="8" applyFont="1" applyBorder="1" applyAlignment="1">
      <alignment horizontal="center" vertical="center" textRotation="255"/>
    </xf>
    <xf numFmtId="0" fontId="24" fillId="0" borderId="11" xfId="8" applyFont="1" applyBorder="1" applyAlignment="1">
      <alignment horizontal="center" vertical="center" textRotation="255"/>
    </xf>
    <xf numFmtId="0" fontId="11" fillId="0" borderId="83" xfId="8" applyFont="1" applyBorder="1" applyAlignment="1">
      <alignment horizontal="center" vertical="center"/>
    </xf>
    <xf numFmtId="0" fontId="11" fillId="0" borderId="84" xfId="8" applyFont="1" applyBorder="1" applyAlignment="1">
      <alignment horizontal="center" vertical="center"/>
    </xf>
    <xf numFmtId="0" fontId="11" fillId="0" borderId="85" xfId="8" applyFont="1" applyBorder="1" applyAlignment="1">
      <alignment horizontal="center" vertical="center"/>
    </xf>
    <xf numFmtId="0" fontId="11" fillId="9" borderId="25" xfId="8" applyFont="1" applyFill="1" applyBorder="1" applyAlignment="1">
      <alignment horizontal="center" vertical="center"/>
    </xf>
    <xf numFmtId="0" fontId="11" fillId="9" borderId="26" xfId="8" applyFont="1" applyFill="1" applyBorder="1" applyAlignment="1">
      <alignment horizontal="center" vertical="center"/>
    </xf>
    <xf numFmtId="0" fontId="11" fillId="0" borderId="26" xfId="8" applyFont="1" applyBorder="1" applyAlignment="1">
      <alignment horizontal="center" vertical="center"/>
    </xf>
    <xf numFmtId="0" fontId="11" fillId="0" borderId="27" xfId="8" applyFont="1" applyBorder="1" applyAlignment="1">
      <alignment horizontal="center" vertical="center"/>
    </xf>
    <xf numFmtId="0" fontId="11" fillId="0" borderId="33" xfId="8" applyFont="1" applyBorder="1" applyAlignment="1">
      <alignment horizontal="center" vertical="center"/>
    </xf>
    <xf numFmtId="38" fontId="19" fillId="5" borderId="9" xfId="12" applyFont="1" applyFill="1" applyBorder="1" applyAlignment="1" applyProtection="1">
      <alignment horizontal="center" vertical="center" wrapText="1" shrinkToFit="1"/>
    </xf>
    <xf numFmtId="38" fontId="19" fillId="5" borderId="10" xfId="12" applyFont="1" applyFill="1" applyBorder="1" applyAlignment="1" applyProtection="1">
      <alignment horizontal="center" vertical="center" wrapText="1" shrinkToFit="1"/>
    </xf>
    <xf numFmtId="0" fontId="11" fillId="0" borderId="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9" fillId="2" borderId="9"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38" fontId="28" fillId="9" borderId="3" xfId="12" applyFont="1" applyFill="1" applyBorder="1" applyAlignment="1" applyProtection="1">
      <alignment horizontal="center" vertical="center"/>
    </xf>
    <xf numFmtId="38" fontId="28" fillId="9" borderId="4" xfId="12" applyFont="1" applyFill="1" applyBorder="1" applyAlignment="1" applyProtection="1">
      <alignment horizontal="center" vertical="center"/>
    </xf>
    <xf numFmtId="0" fontId="11" fillId="0" borderId="25" xfId="8" applyFont="1" applyBorder="1" applyAlignment="1">
      <alignment horizontal="center" vertical="center"/>
    </xf>
    <xf numFmtId="40" fontId="11" fillId="9" borderId="25" xfId="8" applyNumberFormat="1" applyFont="1" applyFill="1" applyBorder="1" applyAlignment="1">
      <alignment horizontal="center" vertical="center"/>
    </xf>
    <xf numFmtId="40" fontId="11" fillId="9" borderId="26" xfId="8" applyNumberFormat="1" applyFont="1" applyFill="1" applyBorder="1" applyAlignment="1">
      <alignment horizontal="center" vertical="center"/>
    </xf>
    <xf numFmtId="0" fontId="11" fillId="9" borderId="29" xfId="8" applyFont="1" applyFill="1" applyBorder="1" applyAlignment="1">
      <alignment horizontal="center" vertical="center"/>
    </xf>
    <xf numFmtId="0" fontId="11" fillId="9" borderId="30" xfId="8" applyFont="1" applyFill="1" applyBorder="1" applyAlignment="1">
      <alignment horizontal="center" vertical="center"/>
    </xf>
    <xf numFmtId="196" fontId="11" fillId="5" borderId="30" xfId="12" applyNumberFormat="1" applyFont="1" applyFill="1" applyBorder="1" applyAlignment="1" applyProtection="1">
      <alignment horizontal="center" vertical="center"/>
    </xf>
    <xf numFmtId="0" fontId="11" fillId="5" borderId="30" xfId="12" applyNumberFormat="1" applyFont="1" applyFill="1" applyBorder="1" applyAlignment="1" applyProtection="1">
      <alignment horizontal="center" vertical="center"/>
    </xf>
    <xf numFmtId="0" fontId="24" fillId="0" borderId="30" xfId="8" applyFont="1" applyBorder="1" applyAlignment="1">
      <alignment horizontal="center" vertical="center" wrapText="1"/>
    </xf>
    <xf numFmtId="0" fontId="24" fillId="0" borderId="30" xfId="8" applyFont="1" applyBorder="1" applyAlignment="1">
      <alignment horizontal="center" vertical="center"/>
    </xf>
    <xf numFmtId="0" fontId="24" fillId="0" borderId="31" xfId="8" applyFont="1" applyBorder="1" applyAlignment="1">
      <alignment horizontal="center" vertical="center"/>
    </xf>
    <xf numFmtId="0" fontId="11" fillId="0" borderId="81" xfId="8" applyFont="1" applyBorder="1" applyAlignment="1">
      <alignment horizontal="center" vertical="center" wrapText="1"/>
    </xf>
    <xf numFmtId="0" fontId="11" fillId="0" borderId="82" xfId="8" applyFont="1" applyBorder="1" applyAlignment="1">
      <alignment horizontal="center" vertical="center" wrapText="1"/>
    </xf>
    <xf numFmtId="0" fontId="11" fillId="0" borderId="86" xfId="8" applyFont="1" applyBorder="1" applyAlignment="1">
      <alignment horizontal="center" vertical="center" wrapText="1"/>
    </xf>
    <xf numFmtId="0" fontId="11" fillId="0" borderId="7" xfId="8" applyFont="1" applyBorder="1" applyAlignment="1">
      <alignment horizontal="center" vertical="center" wrapText="1"/>
    </xf>
    <xf numFmtId="0" fontId="11" fillId="0" borderId="0" xfId="8" applyFont="1" applyAlignment="1">
      <alignment horizontal="center" vertical="center" wrapText="1"/>
    </xf>
    <xf numFmtId="0" fontId="11" fillId="0" borderId="87" xfId="8" applyFont="1" applyBorder="1" applyAlignment="1">
      <alignment horizontal="center" vertical="center" wrapText="1"/>
    </xf>
    <xf numFmtId="0" fontId="11" fillId="0" borderId="83" xfId="8" applyFont="1" applyBorder="1" applyAlignment="1">
      <alignment horizontal="center" vertical="center" wrapText="1"/>
    </xf>
    <xf numFmtId="0" fontId="11" fillId="0" borderId="84" xfId="8" applyFont="1" applyBorder="1" applyAlignment="1">
      <alignment horizontal="center" vertical="center" wrapText="1"/>
    </xf>
    <xf numFmtId="0" fontId="11" fillId="0" borderId="88" xfId="8" applyFont="1" applyBorder="1" applyAlignment="1">
      <alignment horizontal="center" vertical="center" wrapText="1"/>
    </xf>
    <xf numFmtId="187" fontId="0" fillId="0" borderId="0" xfId="0" applyNumberFormat="1" applyAlignment="1">
      <alignment horizontal="left" vertical="center" shrinkToFit="1"/>
    </xf>
    <xf numFmtId="187" fontId="0" fillId="0" borderId="6" xfId="0" applyNumberFormat="1" applyBorder="1" applyAlignment="1">
      <alignment horizontal="left" vertical="center" shrinkToFit="1"/>
    </xf>
    <xf numFmtId="0" fontId="11" fillId="0" borderId="74" xfId="8" applyFont="1" applyBorder="1" applyAlignment="1">
      <alignment horizontal="center" vertical="center"/>
    </xf>
    <xf numFmtId="0" fontId="11" fillId="0" borderId="75" xfId="8" applyFont="1" applyBorder="1" applyAlignment="1">
      <alignment horizontal="center" vertical="center"/>
    </xf>
    <xf numFmtId="187" fontId="63" fillId="9" borderId="71" xfId="8" applyNumberFormat="1" applyFont="1" applyFill="1" applyBorder="1" applyAlignment="1">
      <alignment horizontal="center" vertical="center"/>
    </xf>
    <xf numFmtId="0" fontId="11" fillId="0" borderId="71" xfId="0" applyFont="1" applyBorder="1" applyAlignment="1">
      <alignment horizontal="left" vertical="center"/>
    </xf>
    <xf numFmtId="187" fontId="0" fillId="0" borderId="71" xfId="0" applyNumberFormat="1" applyBorder="1" applyAlignment="1">
      <alignment horizontal="center" vertical="center" wrapText="1"/>
    </xf>
    <xf numFmtId="187" fontId="8" fillId="0" borderId="71" xfId="0" applyNumberFormat="1" applyFont="1" applyBorder="1" applyAlignment="1">
      <alignment horizontal="center" vertical="center" wrapText="1"/>
    </xf>
    <xf numFmtId="187" fontId="8" fillId="0" borderId="73" xfId="0" applyNumberFormat="1" applyFont="1" applyBorder="1" applyAlignment="1">
      <alignment horizontal="center" vertical="center" wrapText="1"/>
    </xf>
    <xf numFmtId="0" fontId="11" fillId="0" borderId="3" xfId="0" applyFont="1" applyBorder="1" applyAlignment="1">
      <alignment horizontal="center" vertical="center"/>
    </xf>
    <xf numFmtId="0" fontId="11" fillId="0" borderId="48" xfId="8" applyFont="1" applyBorder="1" applyAlignment="1">
      <alignment horizontal="right" vertical="center"/>
    </xf>
    <xf numFmtId="0" fontId="11" fillId="0" borderId="41" xfId="8" applyFont="1" applyBorder="1" applyAlignment="1">
      <alignment horizontal="right" vertical="center"/>
    </xf>
    <xf numFmtId="0" fontId="11" fillId="0" borderId="67" xfId="8" applyFont="1" applyBorder="1" applyAlignment="1">
      <alignment horizontal="right" vertical="center"/>
    </xf>
    <xf numFmtId="187" fontId="11" fillId="9" borderId="48" xfId="12" applyNumberFormat="1" applyFont="1" applyFill="1" applyBorder="1" applyAlignment="1" applyProtection="1">
      <alignment horizontal="center" vertical="center"/>
    </xf>
    <xf numFmtId="187" fontId="11" fillId="9" borderId="41" xfId="12" applyNumberFormat="1" applyFont="1" applyFill="1" applyBorder="1" applyAlignment="1" applyProtection="1">
      <alignment horizontal="center" vertical="center"/>
    </xf>
    <xf numFmtId="187" fontId="11" fillId="9" borderId="67" xfId="12" applyNumberFormat="1" applyFont="1" applyFill="1" applyBorder="1" applyAlignment="1" applyProtection="1">
      <alignment horizontal="center" vertical="center"/>
    </xf>
    <xf numFmtId="0" fontId="11" fillId="0" borderId="48" xfId="0" applyFont="1" applyBorder="1" applyAlignment="1">
      <alignment horizontal="center" vertical="center"/>
    </xf>
    <xf numFmtId="0" fontId="11" fillId="0" borderId="41" xfId="0" applyFont="1" applyBorder="1" applyAlignment="1">
      <alignment horizontal="center" vertical="center"/>
    </xf>
    <xf numFmtId="0" fontId="11" fillId="0" borderId="67" xfId="0" applyFont="1" applyBorder="1" applyAlignment="1">
      <alignment horizontal="center" vertical="center"/>
    </xf>
    <xf numFmtId="0" fontId="11" fillId="0" borderId="70" xfId="8" applyFont="1" applyBorder="1" applyAlignment="1">
      <alignment horizontal="center" vertical="center"/>
    </xf>
    <xf numFmtId="0" fontId="11" fillId="0" borderId="71" xfId="8" applyFont="1" applyBorder="1" applyAlignment="1">
      <alignment horizontal="center" vertical="center"/>
    </xf>
    <xf numFmtId="0" fontId="11" fillId="0" borderId="76" xfId="8" applyFont="1" applyBorder="1" applyAlignment="1">
      <alignment horizontal="center" vertical="center"/>
    </xf>
    <xf numFmtId="187" fontId="63" fillId="9" borderId="71" xfId="0" applyNumberFormat="1" applyFont="1" applyFill="1" applyBorder="1" applyAlignment="1">
      <alignment horizontal="center" vertical="center"/>
    </xf>
    <xf numFmtId="187" fontId="11" fillId="0" borderId="71" xfId="0" applyNumberFormat="1" applyFont="1" applyBorder="1" applyAlignment="1">
      <alignment horizontal="center" vertical="center" shrinkToFit="1"/>
    </xf>
    <xf numFmtId="187" fontId="11" fillId="0" borderId="73" xfId="0" applyNumberFormat="1" applyFont="1" applyBorder="1" applyAlignment="1">
      <alignment horizontal="center" vertical="center" shrinkToFit="1"/>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87" fontId="11" fillId="9" borderId="3" xfId="12" applyNumberFormat="1" applyFont="1" applyFill="1" applyBorder="1" applyAlignment="1" applyProtection="1">
      <alignment horizontal="center" vertical="center"/>
    </xf>
    <xf numFmtId="187" fontId="11" fillId="9" borderId="4" xfId="12" applyNumberFormat="1" applyFont="1" applyFill="1" applyBorder="1" applyAlignment="1" applyProtection="1">
      <alignment horizontal="center" vertical="center"/>
    </xf>
    <xf numFmtId="187" fontId="11" fillId="9" borderId="2" xfId="12" applyNumberFormat="1" applyFont="1" applyFill="1" applyBorder="1" applyAlignment="1" applyProtection="1">
      <alignment horizontal="center" vertical="center"/>
    </xf>
    <xf numFmtId="0" fontId="11" fillId="0" borderId="7" xfId="8" applyFont="1" applyBorder="1" applyAlignment="1">
      <alignment horizontal="center" vertical="center"/>
    </xf>
    <xf numFmtId="0" fontId="11" fillId="0" borderId="0" xfId="8" applyFont="1" applyAlignment="1">
      <alignment horizontal="center" vertical="center"/>
    </xf>
    <xf numFmtId="0" fontId="11" fillId="0" borderId="6" xfId="8" applyFont="1" applyBorder="1" applyAlignment="1">
      <alignment horizontal="center" vertical="center"/>
    </xf>
    <xf numFmtId="38" fontId="11" fillId="0" borderId="71" xfId="8" applyNumberFormat="1" applyFont="1" applyBorder="1">
      <alignment vertical="center"/>
    </xf>
    <xf numFmtId="38" fontId="11" fillId="0" borderId="73" xfId="8" applyNumberFormat="1" applyFont="1" applyBorder="1">
      <alignment vertical="center"/>
    </xf>
    <xf numFmtId="38" fontId="11" fillId="0" borderId="2" xfId="8" applyNumberFormat="1" applyFont="1" applyBorder="1">
      <alignment vertical="center"/>
    </xf>
    <xf numFmtId="38" fontId="11" fillId="0" borderId="12" xfId="8" applyNumberFormat="1" applyFont="1" applyBorder="1">
      <alignment vertical="center"/>
    </xf>
    <xf numFmtId="187" fontId="11" fillId="9" borderId="12" xfId="8" applyNumberFormat="1" applyFont="1" applyFill="1" applyBorder="1" applyAlignment="1">
      <alignment horizontal="right" vertical="center"/>
    </xf>
    <xf numFmtId="187" fontId="11" fillId="9" borderId="3" xfId="8" applyNumberFormat="1" applyFont="1" applyFill="1" applyBorder="1" applyAlignment="1">
      <alignment horizontal="right" vertical="center"/>
    </xf>
    <xf numFmtId="187" fontId="11" fillId="2" borderId="12" xfId="8" applyNumberFormat="1" applyFont="1" applyFill="1" applyBorder="1" applyAlignment="1" applyProtection="1">
      <alignment horizontal="right" vertical="center"/>
      <protection locked="0"/>
    </xf>
    <xf numFmtId="187" fontId="11" fillId="2" borderId="3" xfId="8" applyNumberFormat="1" applyFont="1" applyFill="1" applyBorder="1" applyAlignment="1" applyProtection="1">
      <alignment horizontal="right" vertical="center"/>
      <protection locked="0"/>
    </xf>
    <xf numFmtId="187" fontId="63" fillId="9" borderId="72" xfId="8" applyNumberFormat="1" applyFont="1" applyFill="1" applyBorder="1" applyAlignment="1">
      <alignment horizontal="center" vertical="center"/>
    </xf>
    <xf numFmtId="0" fontId="11" fillId="0" borderId="70" xfId="8" applyFont="1" applyBorder="1" applyAlignment="1">
      <alignment horizontal="center" vertical="center" wrapText="1"/>
    </xf>
    <xf numFmtId="0" fontId="11" fillId="0" borderId="71" xfId="8" applyFont="1" applyBorder="1" applyAlignment="1">
      <alignment horizontal="center" vertical="center" wrapText="1"/>
    </xf>
    <xf numFmtId="0" fontId="11" fillId="0" borderId="76" xfId="8" applyFont="1" applyBorder="1" applyAlignment="1">
      <alignment horizontal="center" vertical="center" wrapText="1"/>
    </xf>
    <xf numFmtId="195" fontId="11" fillId="9" borderId="12" xfId="12" applyNumberFormat="1" applyFont="1" applyFill="1" applyBorder="1" applyAlignment="1" applyProtection="1">
      <alignment horizontal="right" vertical="center"/>
    </xf>
    <xf numFmtId="195" fontId="11" fillId="9" borderId="3" xfId="12" applyNumberFormat="1" applyFont="1" applyFill="1" applyBorder="1" applyAlignment="1" applyProtection="1">
      <alignment horizontal="right" vertical="center"/>
    </xf>
    <xf numFmtId="179" fontId="11" fillId="9" borderId="12" xfId="12" applyNumberFormat="1" applyFont="1" applyFill="1" applyBorder="1" applyAlignment="1" applyProtection="1">
      <alignment horizontal="right" vertical="center"/>
    </xf>
    <xf numFmtId="179" fontId="11" fillId="9" borderId="3" xfId="12" applyNumberFormat="1" applyFont="1" applyFill="1" applyBorder="1" applyAlignment="1" applyProtection="1">
      <alignment horizontal="right" vertical="center"/>
    </xf>
    <xf numFmtId="0" fontId="11" fillId="0" borderId="24"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32" xfId="0" applyFont="1" applyBorder="1" applyAlignment="1">
      <alignment horizontal="center" vertical="center" textRotation="255"/>
    </xf>
    <xf numFmtId="0" fontId="19" fillId="0" borderId="24" xfId="0" applyFont="1" applyBorder="1" applyAlignment="1">
      <alignment horizontal="center" vertical="center"/>
    </xf>
    <xf numFmtId="0" fontId="11" fillId="0" borderId="24" xfId="0" applyFont="1" applyBorder="1" applyAlignment="1">
      <alignment horizontal="center" vertical="center"/>
    </xf>
    <xf numFmtId="0" fontId="11" fillId="5" borderId="24" xfId="0" applyFont="1" applyFill="1" applyBorder="1" applyAlignment="1">
      <alignment horizontal="left" vertical="center" indent="1" shrinkToFit="1"/>
    </xf>
    <xf numFmtId="0" fontId="19" fillId="0" borderId="28" xfId="0" applyFont="1" applyBorder="1" applyAlignment="1">
      <alignment horizontal="center" vertical="center" shrinkToFit="1"/>
    </xf>
    <xf numFmtId="0" fontId="11" fillId="0" borderId="28" xfId="0" applyFont="1" applyBorder="1" applyAlignment="1">
      <alignment horizontal="center" vertical="center" shrinkToFit="1"/>
    </xf>
    <xf numFmtId="0" fontId="11" fillId="5" borderId="28" xfId="0" applyFont="1" applyFill="1" applyBorder="1" applyAlignment="1">
      <alignment horizontal="left" vertical="center" indent="1" shrinkToFit="1"/>
    </xf>
    <xf numFmtId="0" fontId="19" fillId="0" borderId="32" xfId="0" applyFont="1" applyBorder="1" applyAlignment="1">
      <alignment horizontal="center" vertical="center"/>
    </xf>
    <xf numFmtId="0" fontId="11" fillId="5" borderId="32" xfId="0" applyFont="1" applyFill="1" applyBorder="1" applyAlignment="1">
      <alignment horizontal="left" vertical="center" indent="1" shrinkToFit="1"/>
    </xf>
    <xf numFmtId="184" fontId="11" fillId="5" borderId="0" xfId="3" applyNumberFormat="1" applyFont="1" applyFill="1" applyAlignment="1">
      <alignment horizontal="center" vertical="center"/>
    </xf>
    <xf numFmtId="185" fontId="11" fillId="5" borderId="0" xfId="3" applyNumberFormat="1" applyFont="1" applyFill="1" applyAlignment="1">
      <alignment horizontal="center" vertical="center"/>
    </xf>
    <xf numFmtId="186" fontId="11" fillId="5" borderId="0" xfId="3" applyNumberFormat="1" applyFont="1" applyFill="1" applyAlignment="1">
      <alignment horizontal="center" vertical="center"/>
    </xf>
    <xf numFmtId="0" fontId="19" fillId="0" borderId="0" xfId="3" applyFont="1" applyAlignment="1">
      <alignment horizontal="center" vertical="center"/>
    </xf>
    <xf numFmtId="0" fontId="11" fillId="5" borderId="0" xfId="3" applyFont="1" applyFill="1" applyAlignment="1">
      <alignment horizontal="left" vertical="center"/>
    </xf>
    <xf numFmtId="0" fontId="11" fillId="0" borderId="0" xfId="3" applyFont="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 borderId="32" xfId="0" applyFont="1" applyFill="1" applyBorder="1" applyAlignment="1">
      <alignment horizontal="center" vertical="center" wrapText="1"/>
    </xf>
    <xf numFmtId="0" fontId="19" fillId="0" borderId="12" xfId="0" applyFont="1" applyBorder="1" applyAlignment="1">
      <alignment horizontal="center" vertical="center" shrinkToFit="1"/>
    </xf>
    <xf numFmtId="180" fontId="11" fillId="4" borderId="12" xfId="0" applyNumberFormat="1" applyFont="1" applyFill="1" applyBorder="1" applyAlignment="1" applyProtection="1">
      <alignment horizontal="left" vertical="center" indent="1"/>
      <protection locked="0"/>
    </xf>
    <xf numFmtId="0" fontId="11" fillId="5" borderId="12" xfId="0" applyFont="1" applyFill="1" applyBorder="1" applyAlignment="1">
      <alignment horizontal="left" vertical="center" indent="1"/>
    </xf>
    <xf numFmtId="38" fontId="11" fillId="5" borderId="33" xfId="0" applyNumberFormat="1" applyFont="1" applyFill="1" applyBorder="1" applyAlignment="1">
      <alignment horizontal="center" vertical="center"/>
    </xf>
    <xf numFmtId="0" fontId="11" fillId="5" borderId="34"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1"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11" xfId="0" applyFont="1" applyBorder="1" applyAlignment="1">
      <alignment horizontal="center" vertical="center" textRotation="255"/>
    </xf>
    <xf numFmtId="0" fontId="18" fillId="0" borderId="14" xfId="0" applyFont="1" applyBorder="1" applyAlignment="1">
      <alignment horizontal="center" vertical="center" wrapText="1"/>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8" xfId="0" applyFont="1" applyFill="1" applyBorder="1" applyAlignment="1">
      <alignment horizontal="center" vertical="center"/>
    </xf>
    <xf numFmtId="0" fontId="11" fillId="0" borderId="28" xfId="0" applyFont="1" applyBorder="1" applyAlignment="1">
      <alignment horizontal="center" vertical="center" wrapText="1"/>
    </xf>
    <xf numFmtId="0" fontId="18" fillId="0" borderId="28" xfId="0" applyFont="1" applyBorder="1" applyAlignment="1">
      <alignment horizontal="center" vertical="center" wrapText="1"/>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2" fontId="11" fillId="5" borderId="29" xfId="0" applyNumberFormat="1" applyFont="1" applyFill="1" applyBorder="1" applyAlignment="1">
      <alignment horizontal="center" vertical="center"/>
    </xf>
    <xf numFmtId="40" fontId="11" fillId="5" borderId="29" xfId="0" applyNumberFormat="1" applyFont="1" applyFill="1" applyBorder="1" applyAlignment="1">
      <alignment horizontal="center" vertical="center"/>
    </xf>
    <xf numFmtId="0" fontId="20" fillId="0" borderId="0" xfId="3" applyFont="1" applyAlignment="1">
      <alignment horizontal="center" vertical="center" wrapText="1"/>
    </xf>
    <xf numFmtId="0" fontId="58" fillId="0" borderId="0" xfId="3" applyFont="1" applyAlignment="1">
      <alignment horizontal="center" vertical="center" wrapText="1"/>
    </xf>
    <xf numFmtId="0" fontId="58" fillId="0" borderId="0" xfId="3" applyFont="1" applyAlignment="1">
      <alignment horizontal="center" vertical="center"/>
    </xf>
    <xf numFmtId="0" fontId="11" fillId="0" borderId="0" xfId="0" applyFont="1" applyAlignment="1">
      <alignment vertical="center" wrapText="1"/>
    </xf>
    <xf numFmtId="0" fontId="11" fillId="0" borderId="0" xfId="0" applyFont="1" applyAlignment="1">
      <alignment vertical="top" wrapText="1"/>
    </xf>
    <xf numFmtId="0" fontId="11" fillId="0" borderId="49" xfId="0" applyFont="1" applyBorder="1" applyAlignment="1">
      <alignment horizontal="center" vertical="center" textRotation="255"/>
    </xf>
    <xf numFmtId="0" fontId="19" fillId="0" borderId="28" xfId="0" applyFont="1" applyBorder="1" applyAlignment="1">
      <alignment horizontal="center" vertical="center"/>
    </xf>
    <xf numFmtId="0" fontId="11" fillId="0" borderId="28" xfId="0" applyFont="1" applyBorder="1" applyAlignment="1">
      <alignment horizontal="center" vertical="center"/>
    </xf>
    <xf numFmtId="178" fontId="11" fillId="0" borderId="28" xfId="0" applyNumberFormat="1" applyFont="1" applyBorder="1" applyAlignment="1">
      <alignment horizontal="center" vertical="center" wrapText="1" shrinkToFit="1"/>
    </xf>
    <xf numFmtId="0" fontId="11" fillId="0" borderId="0" xfId="3" applyFont="1" applyAlignment="1">
      <alignment horizontal="right" vertical="top"/>
    </xf>
    <xf numFmtId="0" fontId="18" fillId="0" borderId="0" xfId="3" applyFont="1" applyAlignment="1">
      <alignment vertical="top" wrapText="1"/>
    </xf>
    <xf numFmtId="0" fontId="11" fillId="0" borderId="0" xfId="3" applyFont="1" applyAlignment="1">
      <alignment horizontal="center" vertical="center"/>
    </xf>
    <xf numFmtId="0" fontId="11" fillId="5" borderId="0" xfId="3" applyFont="1" applyFill="1" applyAlignment="1">
      <alignment horizontal="left" vertical="center" wrapText="1"/>
    </xf>
    <xf numFmtId="0" fontId="11" fillId="5" borderId="0" xfId="3" applyFont="1" applyFill="1" applyAlignment="1">
      <alignment horizontal="left" vertical="center" shrinkToFit="1"/>
    </xf>
    <xf numFmtId="0" fontId="28" fillId="0" borderId="0" xfId="2" applyFont="1" applyAlignment="1">
      <alignment vertical="top" wrapText="1"/>
    </xf>
    <xf numFmtId="0" fontId="18" fillId="0" borderId="0" xfId="3" applyFont="1" applyAlignment="1">
      <alignment vertical="top"/>
    </xf>
    <xf numFmtId="0" fontId="18" fillId="0" borderId="0" xfId="2" applyFont="1" applyAlignment="1">
      <alignment horizontal="left" vertical="top"/>
    </xf>
    <xf numFmtId="0" fontId="60" fillId="0" borderId="16" xfId="3" applyFont="1" applyBorder="1" applyAlignment="1">
      <alignment horizontal="center" vertical="center" wrapText="1"/>
    </xf>
    <xf numFmtId="0" fontId="60" fillId="0" borderId="17" xfId="3" applyFont="1" applyBorder="1" applyAlignment="1">
      <alignment horizontal="center" vertical="center" wrapText="1"/>
    </xf>
    <xf numFmtId="0" fontId="60" fillId="0" borderId="18" xfId="3" applyFont="1" applyBorder="1" applyAlignment="1">
      <alignment horizontal="center" vertical="center" wrapText="1"/>
    </xf>
    <xf numFmtId="0" fontId="60" fillId="0" borderId="19" xfId="3" applyFont="1" applyBorder="1" applyAlignment="1">
      <alignment horizontal="center" vertical="center" wrapText="1"/>
    </xf>
    <xf numFmtId="0" fontId="60" fillId="0" borderId="0" xfId="3" applyFont="1" applyAlignment="1">
      <alignment horizontal="center" vertical="center" wrapText="1"/>
    </xf>
    <xf numFmtId="0" fontId="60" fillId="0" borderId="20" xfId="3" applyFont="1" applyBorder="1" applyAlignment="1">
      <alignment horizontal="center" vertical="center" wrapText="1"/>
    </xf>
    <xf numFmtId="0" fontId="60" fillId="0" borderId="21" xfId="3" applyFont="1" applyBorder="1" applyAlignment="1">
      <alignment horizontal="center" vertical="center" wrapText="1"/>
    </xf>
    <xf numFmtId="0" fontId="60" fillId="0" borderId="22" xfId="3" applyFont="1" applyBorder="1" applyAlignment="1">
      <alignment horizontal="center" vertical="center" wrapText="1"/>
    </xf>
    <xf numFmtId="0" fontId="60" fillId="0" borderId="23" xfId="3" applyFont="1" applyBorder="1" applyAlignment="1">
      <alignment horizontal="center" vertical="center" wrapText="1"/>
    </xf>
    <xf numFmtId="0" fontId="11" fillId="0" borderId="0" xfId="2" applyFont="1" applyAlignment="1">
      <alignment horizontal="right" vertical="top"/>
    </xf>
    <xf numFmtId="0" fontId="18" fillId="0" borderId="0" xfId="2" applyFont="1" applyAlignment="1">
      <alignment vertical="top" wrapText="1"/>
    </xf>
    <xf numFmtId="0" fontId="18" fillId="0" borderId="0" xfId="2" applyFont="1" applyAlignment="1">
      <alignment vertical="top"/>
    </xf>
    <xf numFmtId="0" fontId="11" fillId="0" borderId="0" xfId="3" applyFont="1" applyAlignment="1">
      <alignment vertical="top" wrapText="1"/>
    </xf>
    <xf numFmtId="184" fontId="11" fillId="2" borderId="0" xfId="3" applyNumberFormat="1" applyFont="1" applyFill="1" applyAlignment="1">
      <alignment horizontal="center" vertical="center"/>
    </xf>
    <xf numFmtId="185" fontId="11" fillId="2" borderId="0" xfId="3" applyNumberFormat="1" applyFont="1" applyFill="1" applyAlignment="1">
      <alignment horizontal="center" vertical="center"/>
    </xf>
    <xf numFmtId="186" fontId="11" fillId="2" borderId="0" xfId="3" applyNumberFormat="1" applyFont="1" applyFill="1" applyAlignment="1">
      <alignment horizontal="center" vertical="center"/>
    </xf>
    <xf numFmtId="0" fontId="11" fillId="5" borderId="0" xfId="3" applyFont="1" applyFill="1" applyAlignment="1">
      <alignment horizontal="left" vertical="center" wrapText="1" indent="1"/>
    </xf>
    <xf numFmtId="0" fontId="11" fillId="5" borderId="0" xfId="3" applyFont="1" applyFill="1" applyAlignment="1">
      <alignment horizontal="left" vertical="center" indent="1" shrinkToFit="1"/>
    </xf>
    <xf numFmtId="0" fontId="11" fillId="0" borderId="12" xfId="9" applyFont="1" applyBorder="1" applyAlignment="1">
      <alignment horizontal="center" vertical="center"/>
    </xf>
    <xf numFmtId="0" fontId="11" fillId="0" borderId="24" xfId="9" applyFont="1" applyBorder="1" applyAlignment="1">
      <alignment horizontal="center" vertical="center"/>
    </xf>
    <xf numFmtId="0" fontId="11" fillId="0" borderId="28" xfId="9" applyFont="1" applyBorder="1" applyAlignment="1">
      <alignment horizontal="center" vertical="center"/>
    </xf>
    <xf numFmtId="0" fontId="11" fillId="0" borderId="32" xfId="9" applyFont="1" applyBorder="1" applyAlignment="1">
      <alignment horizontal="center" vertical="center"/>
    </xf>
    <xf numFmtId="0" fontId="11" fillId="2" borderId="24" xfId="9" applyFont="1" applyFill="1" applyBorder="1" applyAlignment="1" applyProtection="1">
      <alignment horizontal="left" vertical="center" indent="1"/>
      <protection locked="0"/>
    </xf>
    <xf numFmtId="0" fontId="11" fillId="2" borderId="28" xfId="9" applyFont="1" applyFill="1" applyBorder="1" applyAlignment="1" applyProtection="1">
      <alignment horizontal="left" vertical="center" indent="1"/>
      <protection locked="0"/>
    </xf>
    <xf numFmtId="0" fontId="11" fillId="2" borderId="32" xfId="9" applyFont="1" applyFill="1" applyBorder="1" applyAlignment="1" applyProtection="1">
      <alignment horizontal="left" vertical="center" indent="1"/>
      <protection locked="0"/>
    </xf>
    <xf numFmtId="176" fontId="11" fillId="2" borderId="12" xfId="9" applyNumberFormat="1" applyFont="1" applyFill="1" applyBorder="1" applyAlignment="1" applyProtection="1">
      <alignment horizontal="left" vertical="center" indent="1"/>
      <protection locked="0"/>
    </xf>
    <xf numFmtId="0" fontId="11" fillId="2" borderId="12" xfId="9" applyFont="1" applyFill="1" applyBorder="1" applyAlignment="1" applyProtection="1">
      <alignment horizontal="left" vertical="center" wrapText="1" indent="1"/>
      <protection locked="0"/>
    </xf>
    <xf numFmtId="0" fontId="18" fillId="0" borderId="0" xfId="9" applyFont="1" applyAlignment="1">
      <alignment vertical="top" wrapText="1"/>
    </xf>
    <xf numFmtId="0" fontId="11" fillId="0" borderId="0" xfId="9" applyFont="1" applyAlignment="1">
      <alignment horizontal="center" vertical="center"/>
    </xf>
    <xf numFmtId="0" fontId="11" fillId="0" borderId="10" xfId="9" applyFont="1" applyBorder="1">
      <alignment vertical="center"/>
    </xf>
    <xf numFmtId="0" fontId="11" fillId="4" borderId="29" xfId="9" applyFont="1" applyFill="1" applyBorder="1" applyAlignment="1" applyProtection="1">
      <alignment horizontal="left" vertical="center" wrapText="1" indent="1"/>
      <protection locked="0"/>
    </xf>
    <xf numFmtId="0" fontId="11" fillId="4" borderId="30" xfId="9" applyFont="1" applyFill="1" applyBorder="1" applyAlignment="1" applyProtection="1">
      <alignment horizontal="left" vertical="center" wrapText="1" indent="1"/>
      <protection locked="0"/>
    </xf>
    <xf numFmtId="0" fontId="11" fillId="4" borderId="31" xfId="9" applyFont="1" applyFill="1" applyBorder="1" applyAlignment="1" applyProtection="1">
      <alignment horizontal="left" vertical="center" wrapText="1" indent="1"/>
      <protection locked="0"/>
    </xf>
    <xf numFmtId="0" fontId="11" fillId="0" borderId="34" xfId="9" applyFont="1" applyBorder="1" applyAlignment="1">
      <alignment horizontal="center" vertical="center" wrapText="1"/>
    </xf>
    <xf numFmtId="0" fontId="11" fillId="0" borderId="35" xfId="9" applyFont="1" applyBorder="1" applyAlignment="1">
      <alignment horizontal="center" vertical="center" wrapText="1"/>
    </xf>
    <xf numFmtId="0" fontId="11" fillId="4" borderId="33" xfId="9" applyFont="1" applyFill="1" applyBorder="1" applyAlignment="1" applyProtection="1">
      <alignment horizontal="left" vertical="center" wrapText="1" indent="1"/>
      <protection locked="0"/>
    </xf>
    <xf numFmtId="0" fontId="11" fillId="4" borderId="34" xfId="9" applyFont="1" applyFill="1" applyBorder="1" applyAlignment="1" applyProtection="1">
      <alignment horizontal="left" vertical="center" wrapText="1" indent="1"/>
      <protection locked="0"/>
    </xf>
    <xf numFmtId="0" fontId="11" fillId="4" borderId="35" xfId="9" applyFont="1" applyFill="1" applyBorder="1" applyAlignment="1" applyProtection="1">
      <alignment horizontal="left" vertical="center" wrapText="1" indent="1"/>
      <protection locked="0"/>
    </xf>
    <xf numFmtId="0" fontId="19" fillId="0" borderId="0" xfId="3" applyFont="1" applyAlignment="1">
      <alignment horizontal="center" vertical="center" wrapText="1"/>
    </xf>
    <xf numFmtId="0" fontId="11" fillId="0" borderId="0" xfId="9" applyFont="1" applyAlignment="1">
      <alignment horizontal="center" vertical="top"/>
    </xf>
    <xf numFmtId="0" fontId="11" fillId="0" borderId="3" xfId="9" applyFont="1" applyBorder="1" applyAlignment="1">
      <alignment horizontal="center" vertical="center"/>
    </xf>
    <xf numFmtId="0" fontId="11" fillId="0" borderId="4" xfId="9" applyFont="1" applyBorder="1" applyAlignment="1">
      <alignment horizontal="center" vertical="center"/>
    </xf>
    <xf numFmtId="0" fontId="11" fillId="0" borderId="2" xfId="9" applyFont="1" applyBorder="1" applyAlignment="1">
      <alignment horizontal="center" vertical="center"/>
    </xf>
    <xf numFmtId="0" fontId="11" fillId="4" borderId="3" xfId="9" applyFont="1" applyFill="1" applyBorder="1" applyAlignment="1" applyProtection="1">
      <alignment horizontal="left" vertical="center" wrapText="1" indent="1"/>
      <protection locked="0"/>
    </xf>
    <xf numFmtId="0" fontId="11" fillId="4" borderId="4" xfId="9" applyFont="1" applyFill="1" applyBorder="1" applyAlignment="1" applyProtection="1">
      <alignment horizontal="left" vertical="center" wrapText="1" indent="1"/>
      <protection locked="0"/>
    </xf>
    <xf numFmtId="0" fontId="11" fillId="4" borderId="2" xfId="9" applyFont="1" applyFill="1" applyBorder="1" applyAlignment="1" applyProtection="1">
      <alignment horizontal="left" vertical="center" wrapText="1" indent="1"/>
      <protection locked="0"/>
    </xf>
    <xf numFmtId="0" fontId="11" fillId="0" borderId="10" xfId="9" applyFont="1" applyBorder="1" applyAlignment="1">
      <alignment horizontal="center" vertical="top"/>
    </xf>
    <xf numFmtId="0" fontId="18" fillId="3" borderId="5" xfId="9" applyFont="1" applyFill="1" applyBorder="1" applyAlignment="1">
      <alignment vertical="top" wrapText="1"/>
    </xf>
    <xf numFmtId="0" fontId="11" fillId="0" borderId="26" xfId="9" applyFont="1" applyBorder="1" applyAlignment="1">
      <alignment horizontal="center" vertical="center"/>
    </xf>
    <xf numFmtId="0" fontId="11" fillId="0" borderId="27" xfId="9" applyFont="1" applyBorder="1" applyAlignment="1">
      <alignment horizontal="center" vertical="center"/>
    </xf>
    <xf numFmtId="0" fontId="11" fillId="4" borderId="25" xfId="9" applyFont="1" applyFill="1" applyBorder="1" applyAlignment="1" applyProtection="1">
      <alignment horizontal="left" vertical="center" wrapText="1" indent="1"/>
      <protection locked="0"/>
    </xf>
    <xf numFmtId="0" fontId="11" fillId="4" borderId="26" xfId="9" applyFont="1" applyFill="1" applyBorder="1" applyAlignment="1" applyProtection="1">
      <alignment horizontal="left" vertical="center" wrapText="1" indent="1"/>
      <protection locked="0"/>
    </xf>
    <xf numFmtId="0" fontId="11" fillId="4" borderId="27" xfId="9" applyFont="1" applyFill="1" applyBorder="1" applyAlignment="1" applyProtection="1">
      <alignment horizontal="left" vertical="center" wrapText="1" indent="1"/>
      <protection locked="0"/>
    </xf>
    <xf numFmtId="0" fontId="24" fillId="0" borderId="12" xfId="9" applyFont="1" applyBorder="1" applyAlignment="1">
      <alignment horizontal="center" vertical="center" textRotation="255" wrapText="1" readingOrder="1"/>
    </xf>
    <xf numFmtId="0" fontId="11" fillId="0" borderId="30" xfId="9" applyFont="1" applyBorder="1" applyAlignment="1">
      <alignment horizontal="center" vertical="center" wrapText="1"/>
    </xf>
    <xf numFmtId="0" fontId="11" fillId="0" borderId="31" xfId="9" applyFont="1" applyBorder="1" applyAlignment="1">
      <alignment horizontal="center" vertical="center" wrapText="1"/>
    </xf>
    <xf numFmtId="0" fontId="18" fillId="0" borderId="5" xfId="9" applyFont="1" applyBorder="1" applyAlignment="1">
      <alignment vertical="center" wrapText="1"/>
    </xf>
    <xf numFmtId="0" fontId="18" fillId="0" borderId="0" xfId="9" applyFont="1" applyAlignment="1">
      <alignment vertical="center" wrapText="1"/>
    </xf>
    <xf numFmtId="0" fontId="11" fillId="2" borderId="24" xfId="9" applyFont="1" applyFill="1" applyBorder="1" applyAlignment="1">
      <alignment horizontal="left" vertical="center" wrapText="1" indent="1"/>
    </xf>
    <xf numFmtId="0" fontId="11" fillId="2" borderId="50" xfId="9" applyFont="1" applyFill="1" applyBorder="1" applyAlignment="1">
      <alignment horizontal="left" vertical="center" wrapText="1" indent="1"/>
    </xf>
    <xf numFmtId="0" fontId="11" fillId="2" borderId="51" xfId="9" applyFont="1" applyFill="1" applyBorder="1" applyAlignment="1">
      <alignment horizontal="left" vertical="center" wrapText="1" indent="1"/>
    </xf>
    <xf numFmtId="0" fontId="11" fillId="2" borderId="32" xfId="9" applyFont="1" applyFill="1" applyBorder="1" applyAlignment="1">
      <alignment horizontal="left" vertical="center" wrapText="1" indent="1"/>
    </xf>
    <xf numFmtId="0" fontId="11" fillId="0" borderId="51" xfId="9" applyFont="1" applyBorder="1" applyAlignment="1">
      <alignment horizontal="center" vertical="center" wrapText="1"/>
    </xf>
    <xf numFmtId="0" fontId="11" fillId="0" borderId="50" xfId="9" applyFont="1" applyBorder="1" applyAlignment="1">
      <alignment horizontal="center" vertical="center" wrapText="1"/>
    </xf>
    <xf numFmtId="0" fontId="11" fillId="0" borderId="13" xfId="9" applyFont="1" applyBorder="1" applyAlignment="1">
      <alignment horizontal="center" vertical="center"/>
    </xf>
    <xf numFmtId="0" fontId="11" fillId="2" borderId="12" xfId="9" applyFont="1" applyFill="1" applyBorder="1" applyAlignment="1">
      <alignment horizontal="left" vertical="center" wrapText="1" indent="1"/>
    </xf>
    <xf numFmtId="0" fontId="18" fillId="0" borderId="12" xfId="9" applyFont="1" applyBorder="1" applyAlignment="1">
      <alignment vertical="center" wrapText="1"/>
    </xf>
    <xf numFmtId="0" fontId="18" fillId="0" borderId="12" xfId="9" applyFont="1" applyBorder="1" applyAlignment="1">
      <alignment horizontal="center" vertical="center" wrapText="1"/>
    </xf>
    <xf numFmtId="0" fontId="11" fillId="0" borderId="12" xfId="9" applyFont="1" applyBorder="1" applyAlignment="1">
      <alignment horizontal="center" vertical="center" textRotation="255"/>
    </xf>
    <xf numFmtId="0" fontId="18" fillId="0" borderId="8" xfId="9" applyFont="1" applyBorder="1" applyAlignment="1">
      <alignment vertical="center" wrapText="1"/>
    </xf>
    <xf numFmtId="0" fontId="18" fillId="0" borderId="14" xfId="9" applyFont="1" applyBorder="1" applyAlignment="1">
      <alignment vertical="center" wrapText="1"/>
    </xf>
    <xf numFmtId="0" fontId="18" fillId="0" borderId="1" xfId="9" applyFont="1" applyBorder="1" applyAlignment="1">
      <alignment vertical="center" wrapText="1"/>
    </xf>
    <xf numFmtId="0" fontId="11" fillId="0" borderId="24" xfId="9" applyFont="1" applyBorder="1" applyAlignment="1">
      <alignment horizontal="center" vertical="center" textRotation="255"/>
    </xf>
    <xf numFmtId="0" fontId="11" fillId="0" borderId="28" xfId="9" applyFont="1" applyBorder="1" applyAlignment="1">
      <alignment horizontal="center" vertical="center" textRotation="255"/>
    </xf>
    <xf numFmtId="0" fontId="11" fillId="0" borderId="32" xfId="9" applyFont="1" applyBorder="1" applyAlignment="1">
      <alignment horizontal="center" vertical="center" textRotation="255"/>
    </xf>
    <xf numFmtId="0" fontId="18" fillId="0" borderId="3" xfId="9" applyFont="1" applyBorder="1">
      <alignment vertical="center"/>
    </xf>
    <xf numFmtId="0" fontId="18" fillId="0" borderId="4" xfId="9" applyFont="1" applyBorder="1">
      <alignment vertical="center"/>
    </xf>
    <xf numFmtId="0" fontId="18" fillId="0" borderId="2" xfId="9" applyFont="1" applyBorder="1">
      <alignment vertical="center"/>
    </xf>
    <xf numFmtId="0" fontId="11" fillId="0" borderId="24" xfId="9" applyFont="1" applyBorder="1" applyAlignment="1">
      <alignment horizontal="center" vertical="center" wrapText="1"/>
    </xf>
    <xf numFmtId="0" fontId="11" fillId="0" borderId="28" xfId="9" applyFont="1" applyBorder="1" applyAlignment="1">
      <alignment horizontal="center" vertical="center" wrapText="1"/>
    </xf>
    <xf numFmtId="0" fontId="11" fillId="0" borderId="32" xfId="9" applyFont="1" applyBorder="1" applyAlignment="1">
      <alignment horizontal="center" vertical="center" wrapText="1"/>
    </xf>
    <xf numFmtId="0" fontId="18" fillId="0" borderId="32" xfId="9" applyFont="1" applyBorder="1" applyAlignment="1">
      <alignment horizontal="center" vertical="center"/>
    </xf>
    <xf numFmtId="0" fontId="18" fillId="0" borderId="28" xfId="9" applyFont="1" applyBorder="1" applyAlignment="1">
      <alignment horizontal="center" vertical="center"/>
    </xf>
    <xf numFmtId="0" fontId="18" fillId="0" borderId="24" xfId="9" applyFont="1" applyBorder="1" applyAlignment="1">
      <alignment horizontal="center" vertical="center"/>
    </xf>
    <xf numFmtId="38" fontId="18" fillId="2" borderId="25" xfId="12" applyFont="1" applyFill="1" applyBorder="1" applyAlignment="1" applyProtection="1">
      <alignment horizontal="right" vertical="center" shrinkToFit="1"/>
      <protection locked="0"/>
    </xf>
    <xf numFmtId="38" fontId="18" fillId="2" borderId="26" xfId="12" applyFont="1" applyFill="1" applyBorder="1" applyAlignment="1" applyProtection="1">
      <alignment horizontal="right" vertical="center" shrinkToFit="1"/>
      <protection locked="0"/>
    </xf>
    <xf numFmtId="0" fontId="18" fillId="0" borderId="26" xfId="9" applyFont="1" applyBorder="1">
      <alignment vertical="center"/>
    </xf>
    <xf numFmtId="0" fontId="18" fillId="0" borderId="27" xfId="9" applyFont="1" applyBorder="1">
      <alignment vertical="center"/>
    </xf>
    <xf numFmtId="38" fontId="18" fillId="2" borderId="29" xfId="12" applyFont="1" applyFill="1" applyBorder="1" applyAlignment="1" applyProtection="1">
      <alignment horizontal="right" vertical="center" shrinkToFit="1"/>
      <protection locked="0"/>
    </xf>
    <xf numFmtId="38" fontId="18" fillId="2" borderId="30" xfId="12" applyFont="1" applyFill="1" applyBorder="1" applyAlignment="1" applyProtection="1">
      <alignment horizontal="right" vertical="center" shrinkToFit="1"/>
      <protection locked="0"/>
    </xf>
    <xf numFmtId="0" fontId="18" fillId="0" borderId="30" xfId="9" applyFont="1" applyBorder="1">
      <alignment vertical="center"/>
    </xf>
    <xf numFmtId="0" fontId="18" fillId="0" borderId="31" xfId="9" applyFont="1" applyBorder="1">
      <alignment vertical="center"/>
    </xf>
    <xf numFmtId="38" fontId="18" fillId="2" borderId="33" xfId="12" applyFont="1" applyFill="1" applyBorder="1" applyAlignment="1" applyProtection="1">
      <alignment horizontal="right" vertical="center" shrinkToFit="1"/>
      <protection locked="0"/>
    </xf>
    <xf numFmtId="38" fontId="18" fillId="2" borderId="34" xfId="12" applyFont="1" applyFill="1" applyBorder="1" applyAlignment="1" applyProtection="1">
      <alignment horizontal="right" vertical="center" shrinkToFit="1"/>
      <protection locked="0"/>
    </xf>
    <xf numFmtId="0" fontId="18" fillId="0" borderId="34" xfId="9" applyFont="1" applyBorder="1">
      <alignment vertical="center"/>
    </xf>
    <xf numFmtId="0" fontId="18" fillId="0" borderId="35" xfId="9" applyFont="1" applyBorder="1">
      <alignment vertical="center"/>
    </xf>
    <xf numFmtId="0" fontId="11" fillId="0" borderId="12" xfId="9" applyFont="1" applyBorder="1" applyAlignment="1">
      <alignment horizontal="center" vertical="center" wrapText="1"/>
    </xf>
    <xf numFmtId="180" fontId="18" fillId="2" borderId="3" xfId="9" applyNumberFormat="1" applyFont="1" applyFill="1" applyBorder="1" applyAlignment="1" applyProtection="1">
      <alignment horizontal="center" vertical="center" shrinkToFit="1"/>
      <protection locked="0"/>
    </xf>
    <xf numFmtId="180" fontId="18" fillId="2" borderId="4" xfId="9" applyNumberFormat="1" applyFont="1" applyFill="1" applyBorder="1" applyAlignment="1" applyProtection="1">
      <alignment horizontal="center" vertical="center" shrinkToFit="1"/>
      <protection locked="0"/>
    </xf>
    <xf numFmtId="180" fontId="18" fillId="2" borderId="2" xfId="9" applyNumberFormat="1" applyFont="1" applyFill="1" applyBorder="1" applyAlignment="1" applyProtection="1">
      <alignment horizontal="center" vertical="center" shrinkToFit="1"/>
      <protection locked="0"/>
    </xf>
    <xf numFmtId="0" fontId="11" fillId="2" borderId="12" xfId="9" applyFont="1" applyFill="1" applyBorder="1" applyAlignment="1" applyProtection="1">
      <alignment horizontal="center" vertical="center" wrapText="1"/>
      <protection locked="0"/>
    </xf>
    <xf numFmtId="0" fontId="11" fillId="2" borderId="12" xfId="9" applyFont="1" applyFill="1" applyBorder="1" applyAlignment="1" applyProtection="1">
      <alignment horizontal="left" vertical="center" indent="1"/>
      <protection locked="0"/>
    </xf>
    <xf numFmtId="0" fontId="11" fillId="0" borderId="5" xfId="9" applyFont="1" applyBorder="1" applyAlignment="1">
      <alignment vertical="center" wrapText="1"/>
    </xf>
    <xf numFmtId="0" fontId="11" fillId="0" borderId="0" xfId="9" applyFont="1" applyAlignment="1">
      <alignment vertical="center" wrapText="1"/>
    </xf>
    <xf numFmtId="0" fontId="11" fillId="0" borderId="5" xfId="11" applyFont="1" applyBorder="1" applyAlignment="1">
      <alignment vertical="center" wrapText="1"/>
    </xf>
    <xf numFmtId="0" fontId="11" fillId="0" borderId="0" xfId="11" applyFont="1" applyAlignment="1">
      <alignment vertical="center" wrapText="1"/>
    </xf>
    <xf numFmtId="0" fontId="11" fillId="0" borderId="12" xfId="11" applyFont="1" applyBorder="1" applyAlignment="1">
      <alignment horizontal="center" vertical="center"/>
    </xf>
    <xf numFmtId="0" fontId="11" fillId="0" borderId="12" xfId="11" applyFont="1" applyBorder="1" applyAlignment="1">
      <alignment horizontal="center" vertical="center" wrapText="1"/>
    </xf>
    <xf numFmtId="0" fontId="11" fillId="2" borderId="12" xfId="11" applyFont="1" applyFill="1" applyBorder="1" applyAlignment="1" applyProtection="1">
      <alignment horizontal="left" vertical="center" indent="1"/>
      <protection locked="0"/>
    </xf>
    <xf numFmtId="0" fontId="18" fillId="0" borderId="0" xfId="11" applyFont="1" applyAlignment="1">
      <alignment vertical="top" wrapText="1"/>
    </xf>
    <xf numFmtId="0" fontId="78" fillId="0" borderId="0" xfId="0" applyFont="1" applyAlignment="1">
      <alignment horizontal="center" vertical="center"/>
    </xf>
    <xf numFmtId="0" fontId="79" fillId="0" borderId="0" xfId="0" applyFont="1">
      <alignment vertical="center"/>
    </xf>
    <xf numFmtId="0" fontId="77" fillId="0" borderId="1"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7"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9" xfId="0" applyFont="1" applyBorder="1" applyAlignment="1">
      <alignment horizontal="center" vertical="center" wrapText="1"/>
    </xf>
    <xf numFmtId="0" fontId="77" fillId="0" borderId="11" xfId="0" applyFont="1" applyBorder="1" applyAlignment="1">
      <alignment horizontal="center" vertical="center" wrapText="1"/>
    </xf>
    <xf numFmtId="0" fontId="81" fillId="0" borderId="1" xfId="0" applyFont="1" applyBorder="1" applyAlignment="1">
      <alignment horizontal="center" vertical="center" wrapText="1"/>
    </xf>
    <xf numFmtId="0" fontId="81" fillId="0" borderId="8" xfId="0" applyFont="1" applyBorder="1" applyAlignment="1">
      <alignment horizontal="center" vertical="center" wrapText="1"/>
    </xf>
    <xf numFmtId="0" fontId="81" fillId="0" borderId="7"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1" xfId="0" applyFont="1" applyBorder="1" applyAlignment="1">
      <alignment horizontal="center" vertical="center" wrapText="1"/>
    </xf>
    <xf numFmtId="38" fontId="77" fillId="2" borderId="3" xfId="12" applyFont="1" applyFill="1" applyBorder="1" applyAlignment="1">
      <alignment vertical="center"/>
    </xf>
    <xf numFmtId="0" fontId="77" fillId="2" borderId="2" xfId="0" applyFont="1" applyFill="1" applyBorder="1">
      <alignment vertical="center"/>
    </xf>
    <xf numFmtId="180" fontId="77" fillId="5" borderId="1" xfId="0" applyNumberFormat="1" applyFont="1" applyFill="1" applyBorder="1" applyAlignment="1">
      <alignment horizontal="right" vertical="center"/>
    </xf>
    <xf numFmtId="180" fontId="77" fillId="5" borderId="8" xfId="0" applyNumberFormat="1" applyFont="1" applyFill="1" applyBorder="1">
      <alignment vertical="center"/>
    </xf>
    <xf numFmtId="180" fontId="77" fillId="5" borderId="9" xfId="0" applyNumberFormat="1" applyFont="1" applyFill="1" applyBorder="1" applyAlignment="1">
      <alignment horizontal="right" vertical="center"/>
    </xf>
    <xf numFmtId="180" fontId="77" fillId="5" borderId="11" xfId="0" applyNumberFormat="1" applyFont="1" applyFill="1" applyBorder="1">
      <alignment vertical="center"/>
    </xf>
    <xf numFmtId="192" fontId="77" fillId="5" borderId="1" xfId="0" applyNumberFormat="1" applyFont="1" applyFill="1" applyBorder="1" applyAlignment="1">
      <alignment horizontal="right" vertical="center"/>
    </xf>
    <xf numFmtId="192" fontId="77" fillId="5" borderId="9" xfId="0" applyNumberFormat="1" applyFont="1" applyFill="1" applyBorder="1" applyAlignment="1">
      <alignment horizontal="right" vertical="center"/>
    </xf>
    <xf numFmtId="0" fontId="77" fillId="0" borderId="2" xfId="0" applyFont="1" applyBorder="1">
      <alignment vertical="center"/>
    </xf>
    <xf numFmtId="0" fontId="77" fillId="0" borderId="1" xfId="0" applyFont="1" applyBorder="1" applyAlignment="1">
      <alignment horizontal="center" vertical="center"/>
    </xf>
    <xf numFmtId="0" fontId="77" fillId="0" borderId="8" xfId="0" applyFont="1" applyBorder="1" applyAlignment="1">
      <alignment horizontal="center" vertical="center"/>
    </xf>
    <xf numFmtId="0" fontId="77" fillId="0" borderId="7" xfId="0" applyFont="1" applyBorder="1" applyAlignment="1">
      <alignment horizontal="center" vertical="center"/>
    </xf>
    <xf numFmtId="0" fontId="77" fillId="0" borderId="6" xfId="0" applyFont="1" applyBorder="1" applyAlignment="1">
      <alignment horizontal="center" vertical="center"/>
    </xf>
    <xf numFmtId="0" fontId="77" fillId="0" borderId="9" xfId="0" applyFont="1" applyBorder="1" applyAlignment="1">
      <alignment horizontal="center" vertical="center"/>
    </xf>
    <xf numFmtId="0" fontId="77" fillId="0" borderId="11" xfId="0" applyFont="1" applyBorder="1" applyAlignment="1">
      <alignment horizontal="center" vertical="center"/>
    </xf>
    <xf numFmtId="0" fontId="79" fillId="0" borderId="0" xfId="0" applyFont="1" applyAlignment="1">
      <alignment horizontal="center" vertical="center"/>
    </xf>
    <xf numFmtId="38" fontId="83" fillId="0" borderId="0" xfId="12" applyFont="1" applyAlignment="1">
      <alignment vertical="center"/>
    </xf>
    <xf numFmtId="38" fontId="84" fillId="0" borderId="0" xfId="12" applyFont="1" applyFill="1" applyAlignment="1">
      <alignment vertical="center"/>
    </xf>
    <xf numFmtId="0" fontId="85" fillId="0" borderId="0" xfId="0" applyFont="1" applyAlignment="1">
      <alignment horizontal="center" vertical="center"/>
    </xf>
    <xf numFmtId="0" fontId="77" fillId="0" borderId="0" xfId="0" applyFont="1" applyAlignment="1">
      <alignment horizontal="center" vertical="center" shrinkToFit="1"/>
    </xf>
    <xf numFmtId="38" fontId="83" fillId="5" borderId="0" xfId="12" applyFont="1" applyFill="1" applyAlignment="1">
      <alignment vertical="center"/>
    </xf>
    <xf numFmtId="0" fontId="79" fillId="5" borderId="0" xfId="0" applyFont="1" applyFill="1" applyAlignment="1">
      <alignment horizontal="center" vertical="center"/>
    </xf>
  </cellXfs>
  <cellStyles count="28">
    <cellStyle name="ハイパーリンク" xfId="25" builtinId="8"/>
    <cellStyle name="ハイパーリンク 2" xfId="13" xr:uid="{00000000-0005-0000-0000-000001000000}"/>
    <cellStyle name="ハイパーリンク 2 2" xfId="16" xr:uid="{00000000-0005-0000-0000-000002000000}"/>
    <cellStyle name="ハイパーリンク 3" xfId="14" xr:uid="{00000000-0005-0000-0000-000003000000}"/>
    <cellStyle name="桁区切り" xfId="12" builtinId="6"/>
    <cellStyle name="桁区切り 2" xfId="7" xr:uid="{00000000-0005-0000-0000-000005000000}"/>
    <cellStyle name="桁区切り 2 10" xfId="1" xr:uid="{00000000-0005-0000-0000-000006000000}"/>
    <cellStyle name="桁区切り 3" xfId="10" xr:uid="{00000000-0005-0000-0000-000007000000}"/>
    <cellStyle name="標準" xfId="0" builtinId="0"/>
    <cellStyle name="標準 2" xfId="2" xr:uid="{00000000-0005-0000-0000-000009000000}"/>
    <cellStyle name="標準 2 2" xfId="3" xr:uid="{00000000-0005-0000-0000-00000A000000}"/>
    <cellStyle name="標準 2 3" xfId="4" xr:uid="{00000000-0005-0000-0000-00000B000000}"/>
    <cellStyle name="標準 2 4" xfId="18" xr:uid="{00000000-0005-0000-0000-00000C000000}"/>
    <cellStyle name="標準 3" xfId="6" xr:uid="{00000000-0005-0000-0000-00000D000000}"/>
    <cellStyle name="標準 3 2" xfId="9" xr:uid="{00000000-0005-0000-0000-00000E000000}"/>
    <cellStyle name="標準 3 2 2" xfId="19" xr:uid="{00000000-0005-0000-0000-00000F000000}"/>
    <cellStyle name="標準 3 3" xfId="20" xr:uid="{00000000-0005-0000-0000-000010000000}"/>
    <cellStyle name="標準 3 4" xfId="17" xr:uid="{00000000-0005-0000-0000-000011000000}"/>
    <cellStyle name="標準 4" xfId="5" xr:uid="{00000000-0005-0000-0000-000012000000}"/>
    <cellStyle name="標準 5" xfId="8" xr:uid="{00000000-0005-0000-0000-000013000000}"/>
    <cellStyle name="標準 5 2" xfId="22" xr:uid="{00000000-0005-0000-0000-000014000000}"/>
    <cellStyle name="標準 6" xfId="11" xr:uid="{00000000-0005-0000-0000-000015000000}"/>
    <cellStyle name="標準 6 2" xfId="15" xr:uid="{00000000-0005-0000-0000-000016000000}"/>
    <cellStyle name="標準 7" xfId="23" xr:uid="{00000000-0005-0000-0000-000017000000}"/>
    <cellStyle name="標準 9" xfId="21" xr:uid="{00000000-0005-0000-0000-000018000000}"/>
    <cellStyle name="標準 9 2" xfId="24" xr:uid="{00000000-0005-0000-0000-000019000000}"/>
    <cellStyle name="標準 9 3" xfId="26" xr:uid="{00000000-0005-0000-0000-00001A000000}"/>
    <cellStyle name="標準 9 4" xfId="27" xr:uid="{00000000-0005-0000-0000-00001B000000}"/>
  </cellStyles>
  <dxfs count="0"/>
  <tableStyles count="0" defaultTableStyle="TableStyleMedium2" defaultPivotStyle="PivotStyleLight16"/>
  <colors>
    <mruColors>
      <color rgb="FFFFFF66"/>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64</xdr:row>
      <xdr:rowOff>15240</xdr:rowOff>
    </xdr:from>
    <xdr:to>
      <xdr:col>20</xdr:col>
      <xdr:colOff>0</xdr:colOff>
      <xdr:row>78</xdr:row>
      <xdr:rowOff>190500</xdr:rowOff>
    </xdr:to>
    <xdr:grpSp>
      <xdr:nvGrpSpPr>
        <xdr:cNvPr id="2" name="グループ化 26">
          <a:extLst>
            <a:ext uri="{FF2B5EF4-FFF2-40B4-BE49-F238E27FC236}">
              <a16:creationId xmlns:a16="http://schemas.microsoft.com/office/drawing/2014/main" id="{00000000-0008-0000-0200-000002000000}"/>
            </a:ext>
          </a:extLst>
        </xdr:cNvPr>
        <xdr:cNvGrpSpPr>
          <a:grpSpLocks/>
        </xdr:cNvGrpSpPr>
      </xdr:nvGrpSpPr>
      <xdr:grpSpPr bwMode="auto">
        <a:xfrm>
          <a:off x="590550" y="11403965"/>
          <a:ext cx="3629025" cy="2712085"/>
          <a:chOff x="667872" y="12325349"/>
          <a:chExt cx="4617382" cy="2596964"/>
        </a:xfrm>
      </xdr:grpSpPr>
      <xdr:pic>
        <xdr:nvPicPr>
          <xdr:cNvPr id="3" name="図 17" descr="01.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2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129540</xdr:colOff>
      <xdr:row>17</xdr:row>
      <xdr:rowOff>95250</xdr:rowOff>
    </xdr:from>
    <xdr:to>
      <xdr:col>21</xdr:col>
      <xdr:colOff>0</xdr:colOff>
      <xdr:row>20</xdr:row>
      <xdr:rowOff>57150</xdr:rowOff>
    </xdr:to>
    <xdr:grpSp>
      <xdr:nvGrpSpPr>
        <xdr:cNvPr id="6" name="グループ化 19">
          <a:extLst>
            <a:ext uri="{FF2B5EF4-FFF2-40B4-BE49-F238E27FC236}">
              <a16:creationId xmlns:a16="http://schemas.microsoft.com/office/drawing/2014/main" id="{00000000-0008-0000-0200-000006000000}"/>
            </a:ext>
          </a:extLst>
        </xdr:cNvPr>
        <xdr:cNvGrpSpPr>
          <a:grpSpLocks/>
        </xdr:cNvGrpSpPr>
      </xdr:nvGrpSpPr>
      <xdr:grpSpPr bwMode="auto">
        <a:xfrm>
          <a:off x="621665" y="1314450"/>
          <a:ext cx="3816985"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2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2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2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2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150941</xdr:colOff>
      <xdr:row>4</xdr:row>
      <xdr:rowOff>110490</xdr:rowOff>
    </xdr:from>
    <xdr:to>
      <xdr:col>54</xdr:col>
      <xdr:colOff>152400</xdr:colOff>
      <xdr:row>9</xdr:row>
      <xdr:rowOff>320040</xdr:rowOff>
    </xdr:to>
    <xdr:sp macro="" textlink="">
      <xdr:nvSpPr>
        <xdr:cNvPr id="2" name="Text Box 334">
          <a:extLst>
            <a:ext uri="{FF2B5EF4-FFF2-40B4-BE49-F238E27FC236}">
              <a16:creationId xmlns:a16="http://schemas.microsoft.com/office/drawing/2014/main" id="{00000000-0008-0000-0600-000002000000}"/>
            </a:ext>
          </a:extLst>
        </xdr:cNvPr>
        <xdr:cNvSpPr txBox="1">
          <a:spLocks noChangeArrowheads="1"/>
        </xdr:cNvSpPr>
      </xdr:nvSpPr>
      <xdr:spPr bwMode="auto">
        <a:xfrm>
          <a:off x="6427916" y="872490"/>
          <a:ext cx="2982784" cy="1680210"/>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ja-JP" sz="1200" b="0" i="0" baseline="0">
              <a:solidFill>
                <a:srgbClr val="FF0000"/>
              </a:solidFill>
              <a:latin typeface="ＭＳ ゴシック" pitchFamily="49" charset="-128"/>
              <a:ea typeface="ＭＳ ゴシック" pitchFamily="49" charset="-128"/>
              <a:cs typeface="+mn-cs"/>
            </a:rPr>
            <a:t>申請書は白黒</a:t>
          </a:r>
          <a:r>
            <a:rPr lang="ja-JP" altLang="en-US" sz="1200" b="0" i="0" u="none" strike="noStrike" baseline="0">
              <a:solidFill>
                <a:srgbClr val="FF0000"/>
              </a:solidFill>
              <a:latin typeface="ＭＳ ゴシック" pitchFamily="49" charset="-128"/>
              <a:ea typeface="ＭＳ ゴシック" pitchFamily="49" charset="-128"/>
            </a:rPr>
            <a:t>印刷（セル</a:t>
          </a:r>
          <a:r>
            <a:rPr lang="ja-JP" altLang="ja-JP" sz="1200" b="0" i="0" baseline="0">
              <a:solidFill>
                <a:srgbClr val="FF0000"/>
              </a:solidFill>
              <a:latin typeface="ＭＳ ゴシック" pitchFamily="49" charset="-128"/>
              <a:ea typeface="ＭＳ ゴシック" pitchFamily="49" charset="-128"/>
              <a:cs typeface="+mn-cs"/>
            </a:rPr>
            <a:t>着色</a:t>
          </a:r>
          <a:r>
            <a:rPr lang="ja-JP" altLang="en-US" sz="1200" b="0" i="0" baseline="0">
              <a:solidFill>
                <a:srgbClr val="FF0000"/>
              </a:solidFill>
              <a:latin typeface="ＭＳ ゴシック" pitchFamily="49" charset="-128"/>
              <a:ea typeface="ＭＳ ゴシック" pitchFamily="49" charset="-128"/>
              <a:cs typeface="+mn-cs"/>
            </a:rPr>
            <a:t>を除去 </a:t>
          </a:r>
          <a:r>
            <a:rPr lang="ja-JP" altLang="en-US" sz="1200" b="0" i="0" u="none" strike="noStrike" baseline="0">
              <a:solidFill>
                <a:srgbClr val="FF0000"/>
              </a:solidFill>
              <a:latin typeface="ＭＳ ゴシック" pitchFamily="49" charset="-128"/>
              <a:ea typeface="ＭＳ ゴシック" pitchFamily="49" charset="-128"/>
            </a:rPr>
            <a:t>）</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で提出下さい。 着色版は受付けません。</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endParaRPr lang="ja-JP" altLang="en-US" sz="1200" b="0" i="0" u="none" strike="noStrike" baseline="0">
            <a:solidFill>
              <a:srgbClr val="FF0000"/>
            </a:solidFill>
            <a:latin typeface="ＭＳ ゴシック" pitchFamily="49" charset="-128"/>
            <a:ea typeface="ＭＳ ゴシック" pitchFamily="49" charset="-128"/>
          </a:endParaRPr>
        </a:p>
        <a:p>
          <a:pPr algn="l" rtl="0">
            <a:lnSpc>
              <a:spcPts val="1200"/>
            </a:lnSpc>
            <a:defRPr sz="1000"/>
          </a:pPr>
          <a:r>
            <a:rPr lang="ja-JP" altLang="en-US" sz="1200" b="0" i="0" u="none" strike="noStrike" baseline="0">
              <a:solidFill>
                <a:srgbClr val="FF0000"/>
              </a:solidFill>
              <a:latin typeface="ＭＳ ゴシック" pitchFamily="49" charset="-128"/>
              <a:ea typeface="ＭＳ ゴシック" pitchFamily="49" charset="-128"/>
            </a:rPr>
            <a:t>印刷方法は「記載・印刷要領」シート </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に解説が有ります。</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必ず、ご一読下さい。</a:t>
          </a:r>
        </a:p>
      </xdr:txBody>
    </xdr:sp>
    <xdr:clientData/>
  </xdr:twoCellAnchor>
  <xdr:twoCellAnchor>
    <xdr:from>
      <xdr:col>42</xdr:col>
      <xdr:colOff>29845</xdr:colOff>
      <xdr:row>39</xdr:row>
      <xdr:rowOff>31749</xdr:rowOff>
    </xdr:from>
    <xdr:to>
      <xdr:col>52</xdr:col>
      <xdr:colOff>142240</xdr:colOff>
      <xdr:row>47</xdr:row>
      <xdr:rowOff>0</xdr:rowOff>
    </xdr:to>
    <xdr:sp macro="" textlink="">
      <xdr:nvSpPr>
        <xdr:cNvPr id="3" name="Text Box 334">
          <a:extLst>
            <a:ext uri="{FF2B5EF4-FFF2-40B4-BE49-F238E27FC236}">
              <a16:creationId xmlns:a16="http://schemas.microsoft.com/office/drawing/2014/main" id="{00000000-0008-0000-0600-000003000000}"/>
            </a:ext>
          </a:extLst>
        </xdr:cNvPr>
        <xdr:cNvSpPr txBox="1">
          <a:spLocks noChangeArrowheads="1"/>
        </xdr:cNvSpPr>
      </xdr:nvSpPr>
      <xdr:spPr bwMode="auto">
        <a:xfrm>
          <a:off x="6459220" y="10737849"/>
          <a:ext cx="1636395" cy="2463801"/>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太陽光発電設備が複数系列となる場合、系列毎に分けて記入してください。また、系列毎にモジュールの出力及び使用枚数を、機器配置図、見積書、請求書等と突合できるようにしてください。</a:t>
          </a:r>
        </a:p>
      </xdr:txBody>
    </xdr:sp>
    <xdr:clientData/>
  </xdr:twoCellAnchor>
  <xdr:twoCellAnchor>
    <xdr:from>
      <xdr:col>42</xdr:col>
      <xdr:colOff>73856</xdr:colOff>
      <xdr:row>197</xdr:row>
      <xdr:rowOff>162512</xdr:rowOff>
    </xdr:from>
    <xdr:to>
      <xdr:col>57</xdr:col>
      <xdr:colOff>7328</xdr:colOff>
      <xdr:row>205</xdr:row>
      <xdr:rowOff>126316</xdr:rowOff>
    </xdr:to>
    <xdr:sp macro="" textlink="">
      <xdr:nvSpPr>
        <xdr:cNvPr id="4" name="Text Box 334">
          <a:extLst>
            <a:ext uri="{FF2B5EF4-FFF2-40B4-BE49-F238E27FC236}">
              <a16:creationId xmlns:a16="http://schemas.microsoft.com/office/drawing/2014/main" id="{00000000-0008-0000-0600-000004000000}"/>
            </a:ext>
          </a:extLst>
        </xdr:cNvPr>
        <xdr:cNvSpPr txBox="1">
          <a:spLocks noChangeArrowheads="1"/>
        </xdr:cNvSpPr>
      </xdr:nvSpPr>
      <xdr:spPr bwMode="auto">
        <a:xfrm>
          <a:off x="6503231" y="39331217"/>
          <a:ext cx="4621677" cy="2061209"/>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sng" strike="noStrike" baseline="0">
              <a:solidFill>
                <a:srgbClr val="FF0000"/>
              </a:solidFill>
              <a:latin typeface="ＭＳ ゴシック" pitchFamily="49" charset="-128"/>
              <a:ea typeface="ＭＳ ゴシック" pitchFamily="49" charset="-128"/>
            </a:rPr>
            <a:t>①助成対象経費について</a:t>
          </a:r>
          <a:endParaRPr lang="en-US" altLang="ja-JP" sz="1050" b="1" i="0" u="sng"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手引きを参考に対象経費のみ含めてください。また、見積り書、請求書等には可能な限り助成対象外経費を含めないでください。含めたものを提出する場合、対象外となる経費の項目を分けてください。</a:t>
          </a: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以下のような記載は不可です。</a:t>
          </a: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・パネル工事費（申請費含む）</a:t>
          </a: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・パネル工事費・撤去工事費（一式）</a:t>
          </a: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対象外となる申請費、撤去工事費などは別項目にしてください。</a:t>
          </a:r>
          <a:endParaRPr lang="en-US" altLang="ja-JP" sz="105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41</xdr:col>
      <xdr:colOff>38100</xdr:colOff>
      <xdr:row>177</xdr:row>
      <xdr:rowOff>64770</xdr:rowOff>
    </xdr:from>
    <xdr:to>
      <xdr:col>56</xdr:col>
      <xdr:colOff>571500</xdr:colOff>
      <xdr:row>184</xdr:row>
      <xdr:rowOff>135255</xdr:rowOff>
    </xdr:to>
    <xdr:sp macro="" textlink="">
      <xdr:nvSpPr>
        <xdr:cNvPr id="5" name="Text Box 334">
          <a:extLst>
            <a:ext uri="{FF2B5EF4-FFF2-40B4-BE49-F238E27FC236}">
              <a16:creationId xmlns:a16="http://schemas.microsoft.com/office/drawing/2014/main" id="{00000000-0008-0000-0600-000005000000}"/>
            </a:ext>
          </a:extLst>
        </xdr:cNvPr>
        <xdr:cNvSpPr txBox="1">
          <a:spLocks noChangeArrowheads="1"/>
        </xdr:cNvSpPr>
      </xdr:nvSpPr>
      <xdr:spPr bwMode="auto">
        <a:xfrm>
          <a:off x="6315075" y="32752665"/>
          <a:ext cx="4752975" cy="2164080"/>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en-US" altLang="ja-JP" sz="1200" b="1" i="0" u="none" strike="noStrike" baseline="0">
              <a:solidFill>
                <a:srgbClr val="FF0000"/>
              </a:solidFill>
              <a:latin typeface="ＭＳ ゴシック" pitchFamily="49" charset="-128"/>
              <a:ea typeface="ＭＳ ゴシック" pitchFamily="49" charset="-128"/>
            </a:rPr>
            <a:t>【</a:t>
          </a:r>
          <a:r>
            <a:rPr lang="ja-JP" altLang="en-US" sz="1200" b="1" i="0" u="none" strike="noStrike" baseline="0">
              <a:solidFill>
                <a:srgbClr val="FF0000"/>
              </a:solidFill>
              <a:latin typeface="ＭＳ ゴシック" pitchFamily="49" charset="-128"/>
              <a:ea typeface="ＭＳ ゴシック" pitchFamily="49" charset="-128"/>
            </a:rPr>
            <a:t>既存太陽光発電設備情報</a:t>
          </a:r>
          <a:r>
            <a:rPr lang="en-US" altLang="ja-JP" sz="1200" b="1" i="0" u="none" strike="noStrike" baseline="0">
              <a:solidFill>
                <a:srgbClr val="FF0000"/>
              </a:solidFill>
              <a:latin typeface="ＭＳ ゴシック" pitchFamily="49" charset="-128"/>
              <a:ea typeface="ＭＳ ゴシック" pitchFamily="49" charset="-128"/>
            </a:rPr>
            <a:t>】</a:t>
          </a: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・既存太陽光モジュール出力と既存パワーコンディショナー定格出力のいずれか小さい値が既存太陽光発電設備発電出力になります。</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・申請する蓄電池と接続されない既設太陽光発電設備の出力は除いてください。</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既設太陽光発電設備の系統が複数の場合は、新設と同様に系統毎に算出し、その合計を入力してください。</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en-US" altLang="ja-JP" sz="1200" b="0" i="0" u="none" strike="noStrike" baseline="0">
              <a:solidFill>
                <a:srgbClr val="FF0000"/>
              </a:solidFill>
              <a:latin typeface="ＭＳ ゴシック" pitchFamily="49" charset="-128"/>
              <a:ea typeface="ＭＳ ゴシック" pitchFamily="49" charset="-128"/>
            </a:rPr>
            <a:t>※</a:t>
          </a:r>
          <a:r>
            <a:rPr lang="ja-JP" altLang="en-US" sz="1200" b="0" i="0" u="none" strike="noStrike" baseline="0">
              <a:solidFill>
                <a:srgbClr val="FF0000"/>
              </a:solidFill>
              <a:latin typeface="ＭＳ ゴシック" pitchFamily="49" charset="-128"/>
              <a:ea typeface="ＭＳ ゴシック" pitchFamily="49" charset="-128"/>
            </a:rPr>
            <a:t>パワーコンディショナーを入れ変える場合は、入替後の出力で算出してください。</a:t>
          </a:r>
          <a:endParaRPr lang="en-US" altLang="ja-JP" sz="12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42</xdr:col>
      <xdr:colOff>72006</xdr:colOff>
      <xdr:row>205</xdr:row>
      <xdr:rowOff>187388</xdr:rowOff>
    </xdr:from>
    <xdr:to>
      <xdr:col>57</xdr:col>
      <xdr:colOff>41508</xdr:colOff>
      <xdr:row>217</xdr:row>
      <xdr:rowOff>337882</xdr:rowOff>
    </xdr:to>
    <xdr:sp macro="" textlink="">
      <xdr:nvSpPr>
        <xdr:cNvPr id="6" name="Text Box 334">
          <a:extLst>
            <a:ext uri="{FF2B5EF4-FFF2-40B4-BE49-F238E27FC236}">
              <a16:creationId xmlns:a16="http://schemas.microsoft.com/office/drawing/2014/main" id="{00000000-0008-0000-0600-000006000000}"/>
            </a:ext>
          </a:extLst>
        </xdr:cNvPr>
        <xdr:cNvSpPr txBox="1">
          <a:spLocks noChangeArrowheads="1"/>
        </xdr:cNvSpPr>
      </xdr:nvSpPr>
      <xdr:spPr bwMode="auto">
        <a:xfrm>
          <a:off x="6366789" y="64460431"/>
          <a:ext cx="4674023" cy="4531994"/>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200" b="1" i="0" u="none" strike="noStrike" baseline="0">
              <a:solidFill>
                <a:srgbClr val="FF0000"/>
              </a:solidFill>
              <a:latin typeface="ＭＳ ゴシック" pitchFamily="49" charset="-128"/>
              <a:ea typeface="ＭＳ ゴシック" pitchFamily="49" charset="-128"/>
            </a:rPr>
            <a:t>【</a:t>
          </a:r>
          <a:r>
            <a:rPr lang="ja-JP" altLang="en-US" sz="1200" b="1" i="0" u="none" strike="noStrike" baseline="0">
              <a:solidFill>
                <a:srgbClr val="FF0000"/>
              </a:solidFill>
              <a:latin typeface="ＭＳ ゴシック" pitchFamily="49" charset="-128"/>
              <a:ea typeface="ＭＳ ゴシック" pitchFamily="49" charset="-128"/>
            </a:rPr>
            <a:t>太陽光発電システム</a:t>
          </a:r>
          <a:r>
            <a:rPr lang="en-US" altLang="ja-JP" sz="1200" b="1" i="0" u="none" strike="noStrike" baseline="0">
              <a:solidFill>
                <a:srgbClr val="FF0000"/>
              </a:solidFill>
              <a:latin typeface="ＭＳ ゴシック" pitchFamily="49" charset="-128"/>
              <a:ea typeface="ＭＳ ゴシック" pitchFamily="49" charset="-128"/>
            </a:rPr>
            <a:t>】</a:t>
          </a:r>
          <a:r>
            <a:rPr lang="en-US" altLang="ja-JP" sz="1050" b="0" i="0" u="none" strike="noStrike" baseline="0">
              <a:solidFill>
                <a:srgbClr val="FF0000"/>
              </a:solidFill>
              <a:latin typeface="ＭＳ ゴシック" pitchFamily="49" charset="-128"/>
              <a:ea typeface="ＭＳ ゴシック" pitchFamily="49" charset="-128"/>
            </a:rPr>
            <a:t>※</a:t>
          </a:r>
          <a:r>
            <a:rPr lang="ja-JP" altLang="en-US" sz="1050" b="0" i="0" u="none" strike="noStrike" baseline="0">
              <a:solidFill>
                <a:srgbClr val="FF0000"/>
              </a:solidFill>
              <a:latin typeface="ＭＳ ゴシック" pitchFamily="49" charset="-128"/>
              <a:ea typeface="ＭＳ ゴシック" pitchFamily="49" charset="-128"/>
            </a:rPr>
            <a:t>小数点以下第３位切り捨て</a:t>
          </a:r>
          <a:endParaRPr lang="en-US" altLang="ja-JP" sz="1050" b="0"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〇新築住宅</a:t>
          </a:r>
          <a:endParaRPr lang="en-US" altLang="ja-JP" sz="1050" b="1"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3.00kW</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1" i="0" u="sng" strike="noStrike" baseline="0">
              <a:solidFill>
                <a:srgbClr val="FF0000"/>
              </a:solidFill>
              <a:latin typeface="ＭＳ ゴシック" pitchFamily="49" charset="-128"/>
              <a:ea typeface="ＭＳ ゴシック" pitchFamily="49" charset="-128"/>
            </a:rPr>
            <a:t>15</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3.01kW</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0" i="0" u="none" strike="noStrike" baseline="0">
              <a:solidFill>
                <a:srgbClr val="FF0000"/>
              </a:solidFill>
              <a:latin typeface="ＭＳ ゴシック" pitchFamily="49" charset="-128"/>
              <a:ea typeface="ＭＳ ゴシック" pitchFamily="49" charset="-128"/>
            </a:rPr>
            <a:t>3.60kW</a:t>
          </a:r>
          <a:r>
            <a:rPr lang="ja-JP" altLang="en-US" sz="1050" b="0" i="0" u="none" strike="noStrike" baseline="0">
              <a:solidFill>
                <a:srgbClr val="FF0000"/>
              </a:solidFill>
              <a:latin typeface="ＭＳ ゴシック" pitchFamily="49" charset="-128"/>
              <a:ea typeface="ＭＳ ゴシック" pitchFamily="49" charset="-128"/>
            </a:rPr>
            <a:t>：</a:t>
          </a:r>
          <a:r>
            <a:rPr lang="ja-JP" altLang="en-US" sz="1050" b="1" i="0" u="sng" strike="noStrike" baseline="0">
              <a:solidFill>
                <a:srgbClr val="FF0000"/>
              </a:solidFill>
              <a:latin typeface="ＭＳ ゴシック" pitchFamily="49" charset="-128"/>
              <a:ea typeface="ＭＳ ゴシック" pitchFamily="49" charset="-128"/>
            </a:rPr>
            <a:t>一律</a:t>
          </a:r>
          <a:r>
            <a:rPr lang="en-US" altLang="ja-JP" sz="1050" b="1" i="0" u="sng" strike="noStrike" baseline="0">
              <a:solidFill>
                <a:srgbClr val="FF0000"/>
              </a:solidFill>
              <a:latin typeface="ＭＳ ゴシック" pitchFamily="49" charset="-128"/>
              <a:ea typeface="ＭＳ ゴシック" pitchFamily="49" charset="-128"/>
            </a:rPr>
            <a:t>36</a:t>
          </a:r>
          <a:r>
            <a:rPr lang="ja-JP" altLang="en-US" sz="1050" b="1" i="0" u="sng" strike="noStrike" baseline="0">
              <a:solidFill>
                <a:srgbClr val="FF0000"/>
              </a:solidFill>
              <a:latin typeface="ＭＳ ゴシック" pitchFamily="49" charset="-128"/>
              <a:ea typeface="ＭＳ ゴシック" pitchFamily="49" charset="-128"/>
            </a:rPr>
            <a:t>万円</a:t>
          </a:r>
          <a:endParaRPr lang="en-US" altLang="ja-JP" sz="1050" b="1" i="0" u="sng"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3.61kW</a:t>
          </a: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1" i="0" u="sng" strike="noStrike" baseline="0">
              <a:solidFill>
                <a:srgbClr val="FF0000"/>
              </a:solidFill>
              <a:latin typeface="ＭＳ ゴシック" pitchFamily="49" charset="-128"/>
              <a:ea typeface="ＭＳ ゴシック" pitchFamily="49" charset="-128"/>
            </a:rPr>
            <a:t>10</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1" i="0" u="none" strike="noStrike" baseline="0">
              <a:solidFill>
                <a:srgbClr val="FF0000"/>
              </a:solidFill>
              <a:latin typeface="ＭＳ ゴシック" pitchFamily="49" charset="-128"/>
              <a:ea typeface="ＭＳ ゴシック" pitchFamily="49" charset="-128"/>
            </a:rPr>
            <a:t>〇既存住宅</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3.00kW</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1" i="0" u="sng" strike="noStrike" baseline="0">
              <a:solidFill>
                <a:srgbClr val="FF0000"/>
              </a:solidFill>
              <a:latin typeface="ＭＳ ゴシック" pitchFamily="49" charset="-128"/>
              <a:ea typeface="ＭＳ ゴシック" pitchFamily="49" charset="-128"/>
            </a:rPr>
            <a:t>18</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3.01kW</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0" i="0" u="none" strike="noStrike" baseline="0">
              <a:solidFill>
                <a:srgbClr val="FF0000"/>
              </a:solidFill>
              <a:latin typeface="ＭＳ ゴシック" pitchFamily="49" charset="-128"/>
              <a:ea typeface="ＭＳ ゴシック" pitchFamily="49" charset="-128"/>
            </a:rPr>
            <a:t>3.75kW</a:t>
          </a:r>
          <a:r>
            <a:rPr lang="ja-JP" altLang="en-US" sz="1050" b="0" i="0" u="none" strike="noStrike" baseline="0">
              <a:solidFill>
                <a:srgbClr val="FF0000"/>
              </a:solidFill>
              <a:latin typeface="ＭＳ ゴシック" pitchFamily="49" charset="-128"/>
              <a:ea typeface="ＭＳ ゴシック" pitchFamily="49" charset="-128"/>
            </a:rPr>
            <a:t>：</a:t>
          </a:r>
          <a:r>
            <a:rPr lang="ja-JP" altLang="en-US" sz="1050" b="1" i="0" u="sng" strike="noStrike" baseline="0">
              <a:solidFill>
                <a:srgbClr val="FF0000"/>
              </a:solidFill>
              <a:latin typeface="ＭＳ ゴシック" pitchFamily="49" charset="-128"/>
              <a:ea typeface="ＭＳ ゴシック" pitchFamily="49" charset="-128"/>
            </a:rPr>
            <a:t>一律</a:t>
          </a:r>
          <a:r>
            <a:rPr lang="en-US" altLang="ja-JP" sz="1050" b="1" i="0" u="sng" strike="noStrike" baseline="0">
              <a:solidFill>
                <a:srgbClr val="FF0000"/>
              </a:solidFill>
              <a:latin typeface="ＭＳ ゴシック" pitchFamily="49" charset="-128"/>
              <a:ea typeface="ＭＳ ゴシック" pitchFamily="49" charset="-128"/>
            </a:rPr>
            <a:t>45</a:t>
          </a:r>
          <a:r>
            <a:rPr lang="ja-JP" altLang="en-US" sz="1050" b="1" i="0" u="sng" strike="noStrike" baseline="0">
              <a:solidFill>
                <a:srgbClr val="FF0000"/>
              </a:solidFill>
              <a:latin typeface="ＭＳ ゴシック" pitchFamily="49" charset="-128"/>
              <a:ea typeface="ＭＳ ゴシック" pitchFamily="49" charset="-128"/>
            </a:rPr>
            <a:t>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3.76kW</a:t>
          </a: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1" i="0" u="sng" strike="noStrike" baseline="0">
              <a:solidFill>
                <a:srgbClr val="FF0000"/>
              </a:solidFill>
              <a:latin typeface="ＭＳ ゴシック" pitchFamily="49" charset="-128"/>
              <a:ea typeface="ＭＳ ゴシック" pitchFamily="49" charset="-128"/>
            </a:rPr>
            <a:t>12</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a:t>
          </a:r>
        </a:p>
        <a:p>
          <a:pPr marL="0" marR="0" lvl="0" indent="0" algn="l" defTabSz="914400" rtl="0" eaLnBrk="1" fontAlgn="auto" latinLnBrk="0" hangingPunct="1">
            <a:lnSpc>
              <a:spcPts val="1300"/>
            </a:lnSpc>
            <a:spcBef>
              <a:spcPts val="0"/>
            </a:spcBef>
            <a:spcAft>
              <a:spcPts val="0"/>
            </a:spcAft>
            <a:buClrTx/>
            <a:buSzTx/>
            <a:buFontTx/>
            <a:buNone/>
            <a:tabLst/>
            <a:defRPr sz="1000"/>
          </a:pPr>
          <a:endParaRPr lang="en-US" altLang="ja-JP" sz="1050" b="1" i="0" u="sng"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200" b="1" i="0" u="none" strike="noStrike" baseline="0">
              <a:solidFill>
                <a:srgbClr val="FF0000"/>
              </a:solidFill>
              <a:latin typeface="ＭＳ ゴシック" pitchFamily="49" charset="-128"/>
              <a:ea typeface="ＭＳ ゴシック" pitchFamily="49" charset="-128"/>
            </a:rPr>
            <a:t>【</a:t>
          </a:r>
          <a:r>
            <a:rPr lang="ja-JP" altLang="en-US" sz="1200" b="1" i="0" u="none" strike="noStrike" baseline="0">
              <a:solidFill>
                <a:srgbClr val="FF0000"/>
              </a:solidFill>
              <a:latin typeface="ＭＳ ゴシック" pitchFamily="49" charset="-128"/>
              <a:ea typeface="ＭＳ ゴシック" pitchFamily="49" charset="-128"/>
            </a:rPr>
            <a:t>蓄電池システム</a:t>
          </a:r>
          <a:r>
            <a:rPr lang="en-US" altLang="ja-JP" sz="1200" b="1" i="0" u="none" strike="noStrike" baseline="0">
              <a:solidFill>
                <a:srgbClr val="FF0000"/>
              </a:solidFill>
              <a:latin typeface="ＭＳ ゴシック" pitchFamily="49" charset="-128"/>
              <a:ea typeface="ＭＳ ゴシック" pitchFamily="49" charset="-128"/>
            </a:rPr>
            <a:t>】</a:t>
          </a:r>
          <a:r>
            <a:rPr lang="en-US" altLang="ja-JP" sz="1050" b="0" i="0" u="none" strike="noStrike" baseline="0">
              <a:solidFill>
                <a:srgbClr val="FF0000"/>
              </a:solidFill>
              <a:latin typeface="ＭＳ ゴシック" pitchFamily="49" charset="-128"/>
              <a:ea typeface="ＭＳ ゴシック" pitchFamily="49" charset="-128"/>
            </a:rPr>
            <a:t>※</a:t>
          </a:r>
          <a:r>
            <a:rPr lang="ja-JP" altLang="en-US" sz="1050" b="0" i="0" u="none" strike="noStrike" baseline="0">
              <a:solidFill>
                <a:srgbClr val="FF0000"/>
              </a:solidFill>
              <a:latin typeface="ＭＳ ゴシック" pitchFamily="49" charset="-128"/>
              <a:ea typeface="ＭＳ ゴシック" pitchFamily="49" charset="-128"/>
            </a:rPr>
            <a:t>小数点以下第３位切り捨て</a:t>
          </a:r>
          <a:endParaRPr lang="en-US" altLang="ja-JP" sz="1050" b="0"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4.99kWh</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1" i="0" u="sng" strike="noStrike" baseline="0">
              <a:solidFill>
                <a:srgbClr val="FF0000"/>
              </a:solidFill>
              <a:latin typeface="ＭＳ ゴシック" pitchFamily="49" charset="-128"/>
              <a:ea typeface="ＭＳ ゴシック" pitchFamily="49" charset="-128"/>
            </a:rPr>
            <a:t>19</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/kWh</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5.00kWh</a:t>
          </a:r>
          <a:r>
            <a:rPr lang="ja-JP" altLang="en-US" sz="1050" b="0" i="0" u="none" strike="noStrike" baseline="0">
              <a:solidFill>
                <a:srgbClr val="FF0000"/>
              </a:solidFill>
              <a:latin typeface="ＭＳ ゴシック" pitchFamily="49" charset="-128"/>
              <a:ea typeface="ＭＳ ゴシック" pitchFamily="49" charset="-128"/>
            </a:rPr>
            <a:t>～</a:t>
          </a:r>
          <a:r>
            <a:rPr lang="en-US" altLang="ja-JP" sz="1050" b="0" i="0" u="none" strike="noStrike" baseline="0">
              <a:solidFill>
                <a:srgbClr val="FF0000"/>
              </a:solidFill>
              <a:latin typeface="ＭＳ ゴシック" pitchFamily="49" charset="-128"/>
              <a:ea typeface="ＭＳ ゴシック" pitchFamily="49" charset="-128"/>
            </a:rPr>
            <a:t>6.33kWh</a:t>
          </a:r>
          <a:r>
            <a:rPr lang="ja-JP" altLang="en-US" sz="1050" b="0" i="0" u="none" strike="noStrike" baseline="0">
              <a:solidFill>
                <a:srgbClr val="FF0000"/>
              </a:solidFill>
              <a:latin typeface="ＭＳ ゴシック" pitchFamily="49" charset="-128"/>
              <a:ea typeface="ＭＳ ゴシック" pitchFamily="49" charset="-128"/>
            </a:rPr>
            <a:t>：</a:t>
          </a:r>
          <a:r>
            <a:rPr lang="ja-JP" altLang="en-US" sz="1050" b="1" i="0" u="sng" strike="noStrike" baseline="0">
              <a:solidFill>
                <a:srgbClr val="FF0000"/>
              </a:solidFill>
              <a:latin typeface="ＭＳ ゴシック" pitchFamily="49" charset="-128"/>
              <a:ea typeface="ＭＳ ゴシック" pitchFamily="49" charset="-128"/>
            </a:rPr>
            <a:t>一律</a:t>
          </a:r>
          <a:r>
            <a:rPr lang="en-US" altLang="ja-JP" sz="1050" b="1" i="0" u="sng" strike="noStrike" baseline="0">
              <a:solidFill>
                <a:srgbClr val="FF0000"/>
              </a:solidFill>
              <a:latin typeface="ＭＳ ゴシック" pitchFamily="49" charset="-128"/>
              <a:ea typeface="ＭＳ ゴシック" pitchFamily="49" charset="-128"/>
            </a:rPr>
            <a:t>95</a:t>
          </a:r>
          <a:r>
            <a:rPr lang="ja-JP" altLang="en-US" sz="1050" b="1" i="0" u="sng" strike="noStrike" baseline="0">
              <a:solidFill>
                <a:srgbClr val="FF0000"/>
              </a:solidFill>
              <a:latin typeface="ＭＳ ゴシック" pitchFamily="49" charset="-128"/>
              <a:ea typeface="ＭＳ ゴシック" pitchFamily="49" charset="-128"/>
            </a:rPr>
            <a:t>万円</a:t>
          </a:r>
          <a:endParaRPr lang="en-US" altLang="ja-JP" sz="1050" b="1" i="0" u="sng"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0" i="0" u="none" strike="noStrike" baseline="0">
              <a:solidFill>
                <a:srgbClr val="FF0000"/>
              </a:solidFill>
              <a:latin typeface="ＭＳ ゴシック" pitchFamily="49" charset="-128"/>
              <a:ea typeface="ＭＳ ゴシック" pitchFamily="49" charset="-128"/>
            </a:rPr>
            <a:t>6.34kWh</a:t>
          </a:r>
          <a:r>
            <a:rPr lang="ja-JP" altLang="en-US" sz="1050" b="0" i="0" u="none" strike="noStrike" baseline="0">
              <a:solidFill>
                <a:srgbClr val="FF0000"/>
              </a:solidFill>
              <a:latin typeface="ＭＳ ゴシック" pitchFamily="49" charset="-128"/>
              <a:ea typeface="ＭＳ ゴシック" pitchFamily="49" charset="-128"/>
            </a:rPr>
            <a:t>～　　 　：</a:t>
          </a:r>
          <a:r>
            <a:rPr lang="en-US" altLang="ja-JP" sz="1050" b="1" i="0" u="sng" strike="noStrike" baseline="0">
              <a:solidFill>
                <a:srgbClr val="FF0000"/>
              </a:solidFill>
              <a:latin typeface="ＭＳ ゴシック" pitchFamily="49" charset="-128"/>
              <a:ea typeface="ＭＳ ゴシック" pitchFamily="49" charset="-128"/>
            </a:rPr>
            <a:t>15</a:t>
          </a:r>
          <a:r>
            <a:rPr lang="ja-JP" altLang="en-US" sz="1050" b="1" i="0" u="sng" strike="noStrike" baseline="0">
              <a:solidFill>
                <a:srgbClr val="FF0000"/>
              </a:solidFill>
              <a:latin typeface="ＭＳ ゴシック" pitchFamily="49" charset="-128"/>
              <a:ea typeface="ＭＳ ゴシック" pitchFamily="49" charset="-128"/>
            </a:rPr>
            <a:t>万円</a:t>
          </a:r>
          <a:r>
            <a:rPr lang="en-US" altLang="ja-JP" sz="1050" b="1" i="0" u="sng" strike="noStrike" baseline="0">
              <a:solidFill>
                <a:srgbClr val="FF0000"/>
              </a:solidFill>
              <a:latin typeface="ＭＳ ゴシック" pitchFamily="49" charset="-128"/>
              <a:ea typeface="ＭＳ ゴシック" pitchFamily="49" charset="-128"/>
            </a:rPr>
            <a:t>/kWh</a:t>
          </a:r>
        </a:p>
        <a:p>
          <a:pPr marL="0" marR="0" lvl="0" indent="0" algn="l" defTabSz="914400" rtl="0" eaLnBrk="1" fontAlgn="auto" latinLnBrk="0" hangingPunct="1">
            <a:lnSpc>
              <a:spcPts val="1300"/>
            </a:lnSpc>
            <a:spcBef>
              <a:spcPts val="0"/>
            </a:spcBef>
            <a:spcAft>
              <a:spcPts val="0"/>
            </a:spcAft>
            <a:buClrTx/>
            <a:buSzTx/>
            <a:buFontTx/>
            <a:buNone/>
            <a:tabLst/>
            <a:defRPr sz="1000"/>
          </a:pPr>
          <a:endParaRPr lang="en-US" altLang="ja-JP" sz="1050" b="1" i="0" u="sng" strike="noStrike" baseline="0">
            <a:solidFill>
              <a:srgbClr val="FF0000"/>
            </a:solidFill>
            <a:latin typeface="ＭＳ ゴシック" pitchFamily="49" charset="-128"/>
            <a:ea typeface="ＭＳ ゴシック" pitchFamily="49" charset="-128"/>
          </a:endParaRPr>
        </a:p>
      </xdr:txBody>
    </xdr:sp>
    <xdr:clientData/>
  </xdr:twoCellAnchor>
  <xdr:twoCellAnchor>
    <xdr:from>
      <xdr:col>42</xdr:col>
      <xdr:colOff>26670</xdr:colOff>
      <xdr:row>66</xdr:row>
      <xdr:rowOff>28574</xdr:rowOff>
    </xdr:from>
    <xdr:to>
      <xdr:col>52</xdr:col>
      <xdr:colOff>139065</xdr:colOff>
      <xdr:row>74</xdr:row>
      <xdr:rowOff>0</xdr:rowOff>
    </xdr:to>
    <xdr:sp macro="" textlink="">
      <xdr:nvSpPr>
        <xdr:cNvPr id="7" name="Text Box 334">
          <a:extLst>
            <a:ext uri="{FF2B5EF4-FFF2-40B4-BE49-F238E27FC236}">
              <a16:creationId xmlns:a16="http://schemas.microsoft.com/office/drawing/2014/main" id="{00000000-0008-0000-0600-000007000000}"/>
            </a:ext>
          </a:extLst>
        </xdr:cNvPr>
        <xdr:cNvSpPr txBox="1">
          <a:spLocks noChangeArrowheads="1"/>
        </xdr:cNvSpPr>
      </xdr:nvSpPr>
      <xdr:spPr bwMode="auto">
        <a:xfrm>
          <a:off x="6454140" y="10656569"/>
          <a:ext cx="1634490" cy="2526031"/>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太陽光発電設備が複数系列となる場合、系列毎に分けて記入してください。また、系列毎にモジュールの出力及び使用枚数を、機器配置図、見積書、請求書等と突合できるようにしてください。</a:t>
          </a:r>
        </a:p>
      </xdr:txBody>
    </xdr:sp>
    <xdr:clientData/>
  </xdr:twoCellAnchor>
  <xdr:twoCellAnchor>
    <xdr:from>
      <xdr:col>42</xdr:col>
      <xdr:colOff>26670</xdr:colOff>
      <xdr:row>92</xdr:row>
      <xdr:rowOff>28574</xdr:rowOff>
    </xdr:from>
    <xdr:to>
      <xdr:col>52</xdr:col>
      <xdr:colOff>139065</xdr:colOff>
      <xdr:row>101</xdr:row>
      <xdr:rowOff>0</xdr:rowOff>
    </xdr:to>
    <xdr:sp macro="" textlink="">
      <xdr:nvSpPr>
        <xdr:cNvPr id="8" name="Text Box 334">
          <a:extLst>
            <a:ext uri="{FF2B5EF4-FFF2-40B4-BE49-F238E27FC236}">
              <a16:creationId xmlns:a16="http://schemas.microsoft.com/office/drawing/2014/main" id="{00000000-0008-0000-0600-000008000000}"/>
            </a:ext>
          </a:extLst>
        </xdr:cNvPr>
        <xdr:cNvSpPr txBox="1">
          <a:spLocks noChangeArrowheads="1"/>
        </xdr:cNvSpPr>
      </xdr:nvSpPr>
      <xdr:spPr bwMode="auto">
        <a:xfrm>
          <a:off x="6454140" y="10656569"/>
          <a:ext cx="1634490" cy="2526031"/>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太陽光発電設備が複数系列となる場合、系列毎に分けて記入してください。また、系列毎にモジュールの出力及び使用枚数を、機器配置図、見積書、請求書等と突合できるようにしてください。</a:t>
          </a:r>
        </a:p>
      </xdr:txBody>
    </xdr:sp>
    <xdr:clientData/>
  </xdr:twoCellAnchor>
  <xdr:twoCellAnchor>
    <xdr:from>
      <xdr:col>42</xdr:col>
      <xdr:colOff>26670</xdr:colOff>
      <xdr:row>120</xdr:row>
      <xdr:rowOff>28574</xdr:rowOff>
    </xdr:from>
    <xdr:to>
      <xdr:col>52</xdr:col>
      <xdr:colOff>139065</xdr:colOff>
      <xdr:row>128</xdr:row>
      <xdr:rowOff>0</xdr:rowOff>
    </xdr:to>
    <xdr:sp macro="" textlink="">
      <xdr:nvSpPr>
        <xdr:cNvPr id="9" name="Text Box 334">
          <a:extLst>
            <a:ext uri="{FF2B5EF4-FFF2-40B4-BE49-F238E27FC236}">
              <a16:creationId xmlns:a16="http://schemas.microsoft.com/office/drawing/2014/main" id="{00000000-0008-0000-0600-000009000000}"/>
            </a:ext>
          </a:extLst>
        </xdr:cNvPr>
        <xdr:cNvSpPr txBox="1">
          <a:spLocks noChangeArrowheads="1"/>
        </xdr:cNvSpPr>
      </xdr:nvSpPr>
      <xdr:spPr bwMode="auto">
        <a:xfrm>
          <a:off x="6454140" y="18067019"/>
          <a:ext cx="1634490" cy="2526031"/>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太陽光発電設備が複数系列となる場合、系列毎に分けて記入してください。また、系列毎にモジュールの出力及び使用枚数を、機器配置図、見積書、請求書等と突合できるようにしてください。</a:t>
          </a:r>
        </a:p>
      </xdr:txBody>
    </xdr:sp>
    <xdr:clientData/>
  </xdr:twoCellAnchor>
  <xdr:twoCellAnchor>
    <xdr:from>
      <xdr:col>42</xdr:col>
      <xdr:colOff>26670</xdr:colOff>
      <xdr:row>147</xdr:row>
      <xdr:rowOff>28574</xdr:rowOff>
    </xdr:from>
    <xdr:to>
      <xdr:col>52</xdr:col>
      <xdr:colOff>139065</xdr:colOff>
      <xdr:row>155</xdr:row>
      <xdr:rowOff>0</xdr:rowOff>
    </xdr:to>
    <xdr:sp macro="" textlink="">
      <xdr:nvSpPr>
        <xdr:cNvPr id="10" name="Text Box 334">
          <a:extLst>
            <a:ext uri="{FF2B5EF4-FFF2-40B4-BE49-F238E27FC236}">
              <a16:creationId xmlns:a16="http://schemas.microsoft.com/office/drawing/2014/main" id="{00000000-0008-0000-0600-00000A000000}"/>
            </a:ext>
          </a:extLst>
        </xdr:cNvPr>
        <xdr:cNvSpPr txBox="1">
          <a:spLocks noChangeArrowheads="1"/>
        </xdr:cNvSpPr>
      </xdr:nvSpPr>
      <xdr:spPr bwMode="auto">
        <a:xfrm>
          <a:off x="6454140" y="32887919"/>
          <a:ext cx="1634490" cy="2526031"/>
        </a:xfrm>
        <a:prstGeom prst="rect">
          <a:avLst/>
        </a:prstGeom>
        <a:solidFill>
          <a:srgbClr val="FFFF66"/>
        </a:solidFill>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太陽光発電設備が複数系列となる場合、系列毎に分けて記入してください。また、系列毎にモジュールの出力及び使用枚数を、機器配置図、見積書、請求書等と突合できるようにしてください。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9525</xdr:colOff>
      <xdr:row>18</xdr:row>
      <xdr:rowOff>24767</xdr:rowOff>
    </xdr:from>
    <xdr:to>
      <xdr:col>66</xdr:col>
      <xdr:colOff>7956</xdr:colOff>
      <xdr:row>27</xdr:row>
      <xdr:rowOff>64771</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410325" y="4406267"/>
          <a:ext cx="3656031" cy="3469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FF0000"/>
              </a:solidFill>
              <a:effectLst/>
              <a:latin typeface="+mn-lt"/>
              <a:ea typeface="+mn-ea"/>
              <a:cs typeface="+mn-cs"/>
            </a:rPr>
            <a:t>【個人の本人確認書類として認められるもの】</a:t>
          </a:r>
        </a:p>
        <a:p>
          <a:r>
            <a:rPr lang="ja-JP" altLang="ja-JP" sz="1100">
              <a:solidFill>
                <a:srgbClr val="FF0000"/>
              </a:solidFill>
              <a:effectLst/>
              <a:latin typeface="+mn-lt"/>
              <a:ea typeface="+mn-ea"/>
              <a:cs typeface="+mn-cs"/>
            </a:rPr>
            <a:t>①運転免許証 　</a:t>
          </a:r>
        </a:p>
        <a:p>
          <a:r>
            <a:rPr lang="ja-JP" altLang="ja-JP" sz="1100">
              <a:solidFill>
                <a:srgbClr val="FF0000"/>
              </a:solidFill>
              <a:effectLst/>
              <a:latin typeface="+mn-lt"/>
              <a:ea typeface="+mn-ea"/>
              <a:cs typeface="+mn-cs"/>
            </a:rPr>
            <a:t>②運転経歴証明書</a:t>
          </a:r>
        </a:p>
        <a:p>
          <a:r>
            <a:rPr lang="ja-JP" altLang="ja-JP" sz="1100">
              <a:solidFill>
                <a:srgbClr val="FF0000"/>
              </a:solidFill>
              <a:effectLst/>
              <a:latin typeface="+mn-lt"/>
              <a:ea typeface="+mn-ea"/>
              <a:cs typeface="+mn-cs"/>
            </a:rPr>
            <a:t>③健康保険証</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保険者番号及び被保険者等記号・番号</a:t>
          </a:r>
          <a:r>
            <a:rPr lang="en-US" altLang="ja-JP" sz="1100">
              <a:solidFill>
                <a:srgbClr val="FF0000"/>
              </a:solidFill>
              <a:effectLst/>
              <a:latin typeface="+mn-lt"/>
              <a:ea typeface="+mn-ea"/>
              <a:cs typeface="+mn-cs"/>
            </a:rPr>
            <a:t>(QR</a:t>
          </a:r>
          <a:r>
            <a:rPr lang="ja-JP" altLang="ja-JP" sz="1100">
              <a:solidFill>
                <a:srgbClr val="FF0000"/>
              </a:solidFill>
              <a:effectLst/>
              <a:latin typeface="+mn-lt"/>
              <a:ea typeface="+mn-ea"/>
              <a:cs typeface="+mn-cs"/>
            </a:rPr>
            <a:t>コード含む</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にマスキングをしたもの</a:t>
          </a:r>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　</a:t>
          </a:r>
        </a:p>
        <a:p>
          <a:r>
            <a:rPr lang="ja-JP" altLang="ja-JP" sz="1100">
              <a:solidFill>
                <a:srgbClr val="FF0000"/>
              </a:solidFill>
              <a:effectLst/>
              <a:latin typeface="+mn-lt"/>
              <a:ea typeface="+mn-ea"/>
              <a:cs typeface="+mn-cs"/>
            </a:rPr>
            <a:t>④個人番号カードの表面（マイナンバーカード。裏面は提出しないでください。） 　</a:t>
          </a:r>
        </a:p>
        <a:p>
          <a:r>
            <a:rPr lang="ja-JP" altLang="ja-JP" sz="1100">
              <a:solidFill>
                <a:srgbClr val="FF0000"/>
              </a:solidFill>
              <a:effectLst/>
              <a:latin typeface="+mn-lt"/>
              <a:ea typeface="+mn-ea"/>
              <a:cs typeface="+mn-cs"/>
            </a:rPr>
            <a:t>⑤住民基本台帳カード 　　</a:t>
          </a:r>
        </a:p>
        <a:p>
          <a:r>
            <a:rPr lang="ja-JP" altLang="ja-JP" sz="1100">
              <a:solidFill>
                <a:srgbClr val="FF0000"/>
              </a:solidFill>
              <a:effectLst/>
              <a:latin typeface="+mn-lt"/>
              <a:ea typeface="+mn-ea"/>
              <a:cs typeface="+mn-cs"/>
            </a:rPr>
            <a:t>⑥外国人登録証明書 　</a:t>
          </a:r>
        </a:p>
        <a:p>
          <a:r>
            <a:rPr lang="ja-JP" altLang="ja-JP" sz="1100">
              <a:solidFill>
                <a:srgbClr val="FF0000"/>
              </a:solidFill>
              <a:effectLst/>
              <a:latin typeface="+mn-lt"/>
              <a:ea typeface="+mn-ea"/>
              <a:cs typeface="+mn-cs"/>
            </a:rPr>
            <a:t>⑦在留カード 　</a:t>
          </a:r>
        </a:p>
        <a:p>
          <a:r>
            <a:rPr lang="ja-JP" altLang="ja-JP" sz="1100">
              <a:solidFill>
                <a:srgbClr val="FF0000"/>
              </a:solidFill>
              <a:effectLst/>
              <a:latin typeface="+mn-lt"/>
              <a:ea typeface="+mn-ea"/>
              <a:cs typeface="+mn-cs"/>
            </a:rPr>
            <a:t>⑧特別永住者証明書 　</a:t>
          </a:r>
        </a:p>
        <a:p>
          <a:r>
            <a:rPr lang="ja-JP" altLang="ja-JP" sz="1100">
              <a:solidFill>
                <a:srgbClr val="FF0000"/>
              </a:solidFill>
              <a:effectLst/>
              <a:latin typeface="+mn-lt"/>
              <a:ea typeface="+mn-ea"/>
              <a:cs typeface="+mn-cs"/>
            </a:rPr>
            <a:t>⑨身体障碍者手帳 　</a:t>
          </a:r>
        </a:p>
        <a:p>
          <a:r>
            <a:rPr lang="ja-JP" altLang="ja-JP" sz="1100">
              <a:solidFill>
                <a:srgbClr val="FF0000"/>
              </a:solidFill>
              <a:effectLst/>
              <a:latin typeface="+mn-lt"/>
              <a:ea typeface="+mn-ea"/>
              <a:cs typeface="+mn-cs"/>
            </a:rPr>
            <a:t>⑩療育手帳 　</a:t>
          </a:r>
        </a:p>
        <a:p>
          <a:r>
            <a:rPr lang="ja-JP" altLang="ja-JP" sz="1100">
              <a:solidFill>
                <a:srgbClr val="FF0000"/>
              </a:solidFill>
              <a:effectLst/>
              <a:latin typeface="+mn-lt"/>
              <a:ea typeface="+mn-ea"/>
              <a:cs typeface="+mn-cs"/>
            </a:rPr>
            <a:t>⑪精神障碍者保健福祉手帳</a:t>
          </a:r>
        </a:p>
        <a:p>
          <a:r>
            <a:rPr lang="ja-JP" altLang="ja-JP" sz="1100">
              <a:solidFill>
                <a:srgbClr val="FF0000"/>
              </a:solidFill>
              <a:effectLst/>
              <a:latin typeface="+mn-lt"/>
              <a:ea typeface="+mn-ea"/>
              <a:cs typeface="+mn-cs"/>
            </a:rPr>
            <a:t>※日本で発行されたものであること。 　</a:t>
          </a:r>
        </a:p>
        <a:p>
          <a:r>
            <a:rPr lang="ja-JP" altLang="ja-JP" sz="1100">
              <a:solidFill>
                <a:srgbClr val="FF0000"/>
              </a:solidFill>
              <a:effectLst/>
              <a:latin typeface="+mn-lt"/>
              <a:ea typeface="+mn-ea"/>
              <a:cs typeface="+mn-cs"/>
            </a:rPr>
            <a:t>※現住所・氏名の記載があるもの（住所と氏名が記載された頁が分かれている場合は、 両方の頁が必要です。</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30</xdr:row>
          <xdr:rowOff>152400</xdr:rowOff>
        </xdr:from>
        <xdr:to>
          <xdr:col>2</xdr:col>
          <xdr:colOff>101600</xdr:colOff>
          <xdr:row>32</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B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87630</xdr:colOff>
      <xdr:row>21</xdr:row>
      <xdr:rowOff>228600</xdr:rowOff>
    </xdr:from>
    <xdr:to>
      <xdr:col>72</xdr:col>
      <xdr:colOff>57150</xdr:colOff>
      <xdr:row>33</xdr:row>
      <xdr:rowOff>180975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488430" y="5562600"/>
          <a:ext cx="454152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rgbClr val="FF0000"/>
              </a:solidFill>
              <a:effectLst/>
              <a:latin typeface="+mn-lt"/>
              <a:ea typeface="+mn-ea"/>
              <a:cs typeface="+mn-cs"/>
            </a:rPr>
            <a:t>【個人の本人確認書類として認められるもの】</a:t>
          </a:r>
        </a:p>
        <a:p>
          <a:r>
            <a:rPr lang="ja-JP" altLang="ja-JP" sz="1100">
              <a:solidFill>
                <a:srgbClr val="FF0000"/>
              </a:solidFill>
              <a:effectLst/>
              <a:latin typeface="+mn-lt"/>
              <a:ea typeface="+mn-ea"/>
              <a:cs typeface="+mn-cs"/>
            </a:rPr>
            <a:t>①運転免許証 　</a:t>
          </a:r>
        </a:p>
        <a:p>
          <a:r>
            <a:rPr lang="ja-JP" altLang="ja-JP" sz="1100">
              <a:solidFill>
                <a:srgbClr val="FF0000"/>
              </a:solidFill>
              <a:effectLst/>
              <a:latin typeface="+mn-lt"/>
              <a:ea typeface="+mn-ea"/>
              <a:cs typeface="+mn-cs"/>
            </a:rPr>
            <a:t>②運転経歴証明書</a:t>
          </a:r>
        </a:p>
        <a:p>
          <a:r>
            <a:rPr lang="ja-JP" altLang="ja-JP" sz="1100">
              <a:solidFill>
                <a:srgbClr val="FF0000"/>
              </a:solidFill>
              <a:effectLst/>
              <a:latin typeface="+mn-lt"/>
              <a:ea typeface="+mn-ea"/>
              <a:cs typeface="+mn-cs"/>
            </a:rPr>
            <a:t>③健康保険証</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保険者番号及び被保険者等記号・番号</a:t>
          </a:r>
          <a:r>
            <a:rPr lang="en-US" altLang="ja-JP" sz="1100">
              <a:solidFill>
                <a:srgbClr val="FF0000"/>
              </a:solidFill>
              <a:effectLst/>
              <a:latin typeface="+mn-lt"/>
              <a:ea typeface="+mn-ea"/>
              <a:cs typeface="+mn-cs"/>
            </a:rPr>
            <a:t>(QR</a:t>
          </a:r>
          <a:r>
            <a:rPr lang="ja-JP" altLang="ja-JP" sz="1100">
              <a:solidFill>
                <a:srgbClr val="FF0000"/>
              </a:solidFill>
              <a:effectLst/>
              <a:latin typeface="+mn-lt"/>
              <a:ea typeface="+mn-ea"/>
              <a:cs typeface="+mn-cs"/>
            </a:rPr>
            <a:t>コード含む</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にマスキングをしたもの</a:t>
          </a:r>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　</a:t>
          </a:r>
        </a:p>
        <a:p>
          <a:r>
            <a:rPr lang="ja-JP" altLang="ja-JP" sz="1100">
              <a:solidFill>
                <a:srgbClr val="FF0000"/>
              </a:solidFill>
              <a:effectLst/>
              <a:latin typeface="+mn-lt"/>
              <a:ea typeface="+mn-ea"/>
              <a:cs typeface="+mn-cs"/>
            </a:rPr>
            <a:t>④個人番号カードの表面（マイナンバーカード。裏面は提出しないでください。） 　</a:t>
          </a:r>
        </a:p>
        <a:p>
          <a:r>
            <a:rPr lang="ja-JP" altLang="ja-JP" sz="1100">
              <a:solidFill>
                <a:srgbClr val="FF0000"/>
              </a:solidFill>
              <a:effectLst/>
              <a:latin typeface="+mn-lt"/>
              <a:ea typeface="+mn-ea"/>
              <a:cs typeface="+mn-cs"/>
            </a:rPr>
            <a:t>⑤住民基本台帳カード 　　</a:t>
          </a:r>
        </a:p>
        <a:p>
          <a:r>
            <a:rPr lang="ja-JP" altLang="ja-JP" sz="1100">
              <a:solidFill>
                <a:srgbClr val="FF0000"/>
              </a:solidFill>
              <a:effectLst/>
              <a:latin typeface="+mn-lt"/>
              <a:ea typeface="+mn-ea"/>
              <a:cs typeface="+mn-cs"/>
            </a:rPr>
            <a:t>⑥外国人登録証明書 　</a:t>
          </a:r>
        </a:p>
        <a:p>
          <a:r>
            <a:rPr lang="ja-JP" altLang="ja-JP" sz="1100">
              <a:solidFill>
                <a:srgbClr val="FF0000"/>
              </a:solidFill>
              <a:effectLst/>
              <a:latin typeface="+mn-lt"/>
              <a:ea typeface="+mn-ea"/>
              <a:cs typeface="+mn-cs"/>
            </a:rPr>
            <a:t>⑦在留カード 　</a:t>
          </a:r>
        </a:p>
        <a:p>
          <a:r>
            <a:rPr lang="ja-JP" altLang="ja-JP" sz="1100">
              <a:solidFill>
                <a:srgbClr val="FF0000"/>
              </a:solidFill>
              <a:effectLst/>
              <a:latin typeface="+mn-lt"/>
              <a:ea typeface="+mn-ea"/>
              <a:cs typeface="+mn-cs"/>
            </a:rPr>
            <a:t>⑧特別永住者証明書 　</a:t>
          </a:r>
        </a:p>
        <a:p>
          <a:r>
            <a:rPr lang="ja-JP" altLang="ja-JP" sz="1100">
              <a:solidFill>
                <a:srgbClr val="FF0000"/>
              </a:solidFill>
              <a:effectLst/>
              <a:latin typeface="+mn-lt"/>
              <a:ea typeface="+mn-ea"/>
              <a:cs typeface="+mn-cs"/>
            </a:rPr>
            <a:t>⑨身体障碍者手帳 　</a:t>
          </a:r>
        </a:p>
        <a:p>
          <a:r>
            <a:rPr lang="ja-JP" altLang="ja-JP" sz="1100">
              <a:solidFill>
                <a:srgbClr val="FF0000"/>
              </a:solidFill>
              <a:effectLst/>
              <a:latin typeface="+mn-lt"/>
              <a:ea typeface="+mn-ea"/>
              <a:cs typeface="+mn-cs"/>
            </a:rPr>
            <a:t>⑩療育手帳 　</a:t>
          </a:r>
        </a:p>
        <a:p>
          <a:r>
            <a:rPr lang="ja-JP" altLang="ja-JP" sz="1100">
              <a:solidFill>
                <a:srgbClr val="FF0000"/>
              </a:solidFill>
              <a:effectLst/>
              <a:latin typeface="+mn-lt"/>
              <a:ea typeface="+mn-ea"/>
              <a:cs typeface="+mn-cs"/>
            </a:rPr>
            <a:t>⑪精神障碍者保健福祉手帳</a:t>
          </a:r>
        </a:p>
        <a:p>
          <a:r>
            <a:rPr lang="ja-JP" altLang="ja-JP" sz="1100">
              <a:solidFill>
                <a:srgbClr val="FF0000"/>
              </a:solidFill>
              <a:effectLst/>
              <a:latin typeface="+mn-lt"/>
              <a:ea typeface="+mn-ea"/>
              <a:cs typeface="+mn-cs"/>
            </a:rPr>
            <a:t>※日本で発行されたものであること。 　</a:t>
          </a:r>
        </a:p>
        <a:p>
          <a:r>
            <a:rPr lang="ja-JP" altLang="ja-JP" sz="1100">
              <a:solidFill>
                <a:srgbClr val="FF0000"/>
              </a:solidFill>
              <a:effectLst/>
              <a:latin typeface="+mn-lt"/>
              <a:ea typeface="+mn-ea"/>
              <a:cs typeface="+mn-cs"/>
            </a:rPr>
            <a:t>※現住所・氏名の記載があるもの（住所と氏名が記載された頁が分かれている場合は、 両方の頁が必要です。</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xdr:colOff>
      <xdr:row>12</xdr:row>
      <xdr:rowOff>182880</xdr:rowOff>
    </xdr:from>
    <xdr:to>
      <xdr:col>6</xdr:col>
      <xdr:colOff>370750</xdr:colOff>
      <xdr:row>15</xdr:row>
      <xdr:rowOff>154383</xdr:rowOff>
    </xdr:to>
    <xdr:sp macro="" textlink="">
      <xdr:nvSpPr>
        <xdr:cNvPr id="2" name="右矢印 1">
          <a:extLst>
            <a:ext uri="{FF2B5EF4-FFF2-40B4-BE49-F238E27FC236}">
              <a16:creationId xmlns:a16="http://schemas.microsoft.com/office/drawing/2014/main" id="{00000000-0008-0000-0F00-000002000000}"/>
            </a:ext>
          </a:extLst>
        </xdr:cNvPr>
        <xdr:cNvSpPr/>
      </xdr:nvSpPr>
      <xdr:spPr>
        <a:xfrm>
          <a:off x="3244215" y="3154680"/>
          <a:ext cx="288835" cy="543003"/>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2_&#33988;&#38651;&#27744;&#21336;&#29420;&#35373;&#32622;&#27096;&#24335;_&#12304;HP&#25522;&#36617;&#20013;&#12305;\01&#30906;&#23450;&#27096;&#24335;\&#12304;&#24120;&#12395;&#26368;&#26032;&#12305;__&#27096;&#24335;&#19968;&#24335;&#65288;&#30446;&#27425;&#36861;&#21152;&#65289;0406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記載要領"/>
      <sheetName val="日本標準産業中分類"/>
      <sheetName val="会社規模判断資料"/>
      <sheetName val="基本情報入力シート"/>
      <sheetName val="第1号様式"/>
      <sheetName val="第1号様式 第二面"/>
      <sheetName val="第2号様式 (助成対象事業者用)"/>
      <sheetName val="第2号様式 (共同申請者用) "/>
      <sheetName val="第2号様式 (手続き代行者用)"/>
      <sheetName val="第3号様式"/>
      <sheetName val="第4様式"/>
      <sheetName val="第4様式_別紙1"/>
      <sheetName val="第4様式_別紙2"/>
      <sheetName val="共通様式1 "/>
      <sheetName val="按分補助資料（機器按分参考資料）"/>
      <sheetName val="第7号様式"/>
      <sheetName val="第8号様式"/>
      <sheetName val="第9号様式"/>
      <sheetName val="第11号様式"/>
      <sheetName val="第13号様式"/>
      <sheetName val="第14号様式"/>
      <sheetName val="第15号様式"/>
      <sheetName val="第17号様式"/>
      <sheetName val="第21号様式"/>
      <sheetName val="第22号様式"/>
      <sheetName val="第24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nt-shokizero-zokyo@tokyokanky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tokyo-co2down.jp/wp-content/uploads/2024/03/kinousei-pv_4bougengata_r5.pdf" TargetMode="External"/><Relationship Id="rId7" Type="http://schemas.openxmlformats.org/officeDocument/2006/relationships/hyperlink" Target="https://www.tokyo-co2down.jp/wp-content/uploads/2024/03/kinousei-pv_7-2_saitekika_r5.pdf" TargetMode="External"/><Relationship Id="rId2" Type="http://schemas.openxmlformats.org/officeDocument/2006/relationships/hyperlink" Target="https://www.tokyo-co2down.jp/wp-content/uploads/2024/03/kinousei-pv_2kenzaiittutaigata_r5.pdf" TargetMode="External"/><Relationship Id="rId1" Type="http://schemas.openxmlformats.org/officeDocument/2006/relationships/hyperlink" Target="https://www.tokyo-co2down.jp/wp-content/uploads/2024/03/kinousei-pv_1kogata_r5.pdf" TargetMode="External"/><Relationship Id="rId6" Type="http://schemas.openxmlformats.org/officeDocument/2006/relationships/hyperlink" Target="https://www.tokyo-co2down.jp/wp-content/uploads/2024/03/kinousei-pv_6keiryogata_r5.pdf" TargetMode="External"/><Relationship Id="rId5" Type="http://schemas.openxmlformats.org/officeDocument/2006/relationships/hyperlink" Target="https://www.tokyo-co2down.jp/wp-content/uploads/2024/03/kinousei-pv_7-1_saitekika_r5.pdf" TargetMode="External"/><Relationship Id="rId4" Type="http://schemas.openxmlformats.org/officeDocument/2006/relationships/hyperlink" Target="https://www.tokyo-co2down.jp/wp-content/uploads/2024/03/kinousei-pv_5kogata_r5.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9"/>
  <sheetViews>
    <sheetView tabSelected="1" workbookViewId="0"/>
  </sheetViews>
  <sheetFormatPr defaultColWidth="8.90625" defaultRowHeight="13"/>
  <cols>
    <col min="1" max="1" width="93.90625" style="23" customWidth="1"/>
    <col min="2" max="16384" width="8.90625" style="23"/>
  </cols>
  <sheetData>
    <row r="1" spans="1:1" ht="24.65" customHeight="1">
      <c r="A1" s="22" t="s">
        <v>48</v>
      </c>
    </row>
    <row r="2" spans="1:1" ht="24.65" customHeight="1">
      <c r="A2" s="22" t="s">
        <v>615</v>
      </c>
    </row>
    <row r="3" spans="1:1" ht="21" customHeight="1">
      <c r="A3" s="24" t="s">
        <v>49</v>
      </c>
    </row>
    <row r="4" spans="1:1" s="26" customFormat="1" ht="21.65" customHeight="1">
      <c r="A4" s="25" t="s">
        <v>50</v>
      </c>
    </row>
    <row r="5" spans="1:1" s="26" customFormat="1" ht="21.65" customHeight="1">
      <c r="A5" s="111" t="s">
        <v>51</v>
      </c>
    </row>
    <row r="6" spans="1:1" s="26" customFormat="1" ht="21" customHeight="1">
      <c r="A6" s="111" t="s">
        <v>52</v>
      </c>
    </row>
    <row r="7" spans="1:1" s="26" customFormat="1" ht="21" customHeight="1">
      <c r="A7" s="111" t="s">
        <v>53</v>
      </c>
    </row>
    <row r="8" spans="1:1" s="26" customFormat="1" ht="21" customHeight="1">
      <c r="A8" s="110" t="s">
        <v>414</v>
      </c>
    </row>
    <row r="9" spans="1:1" s="26" customFormat="1" ht="21" customHeight="1">
      <c r="A9" s="110" t="s">
        <v>415</v>
      </c>
    </row>
    <row r="10" spans="1:1" s="26" customFormat="1" ht="21" customHeight="1">
      <c r="A10" s="110" t="s">
        <v>416</v>
      </c>
    </row>
    <row r="11" spans="1:1" s="26" customFormat="1" ht="21" customHeight="1">
      <c r="A11" s="109" t="s">
        <v>480</v>
      </c>
    </row>
    <row r="12" spans="1:1" s="26" customFormat="1" ht="21" customHeight="1">
      <c r="A12" s="109" t="s">
        <v>417</v>
      </c>
    </row>
    <row r="13" spans="1:1" s="26" customFormat="1" ht="21" customHeight="1">
      <c r="A13" s="110" t="s">
        <v>418</v>
      </c>
    </row>
    <row r="14" spans="1:1" s="26" customFormat="1" ht="21" customHeight="1">
      <c r="A14" s="110" t="s">
        <v>419</v>
      </c>
    </row>
    <row r="15" spans="1:1" s="26" customFormat="1" ht="21" customHeight="1">
      <c r="A15" s="110" t="s">
        <v>420</v>
      </c>
    </row>
    <row r="16" spans="1:1" s="26" customFormat="1" ht="21" customHeight="1">
      <c r="A16" s="109" t="s">
        <v>473</v>
      </c>
    </row>
    <row r="17" spans="1:1" s="26" customFormat="1" ht="21" customHeight="1">
      <c r="A17" s="109" t="s">
        <v>474</v>
      </c>
    </row>
    <row r="18" spans="1:1" s="26" customFormat="1" ht="21" customHeight="1">
      <c r="A18" s="110" t="s">
        <v>475</v>
      </c>
    </row>
    <row r="19" spans="1:1" s="26" customFormat="1" ht="21" customHeight="1">
      <c r="A19" s="110" t="s">
        <v>476</v>
      </c>
    </row>
    <row r="20" spans="1:1" s="26" customFormat="1" ht="21" customHeight="1">
      <c r="A20" s="109" t="s">
        <v>477</v>
      </c>
    </row>
    <row r="21" spans="1:1" s="26" customFormat="1" ht="21" customHeight="1">
      <c r="A21" s="110" t="s">
        <v>478</v>
      </c>
    </row>
    <row r="22" spans="1:1" s="26" customFormat="1" ht="21" customHeight="1">
      <c r="A22" s="109" t="s">
        <v>472</v>
      </c>
    </row>
    <row r="23" spans="1:1" s="26" customFormat="1" ht="21" customHeight="1">
      <c r="A23" s="110" t="s">
        <v>471</v>
      </c>
    </row>
    <row r="24" spans="1:1" s="26" customFormat="1" ht="21" customHeight="1">
      <c r="A24" s="109" t="s">
        <v>481</v>
      </c>
    </row>
    <row r="25" spans="1:1" s="26" customFormat="1" ht="21" customHeight="1">
      <c r="A25" s="98"/>
    </row>
    <row r="26" spans="1:1" s="26" customFormat="1" ht="15.5"/>
    <row r="27" spans="1:1" s="26" customFormat="1" ht="15.5"/>
    <row r="28" spans="1:1" s="26" customFormat="1" ht="15.5"/>
    <row r="29" spans="1:1" s="26" customFormat="1" ht="15.5"/>
  </sheetData>
  <sheetProtection algorithmName="SHA-512" hashValue="t12+9YknEPz/qq+Feib/jJVpsfIBUdT/XwifLRCk4KPO1N+BCIIEY3qeEYONVCSudngsNFbGGHED/ifSxan7JA==" saltValue="fJKERHJpNJaRdUM9h0Mbsw==" spinCount="100000" sheet="1" objects="1" scenarios="1"/>
  <phoneticPr fontId="9"/>
  <hyperlinks>
    <hyperlink ref="A5" location="提出方法!A1" display="提出方法" xr:uid="{00000000-0004-0000-0000-000000000000}"/>
    <hyperlink ref="A6" location="記載要領!A1" display="記載要領" xr:uid="{00000000-0004-0000-0000-000001000000}"/>
    <hyperlink ref="A7" location="基本情報!A1" display="基本情報入力シート" xr:uid="{00000000-0004-0000-0000-000002000000}"/>
    <hyperlink ref="A8" location="'第1号様式 '!A1" display="第1号様式（助成金交付申請書）" xr:uid="{00000000-0004-0000-0000-000003000000}"/>
    <hyperlink ref="A9" location="'第２号様式（誓約書）公社宛'!A1" display="第2号様式（誓約書）" xr:uid="{00000000-0004-0000-0000-000004000000}"/>
    <hyperlink ref="A10" location="'第２号様式（誓約書）住宅所有者宛'!A1" display="第2号様式（誓約書）住宅所有者宛" xr:uid="{00000000-0004-0000-0000-000005000000}"/>
    <hyperlink ref="A11" location="第3号様式!A1" display="第3号様式（助成金交付決定兼助成金確定通知書）" xr:uid="{00000000-0004-0000-0000-000006000000}"/>
    <hyperlink ref="A12" location="第4号様式!A1" display="第4号様式（助成金不交付決定通知書）" xr:uid="{00000000-0004-0000-0000-000007000000}"/>
    <hyperlink ref="A13" location="第5号様式!A1" display="第5号様式（助成金交付申請撤回届出書）" xr:uid="{00000000-0004-0000-0000-000008000000}"/>
    <hyperlink ref="A14" location="第６号様式!A1" display="第6号様式（助成対象機器所有者氏名等変更届）" xr:uid="{00000000-0004-0000-0000-000009000000}"/>
    <hyperlink ref="A15" location="第７号様式!A1" display="第7号様式（助成対象機器所有者変更届）" xr:uid="{00000000-0004-0000-0000-00000A000000}"/>
    <hyperlink ref="A17" location="第９号様式!A1" display="第９号様式（助成金返還報告書）" xr:uid="{00000000-0004-0000-0000-00000B000000}"/>
    <hyperlink ref="A18" location="'第10号様式 '!A1" display="第10号様式（助成金交付決定取消通知書）" xr:uid="{00000000-0004-0000-0000-00000C000000}"/>
    <hyperlink ref="A19" location="第11号様式!A1" display="第11号様式（取得財産等処分承認申請書）" xr:uid="{00000000-0004-0000-0000-00000D000000}"/>
    <hyperlink ref="A20" location="第12号様式!A1" display="第12号様式（取得財産等処分承認通知書）" xr:uid="{00000000-0004-0000-0000-00000E000000}"/>
    <hyperlink ref="A21" location="第13号様式!A1" display="第13号様式（初期費用ゼロサービス契約変更申請書）" xr:uid="{00000000-0004-0000-0000-00000F000000}"/>
    <hyperlink ref="A22" location="第14号様式!A1" display="第14号様式（初期費用ゼロサービス契約変更承認通知書）" xr:uid="{00000000-0004-0000-0000-000010000000}"/>
    <hyperlink ref="A23" location="'第15号様式 '!A1" display="第15号様式（初期費用ゼロサービス契約解除承認申請書）" xr:uid="{00000000-0004-0000-0000-000011000000}"/>
    <hyperlink ref="A24" location="第16号様式!A1" display="第16号様式（初期費用ゼロサービス契約解除承認通知書）" xr:uid="{00000000-0004-0000-0000-000012000000}"/>
    <hyperlink ref="A16" location="第８号様式!A1" display="第８号様式（助成金交付決定取消通知書）" xr:uid="{00000000-0004-0000-0000-000013000000}"/>
  </hyperlink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FF00"/>
  </sheetPr>
  <dimension ref="A1:BB225"/>
  <sheetViews>
    <sheetView showZeros="0" workbookViewId="0">
      <selection activeCell="L19" sqref="L19:AN19"/>
    </sheetView>
  </sheetViews>
  <sheetFormatPr defaultColWidth="2.1796875" defaultRowHeight="15" customHeight="1"/>
  <cols>
    <col min="1" max="20" width="2.1796875" style="3"/>
    <col min="21" max="27" width="2.1796875" style="4"/>
    <col min="28" max="16384" width="2.1796875" style="3"/>
  </cols>
  <sheetData>
    <row r="1" spans="1:54" s="5" customFormat="1" ht="15" customHeight="1">
      <c r="A1" s="13" t="s">
        <v>453</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592" t="s">
        <v>31</v>
      </c>
      <c r="W8" s="592"/>
      <c r="X8" s="592"/>
      <c r="Y8" s="592"/>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7" customFormat="1" ht="30" customHeight="1">
      <c r="A11" s="594" t="s">
        <v>340</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3" spans="1:54" ht="15" customHeight="1">
      <c r="B13" s="636" t="s">
        <v>499</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row>
    <row r="16" spans="1:54" ht="15" customHeight="1">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row>
    <row r="17" spans="1:41" ht="15" customHeight="1">
      <c r="A17" s="637" t="s">
        <v>507</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row>
    <row r="18" spans="1:41" ht="15" customHeight="1">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row>
    <row r="19" spans="1:41" ht="30" customHeight="1">
      <c r="B19" s="627" t="s">
        <v>341</v>
      </c>
      <c r="C19" s="627"/>
      <c r="D19" s="627"/>
      <c r="E19" s="627"/>
      <c r="F19" s="627"/>
      <c r="G19" s="627"/>
      <c r="H19" s="627"/>
      <c r="I19" s="627"/>
      <c r="J19" s="627"/>
      <c r="K19" s="627"/>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row>
    <row r="20" spans="1:41" ht="30" customHeight="1">
      <c r="B20" s="627" t="s">
        <v>17</v>
      </c>
      <c r="C20" s="627"/>
      <c r="D20" s="627"/>
      <c r="E20" s="627"/>
      <c r="F20" s="627"/>
      <c r="G20" s="627"/>
      <c r="H20" s="627"/>
      <c r="I20" s="627"/>
      <c r="J20" s="627"/>
      <c r="K20" s="627"/>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634"/>
      <c r="AN20" s="634"/>
    </row>
    <row r="21" spans="1:41" ht="30" customHeight="1">
      <c r="B21" s="627" t="s">
        <v>18</v>
      </c>
      <c r="C21" s="627"/>
      <c r="D21" s="627"/>
      <c r="E21" s="627"/>
      <c r="F21" s="627"/>
      <c r="G21" s="627"/>
      <c r="H21" s="627"/>
      <c r="I21" s="627"/>
      <c r="J21" s="627"/>
      <c r="K21" s="627"/>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row>
    <row r="22" spans="1:41" ht="30" customHeight="1">
      <c r="B22" s="627" t="s">
        <v>342</v>
      </c>
      <c r="C22" s="627"/>
      <c r="D22" s="627"/>
      <c r="E22" s="627"/>
      <c r="F22" s="628" t="s">
        <v>19</v>
      </c>
      <c r="G22" s="628"/>
      <c r="H22" s="628"/>
      <c r="I22" s="628"/>
      <c r="J22" s="628"/>
      <c r="K22" s="628"/>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row>
    <row r="23" spans="1:41" ht="30" customHeight="1">
      <c r="B23" s="627"/>
      <c r="C23" s="627"/>
      <c r="D23" s="627"/>
      <c r="E23" s="627"/>
      <c r="F23" s="629" t="s">
        <v>20</v>
      </c>
      <c r="G23" s="629"/>
      <c r="H23" s="629"/>
      <c r="I23" s="629"/>
      <c r="J23" s="629"/>
      <c r="K23" s="629"/>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row>
    <row r="24" spans="1:41" ht="30" customHeight="1">
      <c r="B24" s="627"/>
      <c r="C24" s="627"/>
      <c r="D24" s="627"/>
      <c r="E24" s="627"/>
      <c r="F24" s="630" t="s">
        <v>26</v>
      </c>
      <c r="G24" s="630"/>
      <c r="H24" s="630"/>
      <c r="I24" s="630"/>
      <c r="J24" s="630"/>
      <c r="K24" s="630"/>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row>
    <row r="25" spans="1:41" ht="15" customHeight="1">
      <c r="U25" s="3"/>
      <c r="V25" s="3"/>
    </row>
    <row r="26" spans="1:41" ht="15" customHeight="1">
      <c r="T26" s="16"/>
      <c r="X26" s="18"/>
    </row>
    <row r="225" spans="41:41" ht="15" customHeight="1">
      <c r="AO225" s="3" t="s">
        <v>587</v>
      </c>
    </row>
  </sheetData>
  <sheetProtection algorithmName="SHA-512" hashValue="m1su6qNvmDgoHpc/oY3VzevGJX2O6TKWQScthc48Kzkam3t4d/bzyP+0kPmGtOZi2W/fO07VrHynDXoBwbihSg==" saltValue="bbDn9dUdAI+eOubS5zV5rg==" spinCount="100000" sheet="1" objects="1" scenarios="1" selectLockedCells="1"/>
  <mergeCells count="28">
    <mergeCell ref="B20:K20"/>
    <mergeCell ref="L20:AN20"/>
    <mergeCell ref="B21:K21"/>
    <mergeCell ref="L21:AN21"/>
    <mergeCell ref="B13:AN15"/>
    <mergeCell ref="B19:K19"/>
    <mergeCell ref="L19:AN19"/>
    <mergeCell ref="A17:AO17"/>
    <mergeCell ref="B18:AN18"/>
    <mergeCell ref="AD2:AG2"/>
    <mergeCell ref="AI2:AJ2"/>
    <mergeCell ref="AL2:AM2"/>
    <mergeCell ref="V6:Y6"/>
    <mergeCell ref="Z6:AN6"/>
    <mergeCell ref="B22:E24"/>
    <mergeCell ref="F22:K22"/>
    <mergeCell ref="F23:K23"/>
    <mergeCell ref="F24:K24"/>
    <mergeCell ref="L22:AN22"/>
    <mergeCell ref="L23:AN23"/>
    <mergeCell ref="L24:AN24"/>
    <mergeCell ref="V7:Y7"/>
    <mergeCell ref="A11:AO11"/>
    <mergeCell ref="Z7:AN7"/>
    <mergeCell ref="V8:Y8"/>
    <mergeCell ref="Z8:AF8"/>
    <mergeCell ref="AG8:AN8"/>
    <mergeCell ref="A10:AO10"/>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FFFF00"/>
  </sheetPr>
  <dimension ref="A1:BB225"/>
  <sheetViews>
    <sheetView showZeros="0" workbookViewId="0">
      <selection activeCell="Q19" sqref="Q19:AN19"/>
    </sheetView>
  </sheetViews>
  <sheetFormatPr defaultColWidth="2.1796875" defaultRowHeight="15" customHeight="1"/>
  <cols>
    <col min="1" max="4" width="2.1796875" style="3"/>
    <col min="5" max="5" width="2.1796875" style="3" customWidth="1"/>
    <col min="6" max="20" width="2.1796875" style="3"/>
    <col min="21" max="27" width="2.1796875" style="4"/>
    <col min="28" max="16384" width="2.1796875" style="3"/>
  </cols>
  <sheetData>
    <row r="1" spans="1:54" s="5" customFormat="1" ht="15" customHeight="1">
      <c r="A1" s="13" t="s">
        <v>452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343</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2" spans="1:54" s="5"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67"/>
      <c r="AQ12" s="67"/>
      <c r="AR12" s="67"/>
      <c r="AS12" s="67"/>
      <c r="AT12" s="67"/>
      <c r="AU12" s="67"/>
      <c r="AV12" s="67"/>
      <c r="AW12" s="67"/>
      <c r="AX12" s="67"/>
      <c r="AY12" s="67"/>
      <c r="AZ12" s="67"/>
      <c r="BA12" s="67"/>
    </row>
    <row r="13" spans="1:54" ht="15" customHeight="1">
      <c r="B13" s="636" t="s">
        <v>500</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row>
    <row r="16" spans="1:54" ht="15" customHeight="1">
      <c r="C16" s="99"/>
      <c r="D16" s="99"/>
      <c r="E16" s="99"/>
      <c r="F16" s="99"/>
      <c r="G16" s="99"/>
      <c r="H16" s="99"/>
      <c r="I16" s="99"/>
      <c r="J16" s="99"/>
      <c r="K16" s="99"/>
      <c r="L16" s="99"/>
      <c r="M16" s="99"/>
      <c r="N16" s="99"/>
      <c r="O16" s="99"/>
      <c r="P16" s="99"/>
      <c r="Q16" s="99"/>
      <c r="R16" s="99"/>
      <c r="S16" s="99"/>
      <c r="T16" s="99"/>
      <c r="U16" s="99"/>
      <c r="V16" s="99"/>
      <c r="W16" s="99"/>
      <c r="X16" s="99"/>
    </row>
    <row r="17" spans="2:40"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40" ht="15" customHeight="1">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row>
    <row r="19" spans="2:40" ht="30" customHeight="1">
      <c r="B19" s="649" t="s">
        <v>341</v>
      </c>
      <c r="C19" s="650"/>
      <c r="D19" s="650"/>
      <c r="E19" s="650"/>
      <c r="F19" s="650"/>
      <c r="G19" s="650"/>
      <c r="H19" s="650"/>
      <c r="I19" s="650"/>
      <c r="J19" s="650"/>
      <c r="K19" s="650"/>
      <c r="L19" s="650"/>
      <c r="M19" s="650"/>
      <c r="N19" s="650"/>
      <c r="O19" s="650"/>
      <c r="P19" s="651"/>
      <c r="Q19" s="652"/>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4"/>
    </row>
    <row r="20" spans="2:40" ht="30" customHeight="1">
      <c r="B20" s="662" t="s">
        <v>344</v>
      </c>
      <c r="C20" s="662"/>
      <c r="D20" s="662"/>
      <c r="E20" s="218">
        <v>1</v>
      </c>
      <c r="F20" s="657" t="s">
        <v>345</v>
      </c>
      <c r="G20" s="657"/>
      <c r="H20" s="657"/>
      <c r="I20" s="657"/>
      <c r="J20" s="657"/>
      <c r="K20" s="657"/>
      <c r="L20" s="657"/>
      <c r="M20" s="657"/>
      <c r="N20" s="657"/>
      <c r="O20" s="657"/>
      <c r="P20" s="658"/>
      <c r="Q20" s="659"/>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1"/>
    </row>
    <row r="21" spans="2:40" ht="30" customHeight="1">
      <c r="B21" s="662"/>
      <c r="C21" s="662"/>
      <c r="D21" s="662"/>
      <c r="E21" s="219">
        <v>2</v>
      </c>
      <c r="F21" s="663" t="s">
        <v>348</v>
      </c>
      <c r="G21" s="663"/>
      <c r="H21" s="663"/>
      <c r="I21" s="663"/>
      <c r="J21" s="663"/>
      <c r="K21" s="663"/>
      <c r="L21" s="663"/>
      <c r="M21" s="663"/>
      <c r="N21" s="663"/>
      <c r="O21" s="663"/>
      <c r="P21" s="664"/>
      <c r="Q21" s="639"/>
      <c r="R21" s="640"/>
      <c r="S21" s="640"/>
      <c r="T21" s="640"/>
      <c r="U21" s="640"/>
      <c r="V21" s="640"/>
      <c r="W21" s="640"/>
      <c r="X21" s="640"/>
      <c r="Y21" s="640"/>
      <c r="Z21" s="640"/>
      <c r="AA21" s="640"/>
      <c r="AB21" s="640"/>
      <c r="AC21" s="640"/>
      <c r="AD21" s="640"/>
      <c r="AE21" s="640"/>
      <c r="AF21" s="640"/>
      <c r="AG21" s="640"/>
      <c r="AH21" s="640"/>
      <c r="AI21" s="640"/>
      <c r="AJ21" s="640"/>
      <c r="AK21" s="640"/>
      <c r="AL21" s="640"/>
      <c r="AM21" s="640"/>
      <c r="AN21" s="641"/>
    </row>
    <row r="22" spans="2:40" ht="30" customHeight="1">
      <c r="B22" s="662"/>
      <c r="C22" s="662"/>
      <c r="D22" s="662"/>
      <c r="E22" s="220">
        <v>3</v>
      </c>
      <c r="F22" s="663" t="s">
        <v>347</v>
      </c>
      <c r="G22" s="663"/>
      <c r="H22" s="663"/>
      <c r="I22" s="663"/>
      <c r="J22" s="663"/>
      <c r="K22" s="663"/>
      <c r="L22" s="663"/>
      <c r="M22" s="663"/>
      <c r="N22" s="663"/>
      <c r="O22" s="663"/>
      <c r="P22" s="664"/>
      <c r="Q22" s="639"/>
      <c r="R22" s="640"/>
      <c r="S22" s="640"/>
      <c r="T22" s="640"/>
      <c r="U22" s="640"/>
      <c r="V22" s="640"/>
      <c r="W22" s="640"/>
      <c r="X22" s="640"/>
      <c r="Y22" s="640"/>
      <c r="Z22" s="640"/>
      <c r="AA22" s="640"/>
      <c r="AB22" s="640"/>
      <c r="AC22" s="640"/>
      <c r="AD22" s="640"/>
      <c r="AE22" s="640"/>
      <c r="AF22" s="640"/>
      <c r="AG22" s="640"/>
      <c r="AH22" s="640"/>
      <c r="AI22" s="640"/>
      <c r="AJ22" s="640"/>
      <c r="AK22" s="640"/>
      <c r="AL22" s="640"/>
      <c r="AM22" s="640"/>
      <c r="AN22" s="641"/>
    </row>
    <row r="23" spans="2:40" ht="30" customHeight="1">
      <c r="B23" s="662"/>
      <c r="C23" s="662"/>
      <c r="D23" s="662"/>
      <c r="E23" s="221">
        <v>4</v>
      </c>
      <c r="F23" s="642" t="s">
        <v>346</v>
      </c>
      <c r="G23" s="642"/>
      <c r="H23" s="642"/>
      <c r="I23" s="642"/>
      <c r="J23" s="642"/>
      <c r="K23" s="642"/>
      <c r="L23" s="642"/>
      <c r="M23" s="642"/>
      <c r="N23" s="642"/>
      <c r="O23" s="642"/>
      <c r="P23" s="643"/>
      <c r="Q23" s="644"/>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6"/>
    </row>
    <row r="24" spans="2:40" ht="30" customHeight="1">
      <c r="B24" s="662" t="s">
        <v>349</v>
      </c>
      <c r="C24" s="662"/>
      <c r="D24" s="662"/>
      <c r="E24" s="218">
        <v>1</v>
      </c>
      <c r="F24" s="657" t="s">
        <v>345</v>
      </c>
      <c r="G24" s="657"/>
      <c r="H24" s="657"/>
      <c r="I24" s="657"/>
      <c r="J24" s="657"/>
      <c r="K24" s="657"/>
      <c r="L24" s="657"/>
      <c r="M24" s="657"/>
      <c r="N24" s="657"/>
      <c r="O24" s="657"/>
      <c r="P24" s="658"/>
      <c r="Q24" s="659"/>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1"/>
    </row>
    <row r="25" spans="2:40" ht="30" customHeight="1">
      <c r="B25" s="662"/>
      <c r="C25" s="662"/>
      <c r="D25" s="662"/>
      <c r="E25" s="219">
        <v>2</v>
      </c>
      <c r="F25" s="663" t="s">
        <v>348</v>
      </c>
      <c r="G25" s="663"/>
      <c r="H25" s="663"/>
      <c r="I25" s="663"/>
      <c r="J25" s="663"/>
      <c r="K25" s="663"/>
      <c r="L25" s="663"/>
      <c r="M25" s="663"/>
      <c r="N25" s="663"/>
      <c r="O25" s="663"/>
      <c r="P25" s="664"/>
      <c r="Q25" s="639"/>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1"/>
    </row>
    <row r="26" spans="2:40" ht="30" customHeight="1">
      <c r="B26" s="662"/>
      <c r="C26" s="662"/>
      <c r="D26" s="662"/>
      <c r="E26" s="220">
        <v>3</v>
      </c>
      <c r="F26" s="663" t="s">
        <v>347</v>
      </c>
      <c r="G26" s="663"/>
      <c r="H26" s="663"/>
      <c r="I26" s="663"/>
      <c r="J26" s="663"/>
      <c r="K26" s="663"/>
      <c r="L26" s="663"/>
      <c r="M26" s="663"/>
      <c r="N26" s="663"/>
      <c r="O26" s="663"/>
      <c r="P26" s="664"/>
      <c r="Q26" s="639"/>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1"/>
    </row>
    <row r="27" spans="2:40" ht="30" customHeight="1">
      <c r="B27" s="662"/>
      <c r="C27" s="662"/>
      <c r="D27" s="662"/>
      <c r="E27" s="221">
        <v>4</v>
      </c>
      <c r="F27" s="642" t="s">
        <v>346</v>
      </c>
      <c r="G27" s="642"/>
      <c r="H27" s="642"/>
      <c r="I27" s="642"/>
      <c r="J27" s="642"/>
      <c r="K27" s="642"/>
      <c r="L27" s="642"/>
      <c r="M27" s="642"/>
      <c r="N27" s="642"/>
      <c r="O27" s="642"/>
      <c r="P27" s="643"/>
      <c r="Q27" s="644"/>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6"/>
    </row>
    <row r="28" spans="2:40" ht="15" customHeight="1">
      <c r="B28" s="656" t="s">
        <v>47</v>
      </c>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row>
    <row r="29" spans="2:40" ht="15" customHeight="1">
      <c r="D29" s="222"/>
      <c r="X29" s="19"/>
    </row>
    <row r="30" spans="2:40" ht="15" customHeight="1">
      <c r="T30" s="16"/>
      <c r="X30" s="18"/>
    </row>
    <row r="225" spans="41:41" ht="15" customHeight="1">
      <c r="AO225" s="3" t="s">
        <v>587</v>
      </c>
    </row>
  </sheetData>
  <sheetProtection algorithmName="SHA-512" hashValue="6he63uROI5+vXbrnnYHk/XoVu57eKXW/7FUeiBqtadcsEZ30HDuvmJLvUY+UsU7hI9qbHUS4zAwwrNicC0wiLw==" saltValue="ERLLRQ9P8RZ0UJivU+xYZA==" spinCount="100000" sheet="1" objects="1" scenarios="1" selectLockedCells="1"/>
  <mergeCells count="36">
    <mergeCell ref="B28:AN28"/>
    <mergeCell ref="F24:P24"/>
    <mergeCell ref="Q24:AN24"/>
    <mergeCell ref="Q20:AN20"/>
    <mergeCell ref="Q21:AN21"/>
    <mergeCell ref="Q22:AN22"/>
    <mergeCell ref="Q23:AN23"/>
    <mergeCell ref="B24:D27"/>
    <mergeCell ref="B20:D23"/>
    <mergeCell ref="F20:P20"/>
    <mergeCell ref="F21:P21"/>
    <mergeCell ref="F22:P22"/>
    <mergeCell ref="F23:P23"/>
    <mergeCell ref="F25:P25"/>
    <mergeCell ref="Q25:AN25"/>
    <mergeCell ref="F26:P26"/>
    <mergeCell ref="AD2:AG2"/>
    <mergeCell ref="AI2:AJ2"/>
    <mergeCell ref="AL2:AM2"/>
    <mergeCell ref="V6:Y6"/>
    <mergeCell ref="Z6:AN6"/>
    <mergeCell ref="Q26:AN26"/>
    <mergeCell ref="F27:P27"/>
    <mergeCell ref="Q27:AN27"/>
    <mergeCell ref="Z7:AN7"/>
    <mergeCell ref="V8:Y8"/>
    <mergeCell ref="Z8:AF8"/>
    <mergeCell ref="AG8:AN8"/>
    <mergeCell ref="A10:AO10"/>
    <mergeCell ref="V7:Y7"/>
    <mergeCell ref="A11:AO11"/>
    <mergeCell ref="B13:AN15"/>
    <mergeCell ref="B17:AN17"/>
    <mergeCell ref="B19:P19"/>
    <mergeCell ref="Q19:AN19"/>
    <mergeCell ref="B18:AN18"/>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FF00"/>
  </sheetPr>
  <dimension ref="A1:BB225"/>
  <sheetViews>
    <sheetView showZeros="0" workbookViewId="0">
      <selection activeCell="B18" sqref="B18:AN18"/>
    </sheetView>
  </sheetViews>
  <sheetFormatPr defaultColWidth="2.1796875" defaultRowHeight="15" customHeight="1"/>
  <cols>
    <col min="1" max="20" width="2.1796875" style="3"/>
    <col min="21" max="27" width="2.1796875" style="4"/>
    <col min="28" max="16384" width="2.1796875" style="3"/>
  </cols>
  <sheetData>
    <row r="1" spans="1:54" s="5" customFormat="1" ht="15" customHeight="1">
      <c r="A1" s="13" t="s">
        <v>451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350</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2" spans="1:54" ht="15" customHeight="1">
      <c r="U12" s="3"/>
      <c r="V12" s="3"/>
      <c r="W12" s="3"/>
      <c r="X12" s="3"/>
      <c r="Y12" s="3"/>
      <c r="Z12" s="3"/>
      <c r="AA12" s="3"/>
    </row>
    <row r="13" spans="1:54" ht="15" customHeight="1">
      <c r="B13" s="636" t="s">
        <v>501</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row>
    <row r="16" spans="1:54" ht="15" customHeight="1">
      <c r="C16" s="99"/>
      <c r="D16" s="99"/>
      <c r="E16" s="99"/>
      <c r="F16" s="99"/>
      <c r="G16" s="99"/>
      <c r="H16" s="99"/>
      <c r="I16" s="99"/>
      <c r="J16" s="99"/>
      <c r="K16" s="99"/>
      <c r="L16" s="99"/>
      <c r="M16" s="99"/>
      <c r="N16" s="99"/>
      <c r="O16" s="99"/>
      <c r="P16" s="99"/>
      <c r="Q16" s="99"/>
      <c r="R16" s="99"/>
      <c r="S16" s="99"/>
      <c r="T16" s="99"/>
      <c r="U16" s="99"/>
      <c r="V16" s="99"/>
      <c r="W16" s="99"/>
      <c r="X16" s="99"/>
    </row>
    <row r="17" spans="2:52"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52" ht="15" customHeight="1">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row>
    <row r="19" spans="2:52" ht="30" customHeight="1">
      <c r="B19" s="627" t="s">
        <v>341</v>
      </c>
      <c r="C19" s="627"/>
      <c r="D19" s="627"/>
      <c r="E19" s="627"/>
      <c r="F19" s="627"/>
      <c r="G19" s="627"/>
      <c r="H19" s="627"/>
      <c r="I19" s="627"/>
      <c r="J19" s="627"/>
      <c r="K19" s="627"/>
      <c r="L19" s="627"/>
      <c r="M19" s="627"/>
      <c r="N19" s="627"/>
      <c r="O19" s="627"/>
      <c r="P19" s="627"/>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row>
    <row r="20" spans="2:52" ht="30" customHeight="1">
      <c r="B20" s="677" t="s">
        <v>22</v>
      </c>
      <c r="C20" s="677"/>
      <c r="D20" s="628" t="s">
        <v>23</v>
      </c>
      <c r="E20" s="628"/>
      <c r="F20" s="628"/>
      <c r="G20" s="628"/>
      <c r="H20" s="628"/>
      <c r="I20" s="628"/>
      <c r="J20" s="628"/>
      <c r="K20" s="628"/>
      <c r="L20" s="628"/>
      <c r="M20" s="628"/>
      <c r="N20" s="628"/>
      <c r="O20" s="628"/>
      <c r="P20" s="628"/>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row>
    <row r="21" spans="2:52" ht="15" customHeight="1">
      <c r="B21" s="677"/>
      <c r="C21" s="677"/>
      <c r="D21" s="672" t="s">
        <v>25</v>
      </c>
      <c r="E21" s="672"/>
      <c r="F21" s="672"/>
      <c r="G21" s="672"/>
      <c r="H21" s="672"/>
      <c r="I21" s="672"/>
      <c r="J21" s="672"/>
      <c r="K21" s="672"/>
      <c r="L21" s="672"/>
      <c r="M21" s="672"/>
      <c r="N21" s="672"/>
      <c r="O21" s="672"/>
      <c r="P21" s="672"/>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Q21" s="17" t="s">
        <v>24</v>
      </c>
    </row>
    <row r="22" spans="2:52" ht="30" customHeight="1">
      <c r="B22" s="677"/>
      <c r="C22" s="677"/>
      <c r="D22" s="671" t="s">
        <v>351</v>
      </c>
      <c r="E22" s="671"/>
      <c r="F22" s="671"/>
      <c r="G22" s="671"/>
      <c r="H22" s="671"/>
      <c r="I22" s="671"/>
      <c r="J22" s="671"/>
      <c r="K22" s="671"/>
      <c r="L22" s="671"/>
      <c r="M22" s="671"/>
      <c r="N22" s="671"/>
      <c r="O22" s="671"/>
      <c r="P22" s="671"/>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row>
    <row r="23" spans="2:52" ht="30" customHeight="1">
      <c r="B23" s="677"/>
      <c r="C23" s="677"/>
      <c r="D23" s="630" t="s">
        <v>26</v>
      </c>
      <c r="E23" s="630"/>
      <c r="F23" s="630"/>
      <c r="G23" s="630"/>
      <c r="H23" s="630"/>
      <c r="I23" s="630"/>
      <c r="J23" s="630"/>
      <c r="K23" s="630"/>
      <c r="L23" s="630"/>
      <c r="M23" s="630"/>
      <c r="N23" s="630"/>
      <c r="O23" s="630"/>
      <c r="P23" s="63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row>
    <row r="24" spans="2:52" ht="30" customHeight="1">
      <c r="B24" s="681" t="s">
        <v>21</v>
      </c>
      <c r="C24" s="681"/>
      <c r="D24" s="628" t="s">
        <v>23</v>
      </c>
      <c r="E24" s="628"/>
      <c r="F24" s="628"/>
      <c r="G24" s="628"/>
      <c r="H24" s="628"/>
      <c r="I24" s="628"/>
      <c r="J24" s="628"/>
      <c r="K24" s="628"/>
      <c r="L24" s="628"/>
      <c r="M24" s="628"/>
      <c r="N24" s="628"/>
      <c r="O24" s="628"/>
      <c r="P24" s="628"/>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row>
    <row r="25" spans="2:52" ht="15" customHeight="1">
      <c r="B25" s="682"/>
      <c r="C25" s="682"/>
      <c r="D25" s="672" t="s">
        <v>25</v>
      </c>
      <c r="E25" s="672"/>
      <c r="F25" s="672"/>
      <c r="G25" s="672"/>
      <c r="H25" s="672"/>
      <c r="I25" s="672"/>
      <c r="J25" s="672"/>
      <c r="K25" s="672"/>
      <c r="L25" s="672"/>
      <c r="M25" s="672"/>
      <c r="N25" s="672"/>
      <c r="O25" s="672"/>
      <c r="P25" s="672"/>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row>
    <row r="26" spans="2:52" ht="30" customHeight="1">
      <c r="B26" s="682"/>
      <c r="C26" s="682"/>
      <c r="D26" s="671" t="s">
        <v>352</v>
      </c>
      <c r="E26" s="671"/>
      <c r="F26" s="671"/>
      <c r="G26" s="671"/>
      <c r="H26" s="671"/>
      <c r="I26" s="671"/>
      <c r="J26" s="671"/>
      <c r="K26" s="671"/>
      <c r="L26" s="671"/>
      <c r="M26" s="671"/>
      <c r="N26" s="671"/>
      <c r="O26" s="671"/>
      <c r="P26" s="671"/>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row>
    <row r="27" spans="2:52" ht="30" customHeight="1">
      <c r="B27" s="683"/>
      <c r="C27" s="683"/>
      <c r="D27" s="630" t="s">
        <v>26</v>
      </c>
      <c r="E27" s="630"/>
      <c r="F27" s="630"/>
      <c r="G27" s="630"/>
      <c r="H27" s="630"/>
      <c r="I27" s="630"/>
      <c r="J27" s="630"/>
      <c r="K27" s="630"/>
      <c r="L27" s="630"/>
      <c r="M27" s="630"/>
      <c r="N27" s="630"/>
      <c r="O27" s="630"/>
      <c r="P27" s="63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row>
    <row r="28" spans="2:52" ht="30" customHeight="1">
      <c r="B28" s="627" t="s">
        <v>27</v>
      </c>
      <c r="C28" s="627"/>
      <c r="D28" s="627"/>
      <c r="E28" s="627"/>
      <c r="F28" s="627"/>
      <c r="G28" s="627"/>
      <c r="H28" s="627"/>
      <c r="I28" s="627"/>
      <c r="J28" s="627"/>
      <c r="K28" s="627"/>
      <c r="L28" s="627"/>
      <c r="M28" s="627"/>
      <c r="N28" s="627"/>
      <c r="O28" s="627"/>
      <c r="P28" s="627"/>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row>
    <row r="29" spans="2:52" ht="30" customHeight="1">
      <c r="B29" s="673" t="s">
        <v>28</v>
      </c>
      <c r="C29" s="673"/>
      <c r="D29" s="673"/>
      <c r="E29" s="673"/>
      <c r="F29" s="673"/>
      <c r="G29" s="673"/>
      <c r="H29" s="673"/>
      <c r="I29" s="673"/>
      <c r="J29" s="673"/>
      <c r="K29" s="673"/>
      <c r="L29" s="673"/>
      <c r="M29" s="673"/>
      <c r="N29" s="673"/>
      <c r="O29" s="673"/>
      <c r="P29" s="673"/>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row>
    <row r="30" spans="2:52" ht="15" customHeight="1">
      <c r="B30" s="678" t="s">
        <v>29</v>
      </c>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80"/>
    </row>
    <row r="31" spans="2:52" ht="15" customHeight="1">
      <c r="B31" s="676" t="s">
        <v>30</v>
      </c>
      <c r="C31" s="676"/>
      <c r="D31" s="676"/>
      <c r="E31" s="676"/>
      <c r="F31" s="676"/>
      <c r="G31" s="676"/>
      <c r="H31" s="675" t="s">
        <v>353</v>
      </c>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row>
    <row r="32" spans="2:52" ht="15" customHeight="1">
      <c r="B32" s="676"/>
      <c r="C32" s="676"/>
      <c r="D32" s="676"/>
      <c r="E32" s="676"/>
      <c r="F32" s="676"/>
      <c r="G32" s="676"/>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W32" s="223"/>
      <c r="AX32" s="223"/>
      <c r="AY32" s="223"/>
      <c r="AZ32" s="223"/>
    </row>
    <row r="33" spans="2:52" ht="15" customHeight="1">
      <c r="B33" s="676"/>
      <c r="C33" s="676"/>
      <c r="D33" s="676"/>
      <c r="E33" s="676"/>
      <c r="F33" s="676"/>
      <c r="G33" s="676"/>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W33" s="223"/>
      <c r="AX33" s="223"/>
      <c r="AY33" s="223"/>
      <c r="AZ33" s="223"/>
    </row>
    <row r="34" spans="2:52" ht="15" customHeight="1">
      <c r="B34" s="665" t="s">
        <v>354</v>
      </c>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row>
    <row r="35" spans="2:52" ht="15" customHeight="1">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row>
    <row r="36" spans="2:52" ht="15" customHeight="1">
      <c r="B36" s="224"/>
      <c r="C36" s="224"/>
      <c r="D36" s="225"/>
      <c r="E36" s="224"/>
      <c r="F36" s="224"/>
      <c r="G36" s="224"/>
      <c r="H36" s="224"/>
      <c r="I36" s="224"/>
      <c r="J36" s="224"/>
      <c r="K36" s="224"/>
      <c r="L36" s="224"/>
      <c r="M36" s="224"/>
      <c r="N36" s="224"/>
      <c r="O36" s="224"/>
      <c r="P36" s="224"/>
      <c r="Q36" s="224"/>
      <c r="R36" s="224"/>
      <c r="S36" s="224"/>
      <c r="T36" s="224"/>
      <c r="U36" s="226"/>
      <c r="V36" s="226"/>
      <c r="W36" s="226"/>
      <c r="X36" s="19"/>
    </row>
    <row r="37" spans="2:52" ht="15" customHeight="1">
      <c r="B37" s="227"/>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row>
    <row r="38" spans="2:52" ht="15" customHeight="1">
      <c r="T38" s="16"/>
      <c r="X38" s="18"/>
    </row>
    <row r="225" spans="41:41" ht="15" customHeight="1">
      <c r="AO225" s="3" t="s">
        <v>587</v>
      </c>
    </row>
  </sheetData>
  <sheetProtection algorithmName="SHA-512" hashValue="CWvd/BMsVbB56EIpHgpT/HqHhUxrwQaoXjIH6HOGHmMaujuVHHsZ5SsMCSM6CzNZadD5WBUzoS9WlsFmDYFFmw==" saltValue="eFWmDdOhAFXG0c1LKI/eRg==" spinCount="100000" sheet="1" objects="1" scenarios="1" selectLockedCells="1"/>
  <mergeCells count="43">
    <mergeCell ref="A11:AO11"/>
    <mergeCell ref="B13:AN15"/>
    <mergeCell ref="B20:C23"/>
    <mergeCell ref="B30:AN30"/>
    <mergeCell ref="B24:C27"/>
    <mergeCell ref="D24:P24"/>
    <mergeCell ref="Q25:AN25"/>
    <mergeCell ref="Q26:AN26"/>
    <mergeCell ref="Q27:AN27"/>
    <mergeCell ref="B17:AN17"/>
    <mergeCell ref="B19:P19"/>
    <mergeCell ref="Q19:AN19"/>
    <mergeCell ref="D27:P27"/>
    <mergeCell ref="D26:P26"/>
    <mergeCell ref="D25:P25"/>
    <mergeCell ref="B18:AN18"/>
    <mergeCell ref="AD2:AG2"/>
    <mergeCell ref="AI2:AJ2"/>
    <mergeCell ref="AL2:AM2"/>
    <mergeCell ref="V6:Y6"/>
    <mergeCell ref="Z6:AN6"/>
    <mergeCell ref="Z7:AN7"/>
    <mergeCell ref="V8:Y8"/>
    <mergeCell ref="Z8:AF8"/>
    <mergeCell ref="AG8:AN8"/>
    <mergeCell ref="A10:AO10"/>
    <mergeCell ref="V7:Y7"/>
    <mergeCell ref="B34:AN35"/>
    <mergeCell ref="Q20:AN20"/>
    <mergeCell ref="Q21:AN21"/>
    <mergeCell ref="Q22:AN22"/>
    <mergeCell ref="Q23:AN23"/>
    <mergeCell ref="Q24:AN24"/>
    <mergeCell ref="D23:P23"/>
    <mergeCell ref="D22:P22"/>
    <mergeCell ref="D21:P21"/>
    <mergeCell ref="D20:P20"/>
    <mergeCell ref="B29:P29"/>
    <mergeCell ref="B28:P28"/>
    <mergeCell ref="Q28:AN28"/>
    <mergeCell ref="Q29:AN29"/>
    <mergeCell ref="H31:AN33"/>
    <mergeCell ref="B31:G33"/>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25400</xdr:colOff>
                    <xdr:row>30</xdr:row>
                    <xdr:rowOff>152400</xdr:rowOff>
                  </from>
                  <to>
                    <xdr:col>2</xdr:col>
                    <xdr:colOff>101600</xdr:colOff>
                    <xdr:row>32</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FFFF00"/>
  </sheetPr>
  <dimension ref="A1:BB225"/>
  <sheetViews>
    <sheetView showZeros="0" workbookViewId="0">
      <selection activeCell="Q19" sqref="Q19:AN19"/>
    </sheetView>
  </sheetViews>
  <sheetFormatPr defaultColWidth="2.1796875" defaultRowHeight="15" customHeight="1"/>
  <cols>
    <col min="1" max="21" width="2.1796875" style="3"/>
    <col min="22" max="28" width="2.1796875" style="4"/>
    <col min="29" max="16384" width="2.1796875" style="3"/>
  </cols>
  <sheetData>
    <row r="1" spans="1:54" s="5" customFormat="1" ht="15" customHeight="1">
      <c r="A1" s="13" t="s">
        <v>450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355</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2" spans="1:54" ht="15" customHeight="1">
      <c r="C12" s="229"/>
      <c r="D12" s="230"/>
      <c r="E12" s="231"/>
      <c r="F12" s="230"/>
      <c r="G12" s="231"/>
      <c r="H12" s="230"/>
      <c r="I12" s="232"/>
      <c r="J12" s="232"/>
      <c r="K12" s="233"/>
      <c r="O12" s="233"/>
      <c r="P12" s="233"/>
      <c r="V12" s="3"/>
      <c r="W12" s="3"/>
      <c r="X12" s="3"/>
      <c r="Y12" s="3"/>
      <c r="Z12" s="3"/>
    </row>
    <row r="13" spans="1:54" ht="15" customHeight="1">
      <c r="B13" s="636" t="s">
        <v>502</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Q13" s="17"/>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Q14" s="17"/>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Q15" s="17"/>
    </row>
    <row r="16" spans="1:54" ht="15"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AQ16" s="17"/>
    </row>
    <row r="17" spans="2:40"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40" ht="15" customHeight="1">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row>
    <row r="19" spans="2:40" ht="30" customHeight="1">
      <c r="B19" s="627" t="s">
        <v>341</v>
      </c>
      <c r="C19" s="627"/>
      <c r="D19" s="627"/>
      <c r="E19" s="627"/>
      <c r="F19" s="627"/>
      <c r="G19" s="627"/>
      <c r="H19" s="627"/>
      <c r="I19" s="627"/>
      <c r="J19" s="627"/>
      <c r="K19" s="627"/>
      <c r="L19" s="627"/>
      <c r="M19" s="627"/>
      <c r="N19" s="627"/>
      <c r="O19" s="627"/>
      <c r="P19" s="627"/>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row>
    <row r="20" spans="2:40" ht="30" customHeight="1">
      <c r="B20" s="705" t="s">
        <v>32</v>
      </c>
      <c r="C20" s="705"/>
      <c r="D20" s="705"/>
      <c r="E20" s="705"/>
      <c r="F20" s="705"/>
      <c r="G20" s="705"/>
      <c r="H20" s="705"/>
      <c r="I20" s="705"/>
      <c r="J20" s="705"/>
      <c r="K20" s="705"/>
      <c r="L20" s="705"/>
      <c r="M20" s="705"/>
      <c r="N20" s="705"/>
      <c r="O20" s="705"/>
      <c r="P20" s="705"/>
      <c r="Q20" s="693"/>
      <c r="R20" s="694"/>
      <c r="S20" s="694"/>
      <c r="T20" s="694"/>
      <c r="U20" s="694"/>
      <c r="V20" s="694"/>
      <c r="W20" s="694"/>
      <c r="X20" s="694"/>
      <c r="Y20" s="694"/>
      <c r="Z20" s="694"/>
      <c r="AA20" s="694"/>
      <c r="AB20" s="694"/>
      <c r="AC20" s="694"/>
      <c r="AD20" s="694"/>
      <c r="AE20" s="694"/>
      <c r="AF20" s="694"/>
      <c r="AG20" s="695" t="s">
        <v>2</v>
      </c>
      <c r="AH20" s="695"/>
      <c r="AI20" s="695"/>
      <c r="AJ20" s="695"/>
      <c r="AK20" s="695"/>
      <c r="AL20" s="695"/>
      <c r="AM20" s="695"/>
      <c r="AN20" s="696"/>
    </row>
    <row r="21" spans="2:40" ht="30" customHeight="1">
      <c r="B21" s="705" t="s">
        <v>356</v>
      </c>
      <c r="C21" s="705"/>
      <c r="D21" s="705"/>
      <c r="E21" s="705"/>
      <c r="F21" s="705"/>
      <c r="G21" s="705"/>
      <c r="H21" s="705"/>
      <c r="I21" s="705"/>
      <c r="J21" s="705"/>
      <c r="K21" s="705"/>
      <c r="L21" s="705"/>
      <c r="M21" s="705"/>
      <c r="N21" s="705"/>
      <c r="O21" s="705"/>
      <c r="P21" s="705"/>
      <c r="Q21" s="706"/>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8"/>
    </row>
    <row r="22" spans="2:40" ht="30" customHeight="1">
      <c r="B22" s="705" t="s">
        <v>357</v>
      </c>
      <c r="C22" s="705"/>
      <c r="D22" s="705"/>
      <c r="E22" s="705"/>
      <c r="F22" s="705"/>
      <c r="G22" s="705"/>
      <c r="H22" s="705"/>
      <c r="I22" s="705"/>
      <c r="J22" s="705"/>
      <c r="K22" s="705"/>
      <c r="L22" s="705"/>
      <c r="M22" s="705"/>
      <c r="N22" s="705"/>
      <c r="O22" s="705"/>
      <c r="P22" s="705"/>
      <c r="Q22" s="693"/>
      <c r="R22" s="694"/>
      <c r="S22" s="694"/>
      <c r="T22" s="694"/>
      <c r="U22" s="694"/>
      <c r="V22" s="694"/>
      <c r="W22" s="694"/>
      <c r="X22" s="694"/>
      <c r="Y22" s="694"/>
      <c r="Z22" s="694"/>
      <c r="AA22" s="694"/>
      <c r="AB22" s="694"/>
      <c r="AC22" s="694"/>
      <c r="AD22" s="694"/>
      <c r="AE22" s="694"/>
      <c r="AF22" s="694"/>
      <c r="AG22" s="695" t="s">
        <v>2</v>
      </c>
      <c r="AH22" s="695"/>
      <c r="AI22" s="695"/>
      <c r="AJ22" s="695"/>
      <c r="AK22" s="695"/>
      <c r="AL22" s="695"/>
      <c r="AM22" s="695"/>
      <c r="AN22" s="696"/>
    </row>
    <row r="23" spans="2:40" ht="30" customHeight="1">
      <c r="B23" s="705" t="s">
        <v>358</v>
      </c>
      <c r="C23" s="705"/>
      <c r="D23" s="705"/>
      <c r="E23" s="705"/>
      <c r="F23" s="705"/>
      <c r="G23" s="705"/>
      <c r="H23" s="705"/>
      <c r="I23" s="705"/>
      <c r="J23" s="705"/>
      <c r="K23" s="705"/>
      <c r="L23" s="705"/>
      <c r="M23" s="705"/>
      <c r="N23" s="705"/>
      <c r="O23" s="705"/>
      <c r="P23" s="705"/>
      <c r="Q23" s="706"/>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8"/>
    </row>
    <row r="24" spans="2:40" ht="30" customHeight="1">
      <c r="B24" s="687" t="s">
        <v>369</v>
      </c>
      <c r="C24" s="687"/>
      <c r="D24" s="687"/>
      <c r="E24" s="687"/>
      <c r="F24" s="687"/>
      <c r="G24" s="692" t="s">
        <v>33</v>
      </c>
      <c r="H24" s="692"/>
      <c r="I24" s="692"/>
      <c r="J24" s="692"/>
      <c r="K24" s="692"/>
      <c r="L24" s="692"/>
      <c r="M24" s="692"/>
      <c r="N24" s="692"/>
      <c r="O24" s="692"/>
      <c r="P24" s="692"/>
      <c r="Q24" s="693"/>
      <c r="R24" s="694"/>
      <c r="S24" s="694"/>
      <c r="T24" s="694"/>
      <c r="U24" s="694"/>
      <c r="V24" s="694"/>
      <c r="W24" s="694"/>
      <c r="X24" s="694"/>
      <c r="Y24" s="694"/>
      <c r="Z24" s="694"/>
      <c r="AA24" s="694"/>
      <c r="AB24" s="694"/>
      <c r="AC24" s="694"/>
      <c r="AD24" s="694"/>
      <c r="AE24" s="694"/>
      <c r="AF24" s="694"/>
      <c r="AG24" s="695" t="s">
        <v>2</v>
      </c>
      <c r="AH24" s="695"/>
      <c r="AI24" s="695"/>
      <c r="AJ24" s="695"/>
      <c r="AK24" s="695"/>
      <c r="AL24" s="695"/>
      <c r="AM24" s="695"/>
      <c r="AN24" s="696"/>
    </row>
    <row r="25" spans="2:40" ht="30" customHeight="1">
      <c r="B25" s="688"/>
      <c r="C25" s="688"/>
      <c r="D25" s="688"/>
      <c r="E25" s="688"/>
      <c r="F25" s="688"/>
      <c r="G25" s="691" t="s">
        <v>34</v>
      </c>
      <c r="H25" s="691"/>
      <c r="I25" s="691"/>
      <c r="J25" s="691"/>
      <c r="K25" s="691"/>
      <c r="L25" s="691"/>
      <c r="M25" s="691"/>
      <c r="N25" s="691"/>
      <c r="O25" s="691"/>
      <c r="P25" s="691"/>
      <c r="Q25" s="697"/>
      <c r="R25" s="698"/>
      <c r="S25" s="698"/>
      <c r="T25" s="698"/>
      <c r="U25" s="698"/>
      <c r="V25" s="698"/>
      <c r="W25" s="698"/>
      <c r="X25" s="698"/>
      <c r="Y25" s="698"/>
      <c r="Z25" s="698"/>
      <c r="AA25" s="698"/>
      <c r="AB25" s="698"/>
      <c r="AC25" s="698"/>
      <c r="AD25" s="698"/>
      <c r="AE25" s="698"/>
      <c r="AF25" s="698"/>
      <c r="AG25" s="699" t="s">
        <v>2</v>
      </c>
      <c r="AH25" s="699"/>
      <c r="AI25" s="699"/>
      <c r="AJ25" s="699"/>
      <c r="AK25" s="699"/>
      <c r="AL25" s="699"/>
      <c r="AM25" s="699"/>
      <c r="AN25" s="700"/>
    </row>
    <row r="26" spans="2:40" ht="30" customHeight="1">
      <c r="B26" s="689"/>
      <c r="C26" s="689"/>
      <c r="D26" s="689"/>
      <c r="E26" s="689"/>
      <c r="F26" s="689"/>
      <c r="G26" s="690" t="s">
        <v>35</v>
      </c>
      <c r="H26" s="690"/>
      <c r="I26" s="690"/>
      <c r="J26" s="690"/>
      <c r="K26" s="690"/>
      <c r="L26" s="690"/>
      <c r="M26" s="690"/>
      <c r="N26" s="690"/>
      <c r="O26" s="690"/>
      <c r="P26" s="690"/>
      <c r="Q26" s="697"/>
      <c r="R26" s="698"/>
      <c r="S26" s="698"/>
      <c r="T26" s="698"/>
      <c r="U26" s="698"/>
      <c r="V26" s="698"/>
      <c r="W26" s="698"/>
      <c r="X26" s="698"/>
      <c r="Y26" s="698"/>
      <c r="Z26" s="698"/>
      <c r="AA26" s="698"/>
      <c r="AB26" s="698"/>
      <c r="AC26" s="698"/>
      <c r="AD26" s="698"/>
      <c r="AE26" s="698"/>
      <c r="AF26" s="698"/>
      <c r="AG26" s="699" t="s">
        <v>2</v>
      </c>
      <c r="AH26" s="699"/>
      <c r="AI26" s="699"/>
      <c r="AJ26" s="699"/>
      <c r="AK26" s="699"/>
      <c r="AL26" s="699"/>
      <c r="AM26" s="699"/>
      <c r="AN26" s="700"/>
    </row>
    <row r="27" spans="2:40" ht="30" customHeight="1">
      <c r="B27" s="627" t="s">
        <v>36</v>
      </c>
      <c r="C27" s="627"/>
      <c r="D27" s="627"/>
      <c r="E27" s="627"/>
      <c r="F27" s="627"/>
      <c r="G27" s="627"/>
      <c r="H27" s="627"/>
      <c r="I27" s="627"/>
      <c r="J27" s="627"/>
      <c r="K27" s="627"/>
      <c r="L27" s="627"/>
      <c r="M27" s="627"/>
      <c r="N27" s="627"/>
      <c r="O27" s="627"/>
      <c r="P27" s="627"/>
      <c r="Q27" s="684" t="s">
        <v>37</v>
      </c>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6"/>
    </row>
    <row r="28" spans="2:40" ht="30" customHeight="1">
      <c r="B28" s="687" t="s">
        <v>370</v>
      </c>
      <c r="C28" s="687"/>
      <c r="D28" s="687"/>
      <c r="E28" s="687"/>
      <c r="F28" s="687"/>
      <c r="G28" s="692" t="s">
        <v>33</v>
      </c>
      <c r="H28" s="692"/>
      <c r="I28" s="692"/>
      <c r="J28" s="692"/>
      <c r="K28" s="692"/>
      <c r="L28" s="692"/>
      <c r="M28" s="692"/>
      <c r="N28" s="692"/>
      <c r="O28" s="692"/>
      <c r="P28" s="692"/>
      <c r="Q28" s="693"/>
      <c r="R28" s="694"/>
      <c r="S28" s="694"/>
      <c r="T28" s="694"/>
      <c r="U28" s="694"/>
      <c r="V28" s="694"/>
      <c r="W28" s="694"/>
      <c r="X28" s="694"/>
      <c r="Y28" s="694"/>
      <c r="Z28" s="694"/>
      <c r="AA28" s="694"/>
      <c r="AB28" s="694"/>
      <c r="AC28" s="694"/>
      <c r="AD28" s="694"/>
      <c r="AE28" s="694"/>
      <c r="AF28" s="694"/>
      <c r="AG28" s="695" t="s">
        <v>2</v>
      </c>
      <c r="AH28" s="695"/>
      <c r="AI28" s="695"/>
      <c r="AJ28" s="695"/>
      <c r="AK28" s="695"/>
      <c r="AL28" s="695"/>
      <c r="AM28" s="695"/>
      <c r="AN28" s="696"/>
    </row>
    <row r="29" spans="2:40" ht="30" customHeight="1">
      <c r="B29" s="688"/>
      <c r="C29" s="688"/>
      <c r="D29" s="688"/>
      <c r="E29" s="688"/>
      <c r="F29" s="688"/>
      <c r="G29" s="691" t="s">
        <v>34</v>
      </c>
      <c r="H29" s="691"/>
      <c r="I29" s="691"/>
      <c r="J29" s="691"/>
      <c r="K29" s="691"/>
      <c r="L29" s="691"/>
      <c r="M29" s="691"/>
      <c r="N29" s="691"/>
      <c r="O29" s="691"/>
      <c r="P29" s="691"/>
      <c r="Q29" s="697"/>
      <c r="R29" s="698"/>
      <c r="S29" s="698"/>
      <c r="T29" s="698"/>
      <c r="U29" s="698"/>
      <c r="V29" s="698"/>
      <c r="W29" s="698"/>
      <c r="X29" s="698"/>
      <c r="Y29" s="698"/>
      <c r="Z29" s="698"/>
      <c r="AA29" s="698"/>
      <c r="AB29" s="698"/>
      <c r="AC29" s="698"/>
      <c r="AD29" s="698"/>
      <c r="AE29" s="698"/>
      <c r="AF29" s="698"/>
      <c r="AG29" s="699" t="s">
        <v>2</v>
      </c>
      <c r="AH29" s="699"/>
      <c r="AI29" s="699"/>
      <c r="AJ29" s="699"/>
      <c r="AK29" s="699"/>
      <c r="AL29" s="699"/>
      <c r="AM29" s="699"/>
      <c r="AN29" s="700"/>
    </row>
    <row r="30" spans="2:40" ht="30" customHeight="1">
      <c r="B30" s="689"/>
      <c r="C30" s="689"/>
      <c r="D30" s="689"/>
      <c r="E30" s="689"/>
      <c r="F30" s="689"/>
      <c r="G30" s="690" t="s">
        <v>35</v>
      </c>
      <c r="H30" s="690"/>
      <c r="I30" s="690"/>
      <c r="J30" s="690"/>
      <c r="K30" s="690"/>
      <c r="L30" s="690"/>
      <c r="M30" s="690"/>
      <c r="N30" s="690"/>
      <c r="O30" s="690"/>
      <c r="P30" s="690"/>
      <c r="Q30" s="701"/>
      <c r="R30" s="702"/>
      <c r="S30" s="702"/>
      <c r="T30" s="702"/>
      <c r="U30" s="702"/>
      <c r="V30" s="702"/>
      <c r="W30" s="702"/>
      <c r="X30" s="702"/>
      <c r="Y30" s="702"/>
      <c r="Z30" s="702"/>
      <c r="AA30" s="702"/>
      <c r="AB30" s="702"/>
      <c r="AC30" s="702"/>
      <c r="AD30" s="702"/>
      <c r="AE30" s="702"/>
      <c r="AF30" s="702"/>
      <c r="AG30" s="703" t="s">
        <v>2</v>
      </c>
      <c r="AH30" s="703"/>
      <c r="AI30" s="703"/>
      <c r="AJ30" s="703"/>
      <c r="AK30" s="703"/>
      <c r="AL30" s="703"/>
      <c r="AM30" s="703"/>
      <c r="AN30" s="704"/>
    </row>
    <row r="32" spans="2:40" ht="15" customHeight="1">
      <c r="U32" s="16"/>
      <c r="Y32" s="18"/>
    </row>
    <row r="225" spans="41:41" ht="15" customHeight="1">
      <c r="AO225" s="3" t="s">
        <v>587</v>
      </c>
    </row>
  </sheetData>
  <sheetProtection algorithmName="SHA-512" hashValue="1Bk2DWrAoKQtie8JyzdPqtIMvb/UY4CEtpcTkEF+V7OUNBI7kiNwX2KYvzz3Q1TZYVvrvrcno0y4CZRH1bwsLQ==" saltValue="+9WKYhbBGk6G184RK6pTtg==" spinCount="100000" sheet="1" objects="1" scenarios="1" selectLockedCells="1"/>
  <mergeCells count="49">
    <mergeCell ref="Q20:AF20"/>
    <mergeCell ref="AG20:AN20"/>
    <mergeCell ref="Q22:AF22"/>
    <mergeCell ref="AG22:AN22"/>
    <mergeCell ref="A11:AO11"/>
    <mergeCell ref="B13:AN15"/>
    <mergeCell ref="B17:AN17"/>
    <mergeCell ref="B19:P19"/>
    <mergeCell ref="Q19:AN19"/>
    <mergeCell ref="Q21:AN21"/>
    <mergeCell ref="B20:P20"/>
    <mergeCell ref="B21:P21"/>
    <mergeCell ref="B22:P22"/>
    <mergeCell ref="B18:AN18"/>
    <mergeCell ref="AG24:AN24"/>
    <mergeCell ref="Q24:AF24"/>
    <mergeCell ref="Q25:AF25"/>
    <mergeCell ref="AG25:AN25"/>
    <mergeCell ref="B23:P23"/>
    <mergeCell ref="B24:F26"/>
    <mergeCell ref="G24:P24"/>
    <mergeCell ref="G25:P25"/>
    <mergeCell ref="G26:P26"/>
    <mergeCell ref="Q26:AF26"/>
    <mergeCell ref="AG26:AN26"/>
    <mergeCell ref="Q23:AN23"/>
    <mergeCell ref="B27:P27"/>
    <mergeCell ref="Q27:AN27"/>
    <mergeCell ref="B28:F30"/>
    <mergeCell ref="G30:P30"/>
    <mergeCell ref="G29:P29"/>
    <mergeCell ref="G28:P28"/>
    <mergeCell ref="Q28:AF28"/>
    <mergeCell ref="AG28:AN28"/>
    <mergeCell ref="Q29:AF29"/>
    <mergeCell ref="AG29:AN29"/>
    <mergeCell ref="Q30:AF30"/>
    <mergeCell ref="AG30:AN30"/>
    <mergeCell ref="AD2:AG2"/>
    <mergeCell ref="AI2:AJ2"/>
    <mergeCell ref="AL2:AM2"/>
    <mergeCell ref="V6:Y6"/>
    <mergeCell ref="Z6:AN6"/>
    <mergeCell ref="Z7:AN7"/>
    <mergeCell ref="V8:Y8"/>
    <mergeCell ref="Z8:AF8"/>
    <mergeCell ref="AG8:AN8"/>
    <mergeCell ref="A10:AO10"/>
    <mergeCell ref="V7:Y7"/>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FFFF00"/>
  </sheetPr>
  <dimension ref="A1:BB225"/>
  <sheetViews>
    <sheetView showZeros="0" workbookViewId="0">
      <selection activeCell="Q19" sqref="Q19:AN19"/>
    </sheetView>
  </sheetViews>
  <sheetFormatPr defaultColWidth="2.1796875" defaultRowHeight="15" customHeight="1"/>
  <cols>
    <col min="1" max="20" width="2.1796875" style="3"/>
    <col min="21" max="27" width="2.1796875" style="4"/>
    <col min="28" max="16384" width="2.1796875" style="3"/>
  </cols>
  <sheetData>
    <row r="1" spans="1:54" s="5" customFormat="1" ht="15" customHeight="1">
      <c r="A1" s="13" t="s">
        <v>449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359</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2" spans="1:54" ht="15" customHeight="1">
      <c r="D12" s="229"/>
      <c r="E12" s="230"/>
      <c r="F12" s="231"/>
      <c r="G12" s="230"/>
      <c r="H12" s="231"/>
      <c r="I12" s="230"/>
      <c r="J12" s="232"/>
      <c r="K12" s="232"/>
      <c r="L12" s="233"/>
      <c r="P12" s="233"/>
      <c r="Q12" s="233"/>
      <c r="U12" s="3"/>
      <c r="V12" s="3"/>
      <c r="W12" s="3"/>
      <c r="X12" s="3"/>
      <c r="Y12" s="3"/>
      <c r="Z12" s="3"/>
    </row>
    <row r="13" spans="1:54" ht="15" customHeight="1">
      <c r="B13" s="636" t="s">
        <v>503</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R13" s="17"/>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R14" s="17"/>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R15" s="17"/>
    </row>
    <row r="16" spans="1:54" ht="15" customHeight="1">
      <c r="C16" s="99"/>
      <c r="D16" s="99"/>
      <c r="E16" s="99"/>
      <c r="F16" s="99"/>
      <c r="G16" s="99"/>
      <c r="H16" s="99"/>
      <c r="I16" s="99"/>
      <c r="J16" s="99"/>
      <c r="K16" s="99"/>
      <c r="L16" s="99"/>
      <c r="M16" s="99"/>
      <c r="N16" s="99"/>
      <c r="O16" s="99"/>
      <c r="P16" s="99"/>
      <c r="Q16" s="99"/>
      <c r="R16" s="99"/>
      <c r="S16" s="99"/>
      <c r="T16" s="99"/>
      <c r="U16" s="99"/>
      <c r="V16" s="99"/>
      <c r="W16" s="99"/>
      <c r="X16" s="99"/>
      <c r="AR16" s="17"/>
    </row>
    <row r="17" spans="2:43"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43" ht="15" customHeight="1">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row>
    <row r="19" spans="2:43" ht="30" customHeight="1">
      <c r="B19" s="627" t="s">
        <v>341</v>
      </c>
      <c r="C19" s="627"/>
      <c r="D19" s="627"/>
      <c r="E19" s="627"/>
      <c r="F19" s="627"/>
      <c r="G19" s="627"/>
      <c r="H19" s="627"/>
      <c r="I19" s="627"/>
      <c r="J19" s="627"/>
      <c r="K19" s="627"/>
      <c r="L19" s="627"/>
      <c r="M19" s="627"/>
      <c r="N19" s="627"/>
      <c r="O19" s="627"/>
      <c r="P19" s="627"/>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Q19" s="17"/>
    </row>
    <row r="20" spans="2:43" ht="30" customHeight="1">
      <c r="B20" s="705" t="s">
        <v>38</v>
      </c>
      <c r="C20" s="705"/>
      <c r="D20" s="705"/>
      <c r="E20" s="705"/>
      <c r="F20" s="705"/>
      <c r="G20" s="705"/>
      <c r="H20" s="705"/>
      <c r="I20" s="705"/>
      <c r="J20" s="705"/>
      <c r="K20" s="705"/>
      <c r="L20" s="705"/>
      <c r="M20" s="705"/>
      <c r="N20" s="705"/>
      <c r="O20" s="705"/>
      <c r="P20" s="705"/>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row>
    <row r="21" spans="2:43" ht="30" customHeight="1">
      <c r="B21" s="627" t="s">
        <v>39</v>
      </c>
      <c r="C21" s="627"/>
      <c r="D21" s="627"/>
      <c r="E21" s="627"/>
      <c r="F21" s="627"/>
      <c r="G21" s="627"/>
      <c r="H21" s="627"/>
      <c r="I21" s="627"/>
      <c r="J21" s="627"/>
      <c r="K21" s="627"/>
      <c r="L21" s="627"/>
      <c r="M21" s="627"/>
      <c r="N21" s="627"/>
      <c r="O21" s="627"/>
      <c r="P21" s="627"/>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0"/>
    </row>
    <row r="22" spans="2:43" ht="30" customHeight="1">
      <c r="B22" s="627" t="s">
        <v>40</v>
      </c>
      <c r="C22" s="627"/>
      <c r="D22" s="627"/>
      <c r="E22" s="627"/>
      <c r="F22" s="627"/>
      <c r="G22" s="627"/>
      <c r="H22" s="627"/>
      <c r="I22" s="627"/>
      <c r="J22" s="627"/>
      <c r="K22" s="627"/>
      <c r="L22" s="627"/>
      <c r="M22" s="627"/>
      <c r="N22" s="627"/>
      <c r="O22" s="627"/>
      <c r="P22" s="627"/>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0"/>
    </row>
    <row r="23" spans="2:43" ht="30" customHeight="1">
      <c r="B23" s="705" t="s">
        <v>41</v>
      </c>
      <c r="C23" s="705"/>
      <c r="D23" s="705"/>
      <c r="E23" s="705"/>
      <c r="F23" s="705"/>
      <c r="G23" s="627" t="s">
        <v>3</v>
      </c>
      <c r="H23" s="627"/>
      <c r="I23" s="627"/>
      <c r="J23" s="627"/>
      <c r="K23" s="627"/>
      <c r="L23" s="627"/>
      <c r="M23" s="627"/>
      <c r="N23" s="627"/>
      <c r="O23" s="627"/>
      <c r="P23" s="627"/>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row>
    <row r="24" spans="2:43" ht="30" customHeight="1">
      <c r="B24" s="705"/>
      <c r="C24" s="705"/>
      <c r="D24" s="705"/>
      <c r="E24" s="705"/>
      <c r="F24" s="705"/>
      <c r="G24" s="627" t="s">
        <v>4</v>
      </c>
      <c r="H24" s="627"/>
      <c r="I24" s="627"/>
      <c r="J24" s="627"/>
      <c r="K24" s="627"/>
      <c r="L24" s="627"/>
      <c r="M24" s="627"/>
      <c r="N24" s="627"/>
      <c r="O24" s="627"/>
      <c r="P24" s="627"/>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row>
    <row r="25" spans="2:43" ht="30" customHeight="1">
      <c r="B25" s="705"/>
      <c r="C25" s="705"/>
      <c r="D25" s="705"/>
      <c r="E25" s="705"/>
      <c r="F25" s="705"/>
      <c r="G25" s="627" t="s">
        <v>5</v>
      </c>
      <c r="H25" s="627"/>
      <c r="I25" s="627"/>
      <c r="J25" s="627"/>
      <c r="K25" s="627"/>
      <c r="L25" s="627"/>
      <c r="M25" s="627"/>
      <c r="N25" s="627"/>
      <c r="O25" s="627"/>
      <c r="P25" s="627"/>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row>
    <row r="26" spans="2:43" ht="30" customHeight="1">
      <c r="B26" s="627" t="s">
        <v>42</v>
      </c>
      <c r="C26" s="627"/>
      <c r="D26" s="627"/>
      <c r="E26" s="627"/>
      <c r="F26" s="627"/>
      <c r="G26" s="627"/>
      <c r="H26" s="627"/>
      <c r="I26" s="627"/>
      <c r="J26" s="627"/>
      <c r="K26" s="627"/>
      <c r="L26" s="627"/>
      <c r="M26" s="627"/>
      <c r="N26" s="627"/>
      <c r="O26" s="627"/>
      <c r="P26" s="627"/>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0"/>
    </row>
    <row r="27" spans="2:43" ht="30" customHeight="1">
      <c r="B27" s="627" t="s">
        <v>43</v>
      </c>
      <c r="C27" s="627"/>
      <c r="D27" s="627"/>
      <c r="E27" s="627"/>
      <c r="F27" s="627"/>
      <c r="G27" s="627"/>
      <c r="H27" s="627"/>
      <c r="I27" s="627"/>
      <c r="J27" s="627"/>
      <c r="K27" s="627"/>
      <c r="L27" s="627"/>
      <c r="M27" s="627"/>
      <c r="N27" s="627"/>
      <c r="O27" s="627"/>
      <c r="P27" s="627"/>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row>
    <row r="28" spans="2:43" ht="15" customHeight="1">
      <c r="B28" s="711" t="s">
        <v>363</v>
      </c>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row>
    <row r="29" spans="2:43" ht="15" customHeight="1">
      <c r="B29" s="712"/>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row>
    <row r="30" spans="2:43" ht="15" customHeight="1">
      <c r="U30" s="3"/>
    </row>
    <row r="31" spans="2:43" ht="15" customHeight="1">
      <c r="T31" s="16"/>
      <c r="X31" s="18"/>
    </row>
    <row r="225" spans="41:41" ht="15" customHeight="1">
      <c r="AO225" s="3" t="s">
        <v>587</v>
      </c>
    </row>
  </sheetData>
  <sheetProtection algorithmName="SHA-512" hashValue="/7Tjnx9EUoRpXM0mrJDN8X/Sg5TRp8MQfm+RpD/uKDLjW6yBj/iiAF1Y1RO0JC2FG5I+0AscBjJlSurAHwdX+A==" saltValue="FNRWkUdcpsI+kG6rK9hN9g==" spinCount="100000" sheet="1" objects="1" scenarios="1" selectLockedCells="1"/>
  <mergeCells count="35">
    <mergeCell ref="B13:AN15"/>
    <mergeCell ref="B19:P19"/>
    <mergeCell ref="Q19:AN19"/>
    <mergeCell ref="B17:AN17"/>
    <mergeCell ref="V7:Y7"/>
    <mergeCell ref="A11:AO11"/>
    <mergeCell ref="Z7:AN7"/>
    <mergeCell ref="V8:Y8"/>
    <mergeCell ref="Z8:AF8"/>
    <mergeCell ref="AG8:AN8"/>
    <mergeCell ref="A10:AO10"/>
    <mergeCell ref="B18:AN18"/>
    <mergeCell ref="AD2:AG2"/>
    <mergeCell ref="AI2:AJ2"/>
    <mergeCell ref="AL2:AM2"/>
    <mergeCell ref="V6:Y6"/>
    <mergeCell ref="Z6:AN6"/>
    <mergeCell ref="Q20:AN20"/>
    <mergeCell ref="Q21:AN21"/>
    <mergeCell ref="Q22:AN22"/>
    <mergeCell ref="Q23:AN23"/>
    <mergeCell ref="B22:P22"/>
    <mergeCell ref="B21:P21"/>
    <mergeCell ref="B20:P20"/>
    <mergeCell ref="Q25:AN25"/>
    <mergeCell ref="Q26:AN26"/>
    <mergeCell ref="Q27:AN27"/>
    <mergeCell ref="B28:AN29"/>
    <mergeCell ref="G24:P24"/>
    <mergeCell ref="Q24:AN24"/>
    <mergeCell ref="B27:P27"/>
    <mergeCell ref="B26:P26"/>
    <mergeCell ref="B23:F25"/>
    <mergeCell ref="G25:P25"/>
    <mergeCell ref="G23:P23"/>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rgb="FFFFFF00"/>
  </sheetPr>
  <dimension ref="A1:BB225"/>
  <sheetViews>
    <sheetView showZeros="0" workbookViewId="0">
      <selection activeCell="Q19" sqref="Q19:AN19"/>
    </sheetView>
  </sheetViews>
  <sheetFormatPr defaultColWidth="2.1796875" defaultRowHeight="15" customHeight="1"/>
  <cols>
    <col min="1" max="20" width="2.1796875" style="10"/>
    <col min="21" max="27" width="2.1796875" style="11"/>
    <col min="28" max="16384" width="2.1796875" style="10"/>
  </cols>
  <sheetData>
    <row r="1" spans="1:54" s="5" customFormat="1" ht="15" customHeight="1">
      <c r="A1" s="13" t="s">
        <v>468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360</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3" spans="1:54" ht="15" customHeight="1">
      <c r="B13" s="718" t="s">
        <v>504</v>
      </c>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row>
    <row r="14" spans="1:54" ht="15" customHeight="1">
      <c r="B14" s="718"/>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row>
    <row r="15" spans="1:54" ht="15" customHeight="1">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row>
    <row r="16" spans="1:54" ht="15" customHeight="1">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2:40" s="3" customFormat="1"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40" s="3" customFormat="1" ht="15" customHeight="1">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row>
    <row r="19" spans="2:40" s="3" customFormat="1" ht="30" customHeight="1">
      <c r="B19" s="627" t="s">
        <v>341</v>
      </c>
      <c r="C19" s="627"/>
      <c r="D19" s="627"/>
      <c r="E19" s="627"/>
      <c r="F19" s="627"/>
      <c r="G19" s="627"/>
      <c r="H19" s="627"/>
      <c r="I19" s="627"/>
      <c r="J19" s="627"/>
      <c r="K19" s="627"/>
      <c r="L19" s="627"/>
      <c r="M19" s="627"/>
      <c r="N19" s="627"/>
      <c r="O19" s="627"/>
      <c r="P19" s="627"/>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row>
    <row r="20" spans="2:40" ht="30" customHeight="1">
      <c r="B20" s="715" t="s">
        <v>44</v>
      </c>
      <c r="C20" s="715"/>
      <c r="D20" s="715"/>
      <c r="E20" s="715"/>
      <c r="F20" s="715"/>
      <c r="G20" s="715"/>
      <c r="H20" s="715"/>
      <c r="I20" s="715"/>
      <c r="J20" s="715"/>
      <c r="K20" s="715"/>
      <c r="L20" s="715"/>
      <c r="M20" s="715"/>
      <c r="N20" s="715"/>
      <c r="O20" s="715"/>
      <c r="P20" s="715"/>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row>
    <row r="21" spans="2:40" ht="30" customHeight="1">
      <c r="B21" s="627" t="s">
        <v>513</v>
      </c>
      <c r="C21" s="627"/>
      <c r="D21" s="627"/>
      <c r="E21" s="627"/>
      <c r="F21" s="627"/>
      <c r="G21" s="627"/>
      <c r="H21" s="627"/>
      <c r="I21" s="627"/>
      <c r="J21" s="627"/>
      <c r="K21" s="627"/>
      <c r="L21" s="627"/>
      <c r="M21" s="627"/>
      <c r="N21" s="627"/>
      <c r="O21" s="627"/>
      <c r="P21" s="627"/>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row>
    <row r="22" spans="2:40" ht="30" customHeight="1">
      <c r="B22" s="716" t="s">
        <v>364</v>
      </c>
      <c r="C22" s="716"/>
      <c r="D22" s="716"/>
      <c r="E22" s="716"/>
      <c r="F22" s="716"/>
      <c r="G22" s="716" t="s">
        <v>365</v>
      </c>
      <c r="H22" s="716"/>
      <c r="I22" s="716"/>
      <c r="J22" s="716"/>
      <c r="K22" s="716"/>
      <c r="L22" s="716"/>
      <c r="M22" s="716"/>
      <c r="N22" s="716"/>
      <c r="O22" s="716"/>
      <c r="P22" s="716"/>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row>
    <row r="23" spans="2:40" ht="30" customHeight="1">
      <c r="B23" s="716"/>
      <c r="C23" s="716"/>
      <c r="D23" s="716"/>
      <c r="E23" s="716"/>
      <c r="F23" s="716"/>
      <c r="G23" s="716" t="s">
        <v>366</v>
      </c>
      <c r="H23" s="716"/>
      <c r="I23" s="716"/>
      <c r="J23" s="716"/>
      <c r="K23" s="716"/>
      <c r="L23" s="716"/>
      <c r="M23" s="716"/>
      <c r="N23" s="716"/>
      <c r="O23" s="716"/>
      <c r="P23" s="716"/>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row>
    <row r="24" spans="2:40" ht="15" customHeight="1">
      <c r="B24" s="713" t="s">
        <v>367</v>
      </c>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row>
    <row r="25" spans="2:40" ht="15" customHeight="1">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row>
    <row r="26" spans="2:40" ht="15" customHeight="1">
      <c r="U26" s="10"/>
      <c r="V26" s="10"/>
      <c r="W26" s="10"/>
      <c r="X26" s="10"/>
    </row>
    <row r="27" spans="2:40" ht="15" customHeight="1">
      <c r="X27" s="20"/>
    </row>
    <row r="28" spans="2:40" ht="15" customHeight="1">
      <c r="D28" s="21"/>
      <c r="X28" s="20"/>
    </row>
    <row r="29" spans="2:40" ht="15" customHeight="1">
      <c r="T29" s="12"/>
      <c r="X29" s="15"/>
    </row>
    <row r="225" spans="41:41" ht="15" customHeight="1">
      <c r="AO225" s="10" t="s">
        <v>587</v>
      </c>
    </row>
  </sheetData>
  <sheetProtection algorithmName="SHA-512" hashValue="M25tfVH3JThfzDge8hCW2fJa0tNtynnG93fzhmB0A/xB8/H3J1eRb6mS1Tn7pbaDzxx/cRNsDfoWvTR9BfyLSA==" saltValue="sO7J35bAs2pSQKvmR7o8MQ==" spinCount="100000" sheet="1" objects="1" scenarios="1" selectLockedCells="1"/>
  <mergeCells count="27">
    <mergeCell ref="B21:P21"/>
    <mergeCell ref="Q21:AN21"/>
    <mergeCell ref="Q19:AN19"/>
    <mergeCell ref="V7:Y7"/>
    <mergeCell ref="A11:AO11"/>
    <mergeCell ref="B18:AN18"/>
    <mergeCell ref="AD2:AG2"/>
    <mergeCell ref="AI2:AJ2"/>
    <mergeCell ref="AL2:AM2"/>
    <mergeCell ref="V6:Y6"/>
    <mergeCell ref="Z6:AN6"/>
    <mergeCell ref="B24:AN25"/>
    <mergeCell ref="Z7:AN7"/>
    <mergeCell ref="V8:Y8"/>
    <mergeCell ref="Z8:AF8"/>
    <mergeCell ref="AG8:AN8"/>
    <mergeCell ref="A10:AO10"/>
    <mergeCell ref="B20:P20"/>
    <mergeCell ref="B22:F23"/>
    <mergeCell ref="G23:P23"/>
    <mergeCell ref="G22:P22"/>
    <mergeCell ref="Q20:AN20"/>
    <mergeCell ref="Q22:AN22"/>
    <mergeCell ref="Q23:AN23"/>
    <mergeCell ref="B13:AN15"/>
    <mergeCell ref="B17:AN17"/>
    <mergeCell ref="B19:P19"/>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8" tint="-0.249977111117893"/>
  </sheetPr>
  <dimension ref="B1:Q33"/>
  <sheetViews>
    <sheetView topLeftCell="A4" workbookViewId="0">
      <selection activeCell="H13" sqref="H13:I15"/>
    </sheetView>
  </sheetViews>
  <sheetFormatPr defaultColWidth="9" defaultRowHeight="12"/>
  <cols>
    <col min="1" max="1" width="2.6328125" style="114" customWidth="1"/>
    <col min="2" max="2" width="12.6328125" style="114" customWidth="1"/>
    <col min="3" max="3" width="3.6328125" style="114" customWidth="1"/>
    <col min="4" max="4" width="5.6328125" style="114" customWidth="1"/>
    <col min="5" max="5" width="13.36328125" style="114" customWidth="1"/>
    <col min="6" max="6" width="3.6328125" style="114" customWidth="1"/>
    <col min="7" max="7" width="5.6328125" style="114" customWidth="1"/>
    <col min="8" max="8" width="13.453125" style="114" customWidth="1"/>
    <col min="9" max="9" width="3.6328125" style="114" customWidth="1"/>
    <col min="10" max="10" width="5.6328125" style="114" customWidth="1"/>
    <col min="11" max="11" width="5" style="114" customWidth="1"/>
    <col min="12" max="12" width="3.6328125" style="114" customWidth="1"/>
    <col min="13" max="16" width="2.6328125" style="114" customWidth="1"/>
    <col min="17" max="17" width="5.6328125" style="114" customWidth="1"/>
    <col min="18" max="256" width="9" style="114"/>
    <col min="257" max="257" width="2.6328125" style="114" customWidth="1"/>
    <col min="258" max="258" width="12.6328125" style="114" customWidth="1"/>
    <col min="259" max="259" width="3.6328125" style="114" customWidth="1"/>
    <col min="260" max="260" width="5.6328125" style="114" customWidth="1"/>
    <col min="261" max="261" width="13.36328125" style="114" customWidth="1"/>
    <col min="262" max="262" width="3.6328125" style="114" customWidth="1"/>
    <col min="263" max="263" width="5.6328125" style="114" customWidth="1"/>
    <col min="264" max="264" width="13.453125" style="114" customWidth="1"/>
    <col min="265" max="265" width="3.6328125" style="114" customWidth="1"/>
    <col min="266" max="266" width="5.6328125" style="114" customWidth="1"/>
    <col min="267" max="267" width="5" style="114" customWidth="1"/>
    <col min="268" max="268" width="3.6328125" style="114" customWidth="1"/>
    <col min="269" max="272" width="2.6328125" style="114" customWidth="1"/>
    <col min="273" max="273" width="5.6328125" style="114" customWidth="1"/>
    <col min="274" max="512" width="9" style="114"/>
    <col min="513" max="513" width="2.6328125" style="114" customWidth="1"/>
    <col min="514" max="514" width="12.6328125" style="114" customWidth="1"/>
    <col min="515" max="515" width="3.6328125" style="114" customWidth="1"/>
    <col min="516" max="516" width="5.6328125" style="114" customWidth="1"/>
    <col min="517" max="517" width="13.36328125" style="114" customWidth="1"/>
    <col min="518" max="518" width="3.6328125" style="114" customWidth="1"/>
    <col min="519" max="519" width="5.6328125" style="114" customWidth="1"/>
    <col min="520" max="520" width="13.453125" style="114" customWidth="1"/>
    <col min="521" max="521" width="3.6328125" style="114" customWidth="1"/>
    <col min="522" max="522" width="5.6328125" style="114" customWidth="1"/>
    <col min="523" max="523" width="5" style="114" customWidth="1"/>
    <col min="524" max="524" width="3.6328125" style="114" customWidth="1"/>
    <col min="525" max="528" width="2.6328125" style="114" customWidth="1"/>
    <col min="529" max="529" width="5.6328125" style="114" customWidth="1"/>
    <col min="530" max="768" width="9" style="114"/>
    <col min="769" max="769" width="2.6328125" style="114" customWidth="1"/>
    <col min="770" max="770" width="12.6328125" style="114" customWidth="1"/>
    <col min="771" max="771" width="3.6328125" style="114" customWidth="1"/>
    <col min="772" max="772" width="5.6328125" style="114" customWidth="1"/>
    <col min="773" max="773" width="13.36328125" style="114" customWidth="1"/>
    <col min="774" max="774" width="3.6328125" style="114" customWidth="1"/>
    <col min="775" max="775" width="5.6328125" style="114" customWidth="1"/>
    <col min="776" max="776" width="13.453125" style="114" customWidth="1"/>
    <col min="777" max="777" width="3.6328125" style="114" customWidth="1"/>
    <col min="778" max="778" width="5.6328125" style="114" customWidth="1"/>
    <col min="779" max="779" width="5" style="114" customWidth="1"/>
    <col min="780" max="780" width="3.6328125" style="114" customWidth="1"/>
    <col min="781" max="784" width="2.6328125" style="114" customWidth="1"/>
    <col min="785" max="785" width="5.6328125" style="114" customWidth="1"/>
    <col min="786" max="1024" width="9" style="114"/>
    <col min="1025" max="1025" width="2.6328125" style="114" customWidth="1"/>
    <col min="1026" max="1026" width="12.6328125" style="114" customWidth="1"/>
    <col min="1027" max="1027" width="3.6328125" style="114" customWidth="1"/>
    <col min="1028" max="1028" width="5.6328125" style="114" customWidth="1"/>
    <col min="1029" max="1029" width="13.36328125" style="114" customWidth="1"/>
    <col min="1030" max="1030" width="3.6328125" style="114" customWidth="1"/>
    <col min="1031" max="1031" width="5.6328125" style="114" customWidth="1"/>
    <col min="1032" max="1032" width="13.453125" style="114" customWidth="1"/>
    <col min="1033" max="1033" width="3.6328125" style="114" customWidth="1"/>
    <col min="1034" max="1034" width="5.6328125" style="114" customWidth="1"/>
    <col min="1035" max="1035" width="5" style="114" customWidth="1"/>
    <col min="1036" max="1036" width="3.6328125" style="114" customWidth="1"/>
    <col min="1037" max="1040" width="2.6328125" style="114" customWidth="1"/>
    <col min="1041" max="1041" width="5.6328125" style="114" customWidth="1"/>
    <col min="1042" max="1280" width="9" style="114"/>
    <col min="1281" max="1281" width="2.6328125" style="114" customWidth="1"/>
    <col min="1282" max="1282" width="12.6328125" style="114" customWidth="1"/>
    <col min="1283" max="1283" width="3.6328125" style="114" customWidth="1"/>
    <col min="1284" max="1284" width="5.6328125" style="114" customWidth="1"/>
    <col min="1285" max="1285" width="13.36328125" style="114" customWidth="1"/>
    <col min="1286" max="1286" width="3.6328125" style="114" customWidth="1"/>
    <col min="1287" max="1287" width="5.6328125" style="114" customWidth="1"/>
    <col min="1288" max="1288" width="13.453125" style="114" customWidth="1"/>
    <col min="1289" max="1289" width="3.6328125" style="114" customWidth="1"/>
    <col min="1290" max="1290" width="5.6328125" style="114" customWidth="1"/>
    <col min="1291" max="1291" width="5" style="114" customWidth="1"/>
    <col min="1292" max="1292" width="3.6328125" style="114" customWidth="1"/>
    <col min="1293" max="1296" width="2.6328125" style="114" customWidth="1"/>
    <col min="1297" max="1297" width="5.6328125" style="114" customWidth="1"/>
    <col min="1298" max="1536" width="9" style="114"/>
    <col min="1537" max="1537" width="2.6328125" style="114" customWidth="1"/>
    <col min="1538" max="1538" width="12.6328125" style="114" customWidth="1"/>
    <col min="1539" max="1539" width="3.6328125" style="114" customWidth="1"/>
    <col min="1540" max="1540" width="5.6328125" style="114" customWidth="1"/>
    <col min="1541" max="1541" width="13.36328125" style="114" customWidth="1"/>
    <col min="1542" max="1542" width="3.6328125" style="114" customWidth="1"/>
    <col min="1543" max="1543" width="5.6328125" style="114" customWidth="1"/>
    <col min="1544" max="1544" width="13.453125" style="114" customWidth="1"/>
    <col min="1545" max="1545" width="3.6328125" style="114" customWidth="1"/>
    <col min="1546" max="1546" width="5.6328125" style="114" customWidth="1"/>
    <col min="1547" max="1547" width="5" style="114" customWidth="1"/>
    <col min="1548" max="1548" width="3.6328125" style="114" customWidth="1"/>
    <col min="1549" max="1552" width="2.6328125" style="114" customWidth="1"/>
    <col min="1553" max="1553" width="5.6328125" style="114" customWidth="1"/>
    <col min="1554" max="1792" width="9" style="114"/>
    <col min="1793" max="1793" width="2.6328125" style="114" customWidth="1"/>
    <col min="1794" max="1794" width="12.6328125" style="114" customWidth="1"/>
    <col min="1795" max="1795" width="3.6328125" style="114" customWidth="1"/>
    <col min="1796" max="1796" width="5.6328125" style="114" customWidth="1"/>
    <col min="1797" max="1797" width="13.36328125" style="114" customWidth="1"/>
    <col min="1798" max="1798" width="3.6328125" style="114" customWidth="1"/>
    <col min="1799" max="1799" width="5.6328125" style="114" customWidth="1"/>
    <col min="1800" max="1800" width="13.453125" style="114" customWidth="1"/>
    <col min="1801" max="1801" width="3.6328125" style="114" customWidth="1"/>
    <col min="1802" max="1802" width="5.6328125" style="114" customWidth="1"/>
    <col min="1803" max="1803" width="5" style="114" customWidth="1"/>
    <col min="1804" max="1804" width="3.6328125" style="114" customWidth="1"/>
    <col min="1805" max="1808" width="2.6328125" style="114" customWidth="1"/>
    <col min="1809" max="1809" width="5.6328125" style="114" customWidth="1"/>
    <col min="1810" max="2048" width="9" style="114"/>
    <col min="2049" max="2049" width="2.6328125" style="114" customWidth="1"/>
    <col min="2050" max="2050" width="12.6328125" style="114" customWidth="1"/>
    <col min="2051" max="2051" width="3.6328125" style="114" customWidth="1"/>
    <col min="2052" max="2052" width="5.6328125" style="114" customWidth="1"/>
    <col min="2053" max="2053" width="13.36328125" style="114" customWidth="1"/>
    <col min="2054" max="2054" width="3.6328125" style="114" customWidth="1"/>
    <col min="2055" max="2055" width="5.6328125" style="114" customWidth="1"/>
    <col min="2056" max="2056" width="13.453125" style="114" customWidth="1"/>
    <col min="2057" max="2057" width="3.6328125" style="114" customWidth="1"/>
    <col min="2058" max="2058" width="5.6328125" style="114" customWidth="1"/>
    <col min="2059" max="2059" width="5" style="114" customWidth="1"/>
    <col min="2060" max="2060" width="3.6328125" style="114" customWidth="1"/>
    <col min="2061" max="2064" width="2.6328125" style="114" customWidth="1"/>
    <col min="2065" max="2065" width="5.6328125" style="114" customWidth="1"/>
    <col min="2066" max="2304" width="9" style="114"/>
    <col min="2305" max="2305" width="2.6328125" style="114" customWidth="1"/>
    <col min="2306" max="2306" width="12.6328125" style="114" customWidth="1"/>
    <col min="2307" max="2307" width="3.6328125" style="114" customWidth="1"/>
    <col min="2308" max="2308" width="5.6328125" style="114" customWidth="1"/>
    <col min="2309" max="2309" width="13.36328125" style="114" customWidth="1"/>
    <col min="2310" max="2310" width="3.6328125" style="114" customWidth="1"/>
    <col min="2311" max="2311" width="5.6328125" style="114" customWidth="1"/>
    <col min="2312" max="2312" width="13.453125" style="114" customWidth="1"/>
    <col min="2313" max="2313" width="3.6328125" style="114" customWidth="1"/>
    <col min="2314" max="2314" width="5.6328125" style="114" customWidth="1"/>
    <col min="2315" max="2315" width="5" style="114" customWidth="1"/>
    <col min="2316" max="2316" width="3.6328125" style="114" customWidth="1"/>
    <col min="2317" max="2320" width="2.6328125" style="114" customWidth="1"/>
    <col min="2321" max="2321" width="5.6328125" style="114" customWidth="1"/>
    <col min="2322" max="2560" width="9" style="114"/>
    <col min="2561" max="2561" width="2.6328125" style="114" customWidth="1"/>
    <col min="2562" max="2562" width="12.6328125" style="114" customWidth="1"/>
    <col min="2563" max="2563" width="3.6328125" style="114" customWidth="1"/>
    <col min="2564" max="2564" width="5.6328125" style="114" customWidth="1"/>
    <col min="2565" max="2565" width="13.36328125" style="114" customWidth="1"/>
    <col min="2566" max="2566" width="3.6328125" style="114" customWidth="1"/>
    <col min="2567" max="2567" width="5.6328125" style="114" customWidth="1"/>
    <col min="2568" max="2568" width="13.453125" style="114" customWidth="1"/>
    <col min="2569" max="2569" width="3.6328125" style="114" customWidth="1"/>
    <col min="2570" max="2570" width="5.6328125" style="114" customWidth="1"/>
    <col min="2571" max="2571" width="5" style="114" customWidth="1"/>
    <col min="2572" max="2572" width="3.6328125" style="114" customWidth="1"/>
    <col min="2573" max="2576" width="2.6328125" style="114" customWidth="1"/>
    <col min="2577" max="2577" width="5.6328125" style="114" customWidth="1"/>
    <col min="2578" max="2816" width="9" style="114"/>
    <col min="2817" max="2817" width="2.6328125" style="114" customWidth="1"/>
    <col min="2818" max="2818" width="12.6328125" style="114" customWidth="1"/>
    <col min="2819" max="2819" width="3.6328125" style="114" customWidth="1"/>
    <col min="2820" max="2820" width="5.6328125" style="114" customWidth="1"/>
    <col min="2821" max="2821" width="13.36328125" style="114" customWidth="1"/>
    <col min="2822" max="2822" width="3.6328125" style="114" customWidth="1"/>
    <col min="2823" max="2823" width="5.6328125" style="114" customWidth="1"/>
    <col min="2824" max="2824" width="13.453125" style="114" customWidth="1"/>
    <col min="2825" max="2825" width="3.6328125" style="114" customWidth="1"/>
    <col min="2826" max="2826" width="5.6328125" style="114" customWidth="1"/>
    <col min="2827" max="2827" width="5" style="114" customWidth="1"/>
    <col min="2828" max="2828" width="3.6328125" style="114" customWidth="1"/>
    <col min="2829" max="2832" width="2.6328125" style="114" customWidth="1"/>
    <col min="2833" max="2833" width="5.6328125" style="114" customWidth="1"/>
    <col min="2834" max="3072" width="9" style="114"/>
    <col min="3073" max="3073" width="2.6328125" style="114" customWidth="1"/>
    <col min="3074" max="3074" width="12.6328125" style="114" customWidth="1"/>
    <col min="3075" max="3075" width="3.6328125" style="114" customWidth="1"/>
    <col min="3076" max="3076" width="5.6328125" style="114" customWidth="1"/>
    <col min="3077" max="3077" width="13.36328125" style="114" customWidth="1"/>
    <col min="3078" max="3078" width="3.6328125" style="114" customWidth="1"/>
    <col min="3079" max="3079" width="5.6328125" style="114" customWidth="1"/>
    <col min="3080" max="3080" width="13.453125" style="114" customWidth="1"/>
    <col min="3081" max="3081" width="3.6328125" style="114" customWidth="1"/>
    <col min="3082" max="3082" width="5.6328125" style="114" customWidth="1"/>
    <col min="3083" max="3083" width="5" style="114" customWidth="1"/>
    <col min="3084" max="3084" width="3.6328125" style="114" customWidth="1"/>
    <col min="3085" max="3088" width="2.6328125" style="114" customWidth="1"/>
    <col min="3089" max="3089" width="5.6328125" style="114" customWidth="1"/>
    <col min="3090" max="3328" width="9" style="114"/>
    <col min="3329" max="3329" width="2.6328125" style="114" customWidth="1"/>
    <col min="3330" max="3330" width="12.6328125" style="114" customWidth="1"/>
    <col min="3331" max="3331" width="3.6328125" style="114" customWidth="1"/>
    <col min="3332" max="3332" width="5.6328125" style="114" customWidth="1"/>
    <col min="3333" max="3333" width="13.36328125" style="114" customWidth="1"/>
    <col min="3334" max="3334" width="3.6328125" style="114" customWidth="1"/>
    <col min="3335" max="3335" width="5.6328125" style="114" customWidth="1"/>
    <col min="3336" max="3336" width="13.453125" style="114" customWidth="1"/>
    <col min="3337" max="3337" width="3.6328125" style="114" customWidth="1"/>
    <col min="3338" max="3338" width="5.6328125" style="114" customWidth="1"/>
    <col min="3339" max="3339" width="5" style="114" customWidth="1"/>
    <col min="3340" max="3340" width="3.6328125" style="114" customWidth="1"/>
    <col min="3341" max="3344" width="2.6328125" style="114" customWidth="1"/>
    <col min="3345" max="3345" width="5.6328125" style="114" customWidth="1"/>
    <col min="3346" max="3584" width="9" style="114"/>
    <col min="3585" max="3585" width="2.6328125" style="114" customWidth="1"/>
    <col min="3586" max="3586" width="12.6328125" style="114" customWidth="1"/>
    <col min="3587" max="3587" width="3.6328125" style="114" customWidth="1"/>
    <col min="3588" max="3588" width="5.6328125" style="114" customWidth="1"/>
    <col min="3589" max="3589" width="13.36328125" style="114" customWidth="1"/>
    <col min="3590" max="3590" width="3.6328125" style="114" customWidth="1"/>
    <col min="3591" max="3591" width="5.6328125" style="114" customWidth="1"/>
    <col min="3592" max="3592" width="13.453125" style="114" customWidth="1"/>
    <col min="3593" max="3593" width="3.6328125" style="114" customWidth="1"/>
    <col min="3594" max="3594" width="5.6328125" style="114" customWidth="1"/>
    <col min="3595" max="3595" width="5" style="114" customWidth="1"/>
    <col min="3596" max="3596" width="3.6328125" style="114" customWidth="1"/>
    <col min="3597" max="3600" width="2.6328125" style="114" customWidth="1"/>
    <col min="3601" max="3601" width="5.6328125" style="114" customWidth="1"/>
    <col min="3602" max="3840" width="9" style="114"/>
    <col min="3841" max="3841" width="2.6328125" style="114" customWidth="1"/>
    <col min="3842" max="3842" width="12.6328125" style="114" customWidth="1"/>
    <col min="3843" max="3843" width="3.6328125" style="114" customWidth="1"/>
    <col min="3844" max="3844" width="5.6328125" style="114" customWidth="1"/>
    <col min="3845" max="3845" width="13.36328125" style="114" customWidth="1"/>
    <col min="3846" max="3846" width="3.6328125" style="114" customWidth="1"/>
    <col min="3847" max="3847" width="5.6328125" style="114" customWidth="1"/>
    <col min="3848" max="3848" width="13.453125" style="114" customWidth="1"/>
    <col min="3849" max="3849" width="3.6328125" style="114" customWidth="1"/>
    <col min="3850" max="3850" width="5.6328125" style="114" customWidth="1"/>
    <col min="3851" max="3851" width="5" style="114" customWidth="1"/>
    <col min="3852" max="3852" width="3.6328125" style="114" customWidth="1"/>
    <col min="3853" max="3856" width="2.6328125" style="114" customWidth="1"/>
    <col min="3857" max="3857" width="5.6328125" style="114" customWidth="1"/>
    <col min="3858" max="4096" width="9" style="114"/>
    <col min="4097" max="4097" width="2.6328125" style="114" customWidth="1"/>
    <col min="4098" max="4098" width="12.6328125" style="114" customWidth="1"/>
    <col min="4099" max="4099" width="3.6328125" style="114" customWidth="1"/>
    <col min="4100" max="4100" width="5.6328125" style="114" customWidth="1"/>
    <col min="4101" max="4101" width="13.36328125" style="114" customWidth="1"/>
    <col min="4102" max="4102" width="3.6328125" style="114" customWidth="1"/>
    <col min="4103" max="4103" width="5.6328125" style="114" customWidth="1"/>
    <col min="4104" max="4104" width="13.453125" style="114" customWidth="1"/>
    <col min="4105" max="4105" width="3.6328125" style="114" customWidth="1"/>
    <col min="4106" max="4106" width="5.6328125" style="114" customWidth="1"/>
    <col min="4107" max="4107" width="5" style="114" customWidth="1"/>
    <col min="4108" max="4108" width="3.6328125" style="114" customWidth="1"/>
    <col min="4109" max="4112" width="2.6328125" style="114" customWidth="1"/>
    <col min="4113" max="4113" width="5.6328125" style="114" customWidth="1"/>
    <col min="4114" max="4352" width="9" style="114"/>
    <col min="4353" max="4353" width="2.6328125" style="114" customWidth="1"/>
    <col min="4354" max="4354" width="12.6328125" style="114" customWidth="1"/>
    <col min="4355" max="4355" width="3.6328125" style="114" customWidth="1"/>
    <col min="4356" max="4356" width="5.6328125" style="114" customWidth="1"/>
    <col min="4357" max="4357" width="13.36328125" style="114" customWidth="1"/>
    <col min="4358" max="4358" width="3.6328125" style="114" customWidth="1"/>
    <col min="4359" max="4359" width="5.6328125" style="114" customWidth="1"/>
    <col min="4360" max="4360" width="13.453125" style="114" customWidth="1"/>
    <col min="4361" max="4361" width="3.6328125" style="114" customWidth="1"/>
    <col min="4362" max="4362" width="5.6328125" style="114" customWidth="1"/>
    <col min="4363" max="4363" width="5" style="114" customWidth="1"/>
    <col min="4364" max="4364" width="3.6328125" style="114" customWidth="1"/>
    <col min="4365" max="4368" width="2.6328125" style="114" customWidth="1"/>
    <col min="4369" max="4369" width="5.6328125" style="114" customWidth="1"/>
    <col min="4370" max="4608" width="9" style="114"/>
    <col min="4609" max="4609" width="2.6328125" style="114" customWidth="1"/>
    <col min="4610" max="4610" width="12.6328125" style="114" customWidth="1"/>
    <col min="4611" max="4611" width="3.6328125" style="114" customWidth="1"/>
    <col min="4612" max="4612" width="5.6328125" style="114" customWidth="1"/>
    <col min="4613" max="4613" width="13.36328125" style="114" customWidth="1"/>
    <col min="4614" max="4614" width="3.6328125" style="114" customWidth="1"/>
    <col min="4615" max="4615" width="5.6328125" style="114" customWidth="1"/>
    <col min="4616" max="4616" width="13.453125" style="114" customWidth="1"/>
    <col min="4617" max="4617" width="3.6328125" style="114" customWidth="1"/>
    <col min="4618" max="4618" width="5.6328125" style="114" customWidth="1"/>
    <col min="4619" max="4619" width="5" style="114" customWidth="1"/>
    <col min="4620" max="4620" width="3.6328125" style="114" customWidth="1"/>
    <col min="4621" max="4624" width="2.6328125" style="114" customWidth="1"/>
    <col min="4625" max="4625" width="5.6328125" style="114" customWidth="1"/>
    <col min="4626" max="4864" width="9" style="114"/>
    <col min="4865" max="4865" width="2.6328125" style="114" customWidth="1"/>
    <col min="4866" max="4866" width="12.6328125" style="114" customWidth="1"/>
    <col min="4867" max="4867" width="3.6328125" style="114" customWidth="1"/>
    <col min="4868" max="4868" width="5.6328125" style="114" customWidth="1"/>
    <col min="4869" max="4869" width="13.36328125" style="114" customWidth="1"/>
    <col min="4870" max="4870" width="3.6328125" style="114" customWidth="1"/>
    <col min="4871" max="4871" width="5.6328125" style="114" customWidth="1"/>
    <col min="4872" max="4872" width="13.453125" style="114" customWidth="1"/>
    <col min="4873" max="4873" width="3.6328125" style="114" customWidth="1"/>
    <col min="4874" max="4874" width="5.6328125" style="114" customWidth="1"/>
    <col min="4875" max="4875" width="5" style="114" customWidth="1"/>
    <col min="4876" max="4876" width="3.6328125" style="114" customWidth="1"/>
    <col min="4877" max="4880" width="2.6328125" style="114" customWidth="1"/>
    <col min="4881" max="4881" width="5.6328125" style="114" customWidth="1"/>
    <col min="4882" max="5120" width="9" style="114"/>
    <col min="5121" max="5121" width="2.6328125" style="114" customWidth="1"/>
    <col min="5122" max="5122" width="12.6328125" style="114" customWidth="1"/>
    <col min="5123" max="5123" width="3.6328125" style="114" customWidth="1"/>
    <col min="5124" max="5124" width="5.6328125" style="114" customWidth="1"/>
    <col min="5125" max="5125" width="13.36328125" style="114" customWidth="1"/>
    <col min="5126" max="5126" width="3.6328125" style="114" customWidth="1"/>
    <col min="5127" max="5127" width="5.6328125" style="114" customWidth="1"/>
    <col min="5128" max="5128" width="13.453125" style="114" customWidth="1"/>
    <col min="5129" max="5129" width="3.6328125" style="114" customWidth="1"/>
    <col min="5130" max="5130" width="5.6328125" style="114" customWidth="1"/>
    <col min="5131" max="5131" width="5" style="114" customWidth="1"/>
    <col min="5132" max="5132" width="3.6328125" style="114" customWidth="1"/>
    <col min="5133" max="5136" width="2.6328125" style="114" customWidth="1"/>
    <col min="5137" max="5137" width="5.6328125" style="114" customWidth="1"/>
    <col min="5138" max="5376" width="9" style="114"/>
    <col min="5377" max="5377" width="2.6328125" style="114" customWidth="1"/>
    <col min="5378" max="5378" width="12.6328125" style="114" customWidth="1"/>
    <col min="5379" max="5379" width="3.6328125" style="114" customWidth="1"/>
    <col min="5380" max="5380" width="5.6328125" style="114" customWidth="1"/>
    <col min="5381" max="5381" width="13.36328125" style="114" customWidth="1"/>
    <col min="5382" max="5382" width="3.6328125" style="114" customWidth="1"/>
    <col min="5383" max="5383" width="5.6328125" style="114" customWidth="1"/>
    <col min="5384" max="5384" width="13.453125" style="114" customWidth="1"/>
    <col min="5385" max="5385" width="3.6328125" style="114" customWidth="1"/>
    <col min="5386" max="5386" width="5.6328125" style="114" customWidth="1"/>
    <col min="5387" max="5387" width="5" style="114" customWidth="1"/>
    <col min="5388" max="5388" width="3.6328125" style="114" customWidth="1"/>
    <col min="5389" max="5392" width="2.6328125" style="114" customWidth="1"/>
    <col min="5393" max="5393" width="5.6328125" style="114" customWidth="1"/>
    <col min="5394" max="5632" width="9" style="114"/>
    <col min="5633" max="5633" width="2.6328125" style="114" customWidth="1"/>
    <col min="5634" max="5634" width="12.6328125" style="114" customWidth="1"/>
    <col min="5635" max="5635" width="3.6328125" style="114" customWidth="1"/>
    <col min="5636" max="5636" width="5.6328125" style="114" customWidth="1"/>
    <col min="5637" max="5637" width="13.36328125" style="114" customWidth="1"/>
    <col min="5638" max="5638" width="3.6328125" style="114" customWidth="1"/>
    <col min="5639" max="5639" width="5.6328125" style="114" customWidth="1"/>
    <col min="5640" max="5640" width="13.453125" style="114" customWidth="1"/>
    <col min="5641" max="5641" width="3.6328125" style="114" customWidth="1"/>
    <col min="5642" max="5642" width="5.6328125" style="114" customWidth="1"/>
    <col min="5643" max="5643" width="5" style="114" customWidth="1"/>
    <col min="5644" max="5644" width="3.6328125" style="114" customWidth="1"/>
    <col min="5645" max="5648" width="2.6328125" style="114" customWidth="1"/>
    <col min="5649" max="5649" width="5.6328125" style="114" customWidth="1"/>
    <col min="5650" max="5888" width="9" style="114"/>
    <col min="5889" max="5889" width="2.6328125" style="114" customWidth="1"/>
    <col min="5890" max="5890" width="12.6328125" style="114" customWidth="1"/>
    <col min="5891" max="5891" width="3.6328125" style="114" customWidth="1"/>
    <col min="5892" max="5892" width="5.6328125" style="114" customWidth="1"/>
    <col min="5893" max="5893" width="13.36328125" style="114" customWidth="1"/>
    <col min="5894" max="5894" width="3.6328125" style="114" customWidth="1"/>
    <col min="5895" max="5895" width="5.6328125" style="114" customWidth="1"/>
    <col min="5896" max="5896" width="13.453125" style="114" customWidth="1"/>
    <col min="5897" max="5897" width="3.6328125" style="114" customWidth="1"/>
    <col min="5898" max="5898" width="5.6328125" style="114" customWidth="1"/>
    <col min="5899" max="5899" width="5" style="114" customWidth="1"/>
    <col min="5900" max="5900" width="3.6328125" style="114" customWidth="1"/>
    <col min="5901" max="5904" width="2.6328125" style="114" customWidth="1"/>
    <col min="5905" max="5905" width="5.6328125" style="114" customWidth="1"/>
    <col min="5906" max="6144" width="9" style="114"/>
    <col min="6145" max="6145" width="2.6328125" style="114" customWidth="1"/>
    <col min="6146" max="6146" width="12.6328125" style="114" customWidth="1"/>
    <col min="6147" max="6147" width="3.6328125" style="114" customWidth="1"/>
    <col min="6148" max="6148" width="5.6328125" style="114" customWidth="1"/>
    <col min="6149" max="6149" width="13.36328125" style="114" customWidth="1"/>
    <col min="6150" max="6150" width="3.6328125" style="114" customWidth="1"/>
    <col min="6151" max="6151" width="5.6328125" style="114" customWidth="1"/>
    <col min="6152" max="6152" width="13.453125" style="114" customWidth="1"/>
    <col min="6153" max="6153" width="3.6328125" style="114" customWidth="1"/>
    <col min="6154" max="6154" width="5.6328125" style="114" customWidth="1"/>
    <col min="6155" max="6155" width="5" style="114" customWidth="1"/>
    <col min="6156" max="6156" width="3.6328125" style="114" customWidth="1"/>
    <col min="6157" max="6160" width="2.6328125" style="114" customWidth="1"/>
    <col min="6161" max="6161" width="5.6328125" style="114" customWidth="1"/>
    <col min="6162" max="6400" width="9" style="114"/>
    <col min="6401" max="6401" width="2.6328125" style="114" customWidth="1"/>
    <col min="6402" max="6402" width="12.6328125" style="114" customWidth="1"/>
    <col min="6403" max="6403" width="3.6328125" style="114" customWidth="1"/>
    <col min="6404" max="6404" width="5.6328125" style="114" customWidth="1"/>
    <col min="6405" max="6405" width="13.36328125" style="114" customWidth="1"/>
    <col min="6406" max="6406" width="3.6328125" style="114" customWidth="1"/>
    <col min="6407" max="6407" width="5.6328125" style="114" customWidth="1"/>
    <col min="6408" max="6408" width="13.453125" style="114" customWidth="1"/>
    <col min="6409" max="6409" width="3.6328125" style="114" customWidth="1"/>
    <col min="6410" max="6410" width="5.6328125" style="114" customWidth="1"/>
    <col min="6411" max="6411" width="5" style="114" customWidth="1"/>
    <col min="6412" max="6412" width="3.6328125" style="114" customWidth="1"/>
    <col min="6413" max="6416" width="2.6328125" style="114" customWidth="1"/>
    <col min="6417" max="6417" width="5.6328125" style="114" customWidth="1"/>
    <col min="6418" max="6656" width="9" style="114"/>
    <col min="6657" max="6657" width="2.6328125" style="114" customWidth="1"/>
    <col min="6658" max="6658" width="12.6328125" style="114" customWidth="1"/>
    <col min="6659" max="6659" width="3.6328125" style="114" customWidth="1"/>
    <col min="6660" max="6660" width="5.6328125" style="114" customWidth="1"/>
    <col min="6661" max="6661" width="13.36328125" style="114" customWidth="1"/>
    <col min="6662" max="6662" width="3.6328125" style="114" customWidth="1"/>
    <col min="6663" max="6663" width="5.6328125" style="114" customWidth="1"/>
    <col min="6664" max="6664" width="13.453125" style="114" customWidth="1"/>
    <col min="6665" max="6665" width="3.6328125" style="114" customWidth="1"/>
    <col min="6666" max="6666" width="5.6328125" style="114" customWidth="1"/>
    <col min="6667" max="6667" width="5" style="114" customWidth="1"/>
    <col min="6668" max="6668" width="3.6328125" style="114" customWidth="1"/>
    <col min="6669" max="6672" width="2.6328125" style="114" customWidth="1"/>
    <col min="6673" max="6673" width="5.6328125" style="114" customWidth="1"/>
    <col min="6674" max="6912" width="9" style="114"/>
    <col min="6913" max="6913" width="2.6328125" style="114" customWidth="1"/>
    <col min="6914" max="6914" width="12.6328125" style="114" customWidth="1"/>
    <col min="6915" max="6915" width="3.6328125" style="114" customWidth="1"/>
    <col min="6916" max="6916" width="5.6328125" style="114" customWidth="1"/>
    <col min="6917" max="6917" width="13.36328125" style="114" customWidth="1"/>
    <col min="6918" max="6918" width="3.6328125" style="114" customWidth="1"/>
    <col min="6919" max="6919" width="5.6328125" style="114" customWidth="1"/>
    <col min="6920" max="6920" width="13.453125" style="114" customWidth="1"/>
    <col min="6921" max="6921" width="3.6328125" style="114" customWidth="1"/>
    <col min="6922" max="6922" width="5.6328125" style="114" customWidth="1"/>
    <col min="6923" max="6923" width="5" style="114" customWidth="1"/>
    <col min="6924" max="6924" width="3.6328125" style="114" customWidth="1"/>
    <col min="6925" max="6928" width="2.6328125" style="114" customWidth="1"/>
    <col min="6929" max="6929" width="5.6328125" style="114" customWidth="1"/>
    <col min="6930" max="7168" width="9" style="114"/>
    <col min="7169" max="7169" width="2.6328125" style="114" customWidth="1"/>
    <col min="7170" max="7170" width="12.6328125" style="114" customWidth="1"/>
    <col min="7171" max="7171" width="3.6328125" style="114" customWidth="1"/>
    <col min="7172" max="7172" width="5.6328125" style="114" customWidth="1"/>
    <col min="7173" max="7173" width="13.36328125" style="114" customWidth="1"/>
    <col min="7174" max="7174" width="3.6328125" style="114" customWidth="1"/>
    <col min="7175" max="7175" width="5.6328125" style="114" customWidth="1"/>
    <col min="7176" max="7176" width="13.453125" style="114" customWidth="1"/>
    <col min="7177" max="7177" width="3.6328125" style="114" customWidth="1"/>
    <col min="7178" max="7178" width="5.6328125" style="114" customWidth="1"/>
    <col min="7179" max="7179" width="5" style="114" customWidth="1"/>
    <col min="7180" max="7180" width="3.6328125" style="114" customWidth="1"/>
    <col min="7181" max="7184" width="2.6328125" style="114" customWidth="1"/>
    <col min="7185" max="7185" width="5.6328125" style="114" customWidth="1"/>
    <col min="7186" max="7424" width="9" style="114"/>
    <col min="7425" max="7425" width="2.6328125" style="114" customWidth="1"/>
    <col min="7426" max="7426" width="12.6328125" style="114" customWidth="1"/>
    <col min="7427" max="7427" width="3.6328125" style="114" customWidth="1"/>
    <col min="7428" max="7428" width="5.6328125" style="114" customWidth="1"/>
    <col min="7429" max="7429" width="13.36328125" style="114" customWidth="1"/>
    <col min="7430" max="7430" width="3.6328125" style="114" customWidth="1"/>
    <col min="7431" max="7431" width="5.6328125" style="114" customWidth="1"/>
    <col min="7432" max="7432" width="13.453125" style="114" customWidth="1"/>
    <col min="7433" max="7433" width="3.6328125" style="114" customWidth="1"/>
    <col min="7434" max="7434" width="5.6328125" style="114" customWidth="1"/>
    <col min="7435" max="7435" width="5" style="114" customWidth="1"/>
    <col min="7436" max="7436" width="3.6328125" style="114" customWidth="1"/>
    <col min="7437" max="7440" width="2.6328125" style="114" customWidth="1"/>
    <col min="7441" max="7441" width="5.6328125" style="114" customWidth="1"/>
    <col min="7442" max="7680" width="9" style="114"/>
    <col min="7681" max="7681" width="2.6328125" style="114" customWidth="1"/>
    <col min="7682" max="7682" width="12.6328125" style="114" customWidth="1"/>
    <col min="7683" max="7683" width="3.6328125" style="114" customWidth="1"/>
    <col min="7684" max="7684" width="5.6328125" style="114" customWidth="1"/>
    <col min="7685" max="7685" width="13.36328125" style="114" customWidth="1"/>
    <col min="7686" max="7686" width="3.6328125" style="114" customWidth="1"/>
    <col min="7687" max="7687" width="5.6328125" style="114" customWidth="1"/>
    <col min="7688" max="7688" width="13.453125" style="114" customWidth="1"/>
    <col min="7689" max="7689" width="3.6328125" style="114" customWidth="1"/>
    <col min="7690" max="7690" width="5.6328125" style="114" customWidth="1"/>
    <col min="7691" max="7691" width="5" style="114" customWidth="1"/>
    <col min="7692" max="7692" width="3.6328125" style="114" customWidth="1"/>
    <col min="7693" max="7696" width="2.6328125" style="114" customWidth="1"/>
    <col min="7697" max="7697" width="5.6328125" style="114" customWidth="1"/>
    <col min="7698" max="7936" width="9" style="114"/>
    <col min="7937" max="7937" width="2.6328125" style="114" customWidth="1"/>
    <col min="7938" max="7938" width="12.6328125" style="114" customWidth="1"/>
    <col min="7939" max="7939" width="3.6328125" style="114" customWidth="1"/>
    <col min="7940" max="7940" width="5.6328125" style="114" customWidth="1"/>
    <col min="7941" max="7941" width="13.36328125" style="114" customWidth="1"/>
    <col min="7942" max="7942" width="3.6328125" style="114" customWidth="1"/>
    <col min="7943" max="7943" width="5.6328125" style="114" customWidth="1"/>
    <col min="7944" max="7944" width="13.453125" style="114" customWidth="1"/>
    <col min="7945" max="7945" width="3.6328125" style="114" customWidth="1"/>
    <col min="7946" max="7946" width="5.6328125" style="114" customWidth="1"/>
    <col min="7947" max="7947" width="5" style="114" customWidth="1"/>
    <col min="7948" max="7948" width="3.6328125" style="114" customWidth="1"/>
    <col min="7949" max="7952" width="2.6328125" style="114" customWidth="1"/>
    <col min="7953" max="7953" width="5.6328125" style="114" customWidth="1"/>
    <col min="7954" max="8192" width="9" style="114"/>
    <col min="8193" max="8193" width="2.6328125" style="114" customWidth="1"/>
    <col min="8194" max="8194" width="12.6328125" style="114" customWidth="1"/>
    <col min="8195" max="8195" width="3.6328125" style="114" customWidth="1"/>
    <col min="8196" max="8196" width="5.6328125" style="114" customWidth="1"/>
    <col min="8197" max="8197" width="13.36328125" style="114" customWidth="1"/>
    <col min="8198" max="8198" width="3.6328125" style="114" customWidth="1"/>
    <col min="8199" max="8199" width="5.6328125" style="114" customWidth="1"/>
    <col min="8200" max="8200" width="13.453125" style="114" customWidth="1"/>
    <col min="8201" max="8201" width="3.6328125" style="114" customWidth="1"/>
    <col min="8202" max="8202" width="5.6328125" style="114" customWidth="1"/>
    <col min="8203" max="8203" width="5" style="114" customWidth="1"/>
    <col min="8204" max="8204" width="3.6328125" style="114" customWidth="1"/>
    <col min="8205" max="8208" width="2.6328125" style="114" customWidth="1"/>
    <col min="8209" max="8209" width="5.6328125" style="114" customWidth="1"/>
    <col min="8210" max="8448" width="9" style="114"/>
    <col min="8449" max="8449" width="2.6328125" style="114" customWidth="1"/>
    <col min="8450" max="8450" width="12.6328125" style="114" customWidth="1"/>
    <col min="8451" max="8451" width="3.6328125" style="114" customWidth="1"/>
    <col min="8452" max="8452" width="5.6328125" style="114" customWidth="1"/>
    <col min="8453" max="8453" width="13.36328125" style="114" customWidth="1"/>
    <col min="8454" max="8454" width="3.6328125" style="114" customWidth="1"/>
    <col min="8455" max="8455" width="5.6328125" style="114" customWidth="1"/>
    <col min="8456" max="8456" width="13.453125" style="114" customWidth="1"/>
    <col min="8457" max="8457" width="3.6328125" style="114" customWidth="1"/>
    <col min="8458" max="8458" width="5.6328125" style="114" customWidth="1"/>
    <col min="8459" max="8459" width="5" style="114" customWidth="1"/>
    <col min="8460" max="8460" width="3.6328125" style="114" customWidth="1"/>
    <col min="8461" max="8464" width="2.6328125" style="114" customWidth="1"/>
    <col min="8465" max="8465" width="5.6328125" style="114" customWidth="1"/>
    <col min="8466" max="8704" width="9" style="114"/>
    <col min="8705" max="8705" width="2.6328125" style="114" customWidth="1"/>
    <col min="8706" max="8706" width="12.6328125" style="114" customWidth="1"/>
    <col min="8707" max="8707" width="3.6328125" style="114" customWidth="1"/>
    <col min="8708" max="8708" width="5.6328125" style="114" customWidth="1"/>
    <col min="8709" max="8709" width="13.36328125" style="114" customWidth="1"/>
    <col min="8710" max="8710" width="3.6328125" style="114" customWidth="1"/>
    <col min="8711" max="8711" width="5.6328125" style="114" customWidth="1"/>
    <col min="8712" max="8712" width="13.453125" style="114" customWidth="1"/>
    <col min="8713" max="8713" width="3.6328125" style="114" customWidth="1"/>
    <col min="8714" max="8714" width="5.6328125" style="114" customWidth="1"/>
    <col min="8715" max="8715" width="5" style="114" customWidth="1"/>
    <col min="8716" max="8716" width="3.6328125" style="114" customWidth="1"/>
    <col min="8717" max="8720" width="2.6328125" style="114" customWidth="1"/>
    <col min="8721" max="8721" width="5.6328125" style="114" customWidth="1"/>
    <col min="8722" max="8960" width="9" style="114"/>
    <col min="8961" max="8961" width="2.6328125" style="114" customWidth="1"/>
    <col min="8962" max="8962" width="12.6328125" style="114" customWidth="1"/>
    <col min="8963" max="8963" width="3.6328125" style="114" customWidth="1"/>
    <col min="8964" max="8964" width="5.6328125" style="114" customWidth="1"/>
    <col min="8965" max="8965" width="13.36328125" style="114" customWidth="1"/>
    <col min="8966" max="8966" width="3.6328125" style="114" customWidth="1"/>
    <col min="8967" max="8967" width="5.6328125" style="114" customWidth="1"/>
    <col min="8968" max="8968" width="13.453125" style="114" customWidth="1"/>
    <col min="8969" max="8969" width="3.6328125" style="114" customWidth="1"/>
    <col min="8970" max="8970" width="5.6328125" style="114" customWidth="1"/>
    <col min="8971" max="8971" width="5" style="114" customWidth="1"/>
    <col min="8972" max="8972" width="3.6328125" style="114" customWidth="1"/>
    <col min="8973" max="8976" width="2.6328125" style="114" customWidth="1"/>
    <col min="8977" max="8977" width="5.6328125" style="114" customWidth="1"/>
    <col min="8978" max="9216" width="9" style="114"/>
    <col min="9217" max="9217" width="2.6328125" style="114" customWidth="1"/>
    <col min="9218" max="9218" width="12.6328125" style="114" customWidth="1"/>
    <col min="9219" max="9219" width="3.6328125" style="114" customWidth="1"/>
    <col min="9220" max="9220" width="5.6328125" style="114" customWidth="1"/>
    <col min="9221" max="9221" width="13.36328125" style="114" customWidth="1"/>
    <col min="9222" max="9222" width="3.6328125" style="114" customWidth="1"/>
    <col min="9223" max="9223" width="5.6328125" style="114" customWidth="1"/>
    <col min="9224" max="9224" width="13.453125" style="114" customWidth="1"/>
    <col min="9225" max="9225" width="3.6328125" style="114" customWidth="1"/>
    <col min="9226" max="9226" width="5.6328125" style="114" customWidth="1"/>
    <col min="9227" max="9227" width="5" style="114" customWidth="1"/>
    <col min="9228" max="9228" width="3.6328125" style="114" customWidth="1"/>
    <col min="9229" max="9232" width="2.6328125" style="114" customWidth="1"/>
    <col min="9233" max="9233" width="5.6328125" style="114" customWidth="1"/>
    <col min="9234" max="9472" width="9" style="114"/>
    <col min="9473" max="9473" width="2.6328125" style="114" customWidth="1"/>
    <col min="9474" max="9474" width="12.6328125" style="114" customWidth="1"/>
    <col min="9475" max="9475" width="3.6328125" style="114" customWidth="1"/>
    <col min="9476" max="9476" width="5.6328125" style="114" customWidth="1"/>
    <col min="9477" max="9477" width="13.36328125" style="114" customWidth="1"/>
    <col min="9478" max="9478" width="3.6328125" style="114" customWidth="1"/>
    <col min="9479" max="9479" width="5.6328125" style="114" customWidth="1"/>
    <col min="9480" max="9480" width="13.453125" style="114" customWidth="1"/>
    <col min="9481" max="9481" width="3.6328125" style="114" customWidth="1"/>
    <col min="9482" max="9482" width="5.6328125" style="114" customWidth="1"/>
    <col min="9483" max="9483" width="5" style="114" customWidth="1"/>
    <col min="9484" max="9484" width="3.6328125" style="114" customWidth="1"/>
    <col min="9485" max="9488" width="2.6328125" style="114" customWidth="1"/>
    <col min="9489" max="9489" width="5.6328125" style="114" customWidth="1"/>
    <col min="9490" max="9728" width="9" style="114"/>
    <col min="9729" max="9729" width="2.6328125" style="114" customWidth="1"/>
    <col min="9730" max="9730" width="12.6328125" style="114" customWidth="1"/>
    <col min="9731" max="9731" width="3.6328125" style="114" customWidth="1"/>
    <col min="9732" max="9732" width="5.6328125" style="114" customWidth="1"/>
    <col min="9733" max="9733" width="13.36328125" style="114" customWidth="1"/>
    <col min="9734" max="9734" width="3.6328125" style="114" customWidth="1"/>
    <col min="9735" max="9735" width="5.6328125" style="114" customWidth="1"/>
    <col min="9736" max="9736" width="13.453125" style="114" customWidth="1"/>
    <col min="9737" max="9737" width="3.6328125" style="114" customWidth="1"/>
    <col min="9738" max="9738" width="5.6328125" style="114" customWidth="1"/>
    <col min="9739" max="9739" width="5" style="114" customWidth="1"/>
    <col min="9740" max="9740" width="3.6328125" style="114" customWidth="1"/>
    <col min="9741" max="9744" width="2.6328125" style="114" customWidth="1"/>
    <col min="9745" max="9745" width="5.6328125" style="114" customWidth="1"/>
    <col min="9746" max="9984" width="9" style="114"/>
    <col min="9985" max="9985" width="2.6328125" style="114" customWidth="1"/>
    <col min="9986" max="9986" width="12.6328125" style="114" customWidth="1"/>
    <col min="9987" max="9987" width="3.6328125" style="114" customWidth="1"/>
    <col min="9988" max="9988" width="5.6328125" style="114" customWidth="1"/>
    <col min="9989" max="9989" width="13.36328125" style="114" customWidth="1"/>
    <col min="9990" max="9990" width="3.6328125" style="114" customWidth="1"/>
    <col min="9991" max="9991" width="5.6328125" style="114" customWidth="1"/>
    <col min="9992" max="9992" width="13.453125" style="114" customWidth="1"/>
    <col min="9993" max="9993" width="3.6328125" style="114" customWidth="1"/>
    <col min="9994" max="9994" width="5.6328125" style="114" customWidth="1"/>
    <col min="9995" max="9995" width="5" style="114" customWidth="1"/>
    <col min="9996" max="9996" width="3.6328125" style="114" customWidth="1"/>
    <col min="9997" max="10000" width="2.6328125" style="114" customWidth="1"/>
    <col min="10001" max="10001" width="5.6328125" style="114" customWidth="1"/>
    <col min="10002" max="10240" width="9" style="114"/>
    <col min="10241" max="10241" width="2.6328125" style="114" customWidth="1"/>
    <col min="10242" max="10242" width="12.6328125" style="114" customWidth="1"/>
    <col min="10243" max="10243" width="3.6328125" style="114" customWidth="1"/>
    <col min="10244" max="10244" width="5.6328125" style="114" customWidth="1"/>
    <col min="10245" max="10245" width="13.36328125" style="114" customWidth="1"/>
    <col min="10246" max="10246" width="3.6328125" style="114" customWidth="1"/>
    <col min="10247" max="10247" width="5.6328125" style="114" customWidth="1"/>
    <col min="10248" max="10248" width="13.453125" style="114" customWidth="1"/>
    <col min="10249" max="10249" width="3.6328125" style="114" customWidth="1"/>
    <col min="10250" max="10250" width="5.6328125" style="114" customWidth="1"/>
    <col min="10251" max="10251" width="5" style="114" customWidth="1"/>
    <col min="10252" max="10252" width="3.6328125" style="114" customWidth="1"/>
    <col min="10253" max="10256" width="2.6328125" style="114" customWidth="1"/>
    <col min="10257" max="10257" width="5.6328125" style="114" customWidth="1"/>
    <col min="10258" max="10496" width="9" style="114"/>
    <col min="10497" max="10497" width="2.6328125" style="114" customWidth="1"/>
    <col min="10498" max="10498" width="12.6328125" style="114" customWidth="1"/>
    <col min="10499" max="10499" width="3.6328125" style="114" customWidth="1"/>
    <col min="10500" max="10500" width="5.6328125" style="114" customWidth="1"/>
    <col min="10501" max="10501" width="13.36328125" style="114" customWidth="1"/>
    <col min="10502" max="10502" width="3.6328125" style="114" customWidth="1"/>
    <col min="10503" max="10503" width="5.6328125" style="114" customWidth="1"/>
    <col min="10504" max="10504" width="13.453125" style="114" customWidth="1"/>
    <col min="10505" max="10505" width="3.6328125" style="114" customWidth="1"/>
    <col min="10506" max="10506" width="5.6328125" style="114" customWidth="1"/>
    <col min="10507" max="10507" width="5" style="114" customWidth="1"/>
    <col min="10508" max="10508" width="3.6328125" style="114" customWidth="1"/>
    <col min="10509" max="10512" width="2.6328125" style="114" customWidth="1"/>
    <col min="10513" max="10513" width="5.6328125" style="114" customWidth="1"/>
    <col min="10514" max="10752" width="9" style="114"/>
    <col min="10753" max="10753" width="2.6328125" style="114" customWidth="1"/>
    <col min="10754" max="10754" width="12.6328125" style="114" customWidth="1"/>
    <col min="10755" max="10755" width="3.6328125" style="114" customWidth="1"/>
    <col min="10756" max="10756" width="5.6328125" style="114" customWidth="1"/>
    <col min="10757" max="10757" width="13.36328125" style="114" customWidth="1"/>
    <col min="10758" max="10758" width="3.6328125" style="114" customWidth="1"/>
    <col min="10759" max="10759" width="5.6328125" style="114" customWidth="1"/>
    <col min="10760" max="10760" width="13.453125" style="114" customWidth="1"/>
    <col min="10761" max="10761" width="3.6328125" style="114" customWidth="1"/>
    <col min="10762" max="10762" width="5.6328125" style="114" customWidth="1"/>
    <col min="10763" max="10763" width="5" style="114" customWidth="1"/>
    <col min="10764" max="10764" width="3.6328125" style="114" customWidth="1"/>
    <col min="10765" max="10768" width="2.6328125" style="114" customWidth="1"/>
    <col min="10769" max="10769" width="5.6328125" style="114" customWidth="1"/>
    <col min="10770" max="11008" width="9" style="114"/>
    <col min="11009" max="11009" width="2.6328125" style="114" customWidth="1"/>
    <col min="11010" max="11010" width="12.6328125" style="114" customWidth="1"/>
    <col min="11011" max="11011" width="3.6328125" style="114" customWidth="1"/>
    <col min="11012" max="11012" width="5.6328125" style="114" customWidth="1"/>
    <col min="11013" max="11013" width="13.36328125" style="114" customWidth="1"/>
    <col min="11014" max="11014" width="3.6328125" style="114" customWidth="1"/>
    <col min="11015" max="11015" width="5.6328125" style="114" customWidth="1"/>
    <col min="11016" max="11016" width="13.453125" style="114" customWidth="1"/>
    <col min="11017" max="11017" width="3.6328125" style="114" customWidth="1"/>
    <col min="11018" max="11018" width="5.6328125" style="114" customWidth="1"/>
    <col min="11019" max="11019" width="5" style="114" customWidth="1"/>
    <col min="11020" max="11020" width="3.6328125" style="114" customWidth="1"/>
    <col min="11021" max="11024" width="2.6328125" style="114" customWidth="1"/>
    <col min="11025" max="11025" width="5.6328125" style="114" customWidth="1"/>
    <col min="11026" max="11264" width="9" style="114"/>
    <col min="11265" max="11265" width="2.6328125" style="114" customWidth="1"/>
    <col min="11266" max="11266" width="12.6328125" style="114" customWidth="1"/>
    <col min="11267" max="11267" width="3.6328125" style="114" customWidth="1"/>
    <col min="11268" max="11268" width="5.6328125" style="114" customWidth="1"/>
    <col min="11269" max="11269" width="13.36328125" style="114" customWidth="1"/>
    <col min="11270" max="11270" width="3.6328125" style="114" customWidth="1"/>
    <col min="11271" max="11271" width="5.6328125" style="114" customWidth="1"/>
    <col min="11272" max="11272" width="13.453125" style="114" customWidth="1"/>
    <col min="11273" max="11273" width="3.6328125" style="114" customWidth="1"/>
    <col min="11274" max="11274" width="5.6328125" style="114" customWidth="1"/>
    <col min="11275" max="11275" width="5" style="114" customWidth="1"/>
    <col min="11276" max="11276" width="3.6328125" style="114" customWidth="1"/>
    <col min="11277" max="11280" width="2.6328125" style="114" customWidth="1"/>
    <col min="11281" max="11281" width="5.6328125" style="114" customWidth="1"/>
    <col min="11282" max="11520" width="9" style="114"/>
    <col min="11521" max="11521" width="2.6328125" style="114" customWidth="1"/>
    <col min="11522" max="11522" width="12.6328125" style="114" customWidth="1"/>
    <col min="11523" max="11523" width="3.6328125" style="114" customWidth="1"/>
    <col min="11524" max="11524" width="5.6328125" style="114" customWidth="1"/>
    <col min="11525" max="11525" width="13.36328125" style="114" customWidth="1"/>
    <col min="11526" max="11526" width="3.6328125" style="114" customWidth="1"/>
    <col min="11527" max="11527" width="5.6328125" style="114" customWidth="1"/>
    <col min="11528" max="11528" width="13.453125" style="114" customWidth="1"/>
    <col min="11529" max="11529" width="3.6328125" style="114" customWidth="1"/>
    <col min="11530" max="11530" width="5.6328125" style="114" customWidth="1"/>
    <col min="11531" max="11531" width="5" style="114" customWidth="1"/>
    <col min="11532" max="11532" width="3.6328125" style="114" customWidth="1"/>
    <col min="11533" max="11536" width="2.6328125" style="114" customWidth="1"/>
    <col min="11537" max="11537" width="5.6328125" style="114" customWidth="1"/>
    <col min="11538" max="11776" width="9" style="114"/>
    <col min="11777" max="11777" width="2.6328125" style="114" customWidth="1"/>
    <col min="11778" max="11778" width="12.6328125" style="114" customWidth="1"/>
    <col min="11779" max="11779" width="3.6328125" style="114" customWidth="1"/>
    <col min="11780" max="11780" width="5.6328125" style="114" customWidth="1"/>
    <col min="11781" max="11781" width="13.36328125" style="114" customWidth="1"/>
    <col min="11782" max="11782" width="3.6328125" style="114" customWidth="1"/>
    <col min="11783" max="11783" width="5.6328125" style="114" customWidth="1"/>
    <col min="11784" max="11784" width="13.453125" style="114" customWidth="1"/>
    <col min="11785" max="11785" width="3.6328125" style="114" customWidth="1"/>
    <col min="11786" max="11786" width="5.6328125" style="114" customWidth="1"/>
    <col min="11787" max="11787" width="5" style="114" customWidth="1"/>
    <col min="11788" max="11788" width="3.6328125" style="114" customWidth="1"/>
    <col min="11789" max="11792" width="2.6328125" style="114" customWidth="1"/>
    <col min="11793" max="11793" width="5.6328125" style="114" customWidth="1"/>
    <col min="11794" max="12032" width="9" style="114"/>
    <col min="12033" max="12033" width="2.6328125" style="114" customWidth="1"/>
    <col min="12034" max="12034" width="12.6328125" style="114" customWidth="1"/>
    <col min="12035" max="12035" width="3.6328125" style="114" customWidth="1"/>
    <col min="12036" max="12036" width="5.6328125" style="114" customWidth="1"/>
    <col min="12037" max="12037" width="13.36328125" style="114" customWidth="1"/>
    <col min="12038" max="12038" width="3.6328125" style="114" customWidth="1"/>
    <col min="12039" max="12039" width="5.6328125" style="114" customWidth="1"/>
    <col min="12040" max="12040" width="13.453125" style="114" customWidth="1"/>
    <col min="12041" max="12041" width="3.6328125" style="114" customWidth="1"/>
    <col min="12042" max="12042" width="5.6328125" style="114" customWidth="1"/>
    <col min="12043" max="12043" width="5" style="114" customWidth="1"/>
    <col min="12044" max="12044" width="3.6328125" style="114" customWidth="1"/>
    <col min="12045" max="12048" width="2.6328125" style="114" customWidth="1"/>
    <col min="12049" max="12049" width="5.6328125" style="114" customWidth="1"/>
    <col min="12050" max="12288" width="9" style="114"/>
    <col min="12289" max="12289" width="2.6328125" style="114" customWidth="1"/>
    <col min="12290" max="12290" width="12.6328125" style="114" customWidth="1"/>
    <col min="12291" max="12291" width="3.6328125" style="114" customWidth="1"/>
    <col min="12292" max="12292" width="5.6328125" style="114" customWidth="1"/>
    <col min="12293" max="12293" width="13.36328125" style="114" customWidth="1"/>
    <col min="12294" max="12294" width="3.6328125" style="114" customWidth="1"/>
    <col min="12295" max="12295" width="5.6328125" style="114" customWidth="1"/>
    <col min="12296" max="12296" width="13.453125" style="114" customWidth="1"/>
    <col min="12297" max="12297" width="3.6328125" style="114" customWidth="1"/>
    <col min="12298" max="12298" width="5.6328125" style="114" customWidth="1"/>
    <col min="12299" max="12299" width="5" style="114" customWidth="1"/>
    <col min="12300" max="12300" width="3.6328125" style="114" customWidth="1"/>
    <col min="12301" max="12304" width="2.6328125" style="114" customWidth="1"/>
    <col min="12305" max="12305" width="5.6328125" style="114" customWidth="1"/>
    <col min="12306" max="12544" width="9" style="114"/>
    <col min="12545" max="12545" width="2.6328125" style="114" customWidth="1"/>
    <col min="12546" max="12546" width="12.6328125" style="114" customWidth="1"/>
    <col min="12547" max="12547" width="3.6328125" style="114" customWidth="1"/>
    <col min="12548" max="12548" width="5.6328125" style="114" customWidth="1"/>
    <col min="12549" max="12549" width="13.36328125" style="114" customWidth="1"/>
    <col min="12550" max="12550" width="3.6328125" style="114" customWidth="1"/>
    <col min="12551" max="12551" width="5.6328125" style="114" customWidth="1"/>
    <col min="12552" max="12552" width="13.453125" style="114" customWidth="1"/>
    <col min="12553" max="12553" width="3.6328125" style="114" customWidth="1"/>
    <col min="12554" max="12554" width="5.6328125" style="114" customWidth="1"/>
    <col min="12555" max="12555" width="5" style="114" customWidth="1"/>
    <col min="12556" max="12556" width="3.6328125" style="114" customWidth="1"/>
    <col min="12557" max="12560" width="2.6328125" style="114" customWidth="1"/>
    <col min="12561" max="12561" width="5.6328125" style="114" customWidth="1"/>
    <col min="12562" max="12800" width="9" style="114"/>
    <col min="12801" max="12801" width="2.6328125" style="114" customWidth="1"/>
    <col min="12802" max="12802" width="12.6328125" style="114" customWidth="1"/>
    <col min="12803" max="12803" width="3.6328125" style="114" customWidth="1"/>
    <col min="12804" max="12804" width="5.6328125" style="114" customWidth="1"/>
    <col min="12805" max="12805" width="13.36328125" style="114" customWidth="1"/>
    <col min="12806" max="12806" width="3.6328125" style="114" customWidth="1"/>
    <col min="12807" max="12807" width="5.6328125" style="114" customWidth="1"/>
    <col min="12808" max="12808" width="13.453125" style="114" customWidth="1"/>
    <col min="12809" max="12809" width="3.6328125" style="114" customWidth="1"/>
    <col min="12810" max="12810" width="5.6328125" style="114" customWidth="1"/>
    <col min="12811" max="12811" width="5" style="114" customWidth="1"/>
    <col min="12812" max="12812" width="3.6328125" style="114" customWidth="1"/>
    <col min="12813" max="12816" width="2.6328125" style="114" customWidth="1"/>
    <col min="12817" max="12817" width="5.6328125" style="114" customWidth="1"/>
    <col min="12818" max="13056" width="9" style="114"/>
    <col min="13057" max="13057" width="2.6328125" style="114" customWidth="1"/>
    <col min="13058" max="13058" width="12.6328125" style="114" customWidth="1"/>
    <col min="13059" max="13059" width="3.6328125" style="114" customWidth="1"/>
    <col min="13060" max="13060" width="5.6328125" style="114" customWidth="1"/>
    <col min="13061" max="13061" width="13.36328125" style="114" customWidth="1"/>
    <col min="13062" max="13062" width="3.6328125" style="114" customWidth="1"/>
    <col min="13063" max="13063" width="5.6328125" style="114" customWidth="1"/>
    <col min="13064" max="13064" width="13.453125" style="114" customWidth="1"/>
    <col min="13065" max="13065" width="3.6328125" style="114" customWidth="1"/>
    <col min="13066" max="13066" width="5.6328125" style="114" customWidth="1"/>
    <col min="13067" max="13067" width="5" style="114" customWidth="1"/>
    <col min="13068" max="13068" width="3.6328125" style="114" customWidth="1"/>
    <col min="13069" max="13072" width="2.6328125" style="114" customWidth="1"/>
    <col min="13073" max="13073" width="5.6328125" style="114" customWidth="1"/>
    <col min="13074" max="13312" width="9" style="114"/>
    <col min="13313" max="13313" width="2.6328125" style="114" customWidth="1"/>
    <col min="13314" max="13314" width="12.6328125" style="114" customWidth="1"/>
    <col min="13315" max="13315" width="3.6328125" style="114" customWidth="1"/>
    <col min="13316" max="13316" width="5.6328125" style="114" customWidth="1"/>
    <col min="13317" max="13317" width="13.36328125" style="114" customWidth="1"/>
    <col min="13318" max="13318" width="3.6328125" style="114" customWidth="1"/>
    <col min="13319" max="13319" width="5.6328125" style="114" customWidth="1"/>
    <col min="13320" max="13320" width="13.453125" style="114" customWidth="1"/>
    <col min="13321" max="13321" width="3.6328125" style="114" customWidth="1"/>
    <col min="13322" max="13322" width="5.6328125" style="114" customWidth="1"/>
    <col min="13323" max="13323" width="5" style="114" customWidth="1"/>
    <col min="13324" max="13324" width="3.6328125" style="114" customWidth="1"/>
    <col min="13325" max="13328" width="2.6328125" style="114" customWidth="1"/>
    <col min="13329" max="13329" width="5.6328125" style="114" customWidth="1"/>
    <col min="13330" max="13568" width="9" style="114"/>
    <col min="13569" max="13569" width="2.6328125" style="114" customWidth="1"/>
    <col min="13570" max="13570" width="12.6328125" style="114" customWidth="1"/>
    <col min="13571" max="13571" width="3.6328125" style="114" customWidth="1"/>
    <col min="13572" max="13572" width="5.6328125" style="114" customWidth="1"/>
    <col min="13573" max="13573" width="13.36328125" style="114" customWidth="1"/>
    <col min="13574" max="13574" width="3.6328125" style="114" customWidth="1"/>
    <col min="13575" max="13575" width="5.6328125" style="114" customWidth="1"/>
    <col min="13576" max="13576" width="13.453125" style="114" customWidth="1"/>
    <col min="13577" max="13577" width="3.6328125" style="114" customWidth="1"/>
    <col min="13578" max="13578" width="5.6328125" style="114" customWidth="1"/>
    <col min="13579" max="13579" width="5" style="114" customWidth="1"/>
    <col min="13580" max="13580" width="3.6328125" style="114" customWidth="1"/>
    <col min="13581" max="13584" width="2.6328125" style="114" customWidth="1"/>
    <col min="13585" max="13585" width="5.6328125" style="114" customWidth="1"/>
    <col min="13586" max="13824" width="9" style="114"/>
    <col min="13825" max="13825" width="2.6328125" style="114" customWidth="1"/>
    <col min="13826" max="13826" width="12.6328125" style="114" customWidth="1"/>
    <col min="13827" max="13827" width="3.6328125" style="114" customWidth="1"/>
    <col min="13828" max="13828" width="5.6328125" style="114" customWidth="1"/>
    <col min="13829" max="13829" width="13.36328125" style="114" customWidth="1"/>
    <col min="13830" max="13830" width="3.6328125" style="114" customWidth="1"/>
    <col min="13831" max="13831" width="5.6328125" style="114" customWidth="1"/>
    <col min="13832" max="13832" width="13.453125" style="114" customWidth="1"/>
    <col min="13833" max="13833" width="3.6328125" style="114" customWidth="1"/>
    <col min="13834" max="13834" width="5.6328125" style="114" customWidth="1"/>
    <col min="13835" max="13835" width="5" style="114" customWidth="1"/>
    <col min="13836" max="13836" width="3.6328125" style="114" customWidth="1"/>
    <col min="13837" max="13840" width="2.6328125" style="114" customWidth="1"/>
    <col min="13841" max="13841" width="5.6328125" style="114" customWidth="1"/>
    <col min="13842" max="14080" width="9" style="114"/>
    <col min="14081" max="14081" width="2.6328125" style="114" customWidth="1"/>
    <col min="14082" max="14082" width="12.6328125" style="114" customWidth="1"/>
    <col min="14083" max="14083" width="3.6328125" style="114" customWidth="1"/>
    <col min="14084" max="14084" width="5.6328125" style="114" customWidth="1"/>
    <col min="14085" max="14085" width="13.36328125" style="114" customWidth="1"/>
    <col min="14086" max="14086" width="3.6328125" style="114" customWidth="1"/>
    <col min="14087" max="14087" width="5.6328125" style="114" customWidth="1"/>
    <col min="14088" max="14088" width="13.453125" style="114" customWidth="1"/>
    <col min="14089" max="14089" width="3.6328125" style="114" customWidth="1"/>
    <col min="14090" max="14090" width="5.6328125" style="114" customWidth="1"/>
    <col min="14091" max="14091" width="5" style="114" customWidth="1"/>
    <col min="14092" max="14092" width="3.6328125" style="114" customWidth="1"/>
    <col min="14093" max="14096" width="2.6328125" style="114" customWidth="1"/>
    <col min="14097" max="14097" width="5.6328125" style="114" customWidth="1"/>
    <col min="14098" max="14336" width="9" style="114"/>
    <col min="14337" max="14337" width="2.6328125" style="114" customWidth="1"/>
    <col min="14338" max="14338" width="12.6328125" style="114" customWidth="1"/>
    <col min="14339" max="14339" width="3.6328125" style="114" customWidth="1"/>
    <col min="14340" max="14340" width="5.6328125" style="114" customWidth="1"/>
    <col min="14341" max="14341" width="13.36328125" style="114" customWidth="1"/>
    <col min="14342" max="14342" width="3.6328125" style="114" customWidth="1"/>
    <col min="14343" max="14343" width="5.6328125" style="114" customWidth="1"/>
    <col min="14344" max="14344" width="13.453125" style="114" customWidth="1"/>
    <col min="14345" max="14345" width="3.6328125" style="114" customWidth="1"/>
    <col min="14346" max="14346" width="5.6328125" style="114" customWidth="1"/>
    <col min="14347" max="14347" width="5" style="114" customWidth="1"/>
    <col min="14348" max="14348" width="3.6328125" style="114" customWidth="1"/>
    <col min="14349" max="14352" width="2.6328125" style="114" customWidth="1"/>
    <col min="14353" max="14353" width="5.6328125" style="114" customWidth="1"/>
    <col min="14354" max="14592" width="9" style="114"/>
    <col min="14593" max="14593" width="2.6328125" style="114" customWidth="1"/>
    <col min="14594" max="14594" width="12.6328125" style="114" customWidth="1"/>
    <col min="14595" max="14595" width="3.6328125" style="114" customWidth="1"/>
    <col min="14596" max="14596" width="5.6328125" style="114" customWidth="1"/>
    <col min="14597" max="14597" width="13.36328125" style="114" customWidth="1"/>
    <col min="14598" max="14598" width="3.6328125" style="114" customWidth="1"/>
    <col min="14599" max="14599" width="5.6328125" style="114" customWidth="1"/>
    <col min="14600" max="14600" width="13.453125" style="114" customWidth="1"/>
    <col min="14601" max="14601" width="3.6328125" style="114" customWidth="1"/>
    <col min="14602" max="14602" width="5.6328125" style="114" customWidth="1"/>
    <col min="14603" max="14603" width="5" style="114" customWidth="1"/>
    <col min="14604" max="14604" width="3.6328125" style="114" customWidth="1"/>
    <col min="14605" max="14608" width="2.6328125" style="114" customWidth="1"/>
    <col min="14609" max="14609" width="5.6328125" style="114" customWidth="1"/>
    <col min="14610" max="14848" width="9" style="114"/>
    <col min="14849" max="14849" width="2.6328125" style="114" customWidth="1"/>
    <col min="14850" max="14850" width="12.6328125" style="114" customWidth="1"/>
    <col min="14851" max="14851" width="3.6328125" style="114" customWidth="1"/>
    <col min="14852" max="14852" width="5.6328125" style="114" customWidth="1"/>
    <col min="14853" max="14853" width="13.36328125" style="114" customWidth="1"/>
    <col min="14854" max="14854" width="3.6328125" style="114" customWidth="1"/>
    <col min="14855" max="14855" width="5.6328125" style="114" customWidth="1"/>
    <col min="14856" max="14856" width="13.453125" style="114" customWidth="1"/>
    <col min="14857" max="14857" width="3.6328125" style="114" customWidth="1"/>
    <col min="14858" max="14858" width="5.6328125" style="114" customWidth="1"/>
    <col min="14859" max="14859" width="5" style="114" customWidth="1"/>
    <col min="14860" max="14860" width="3.6328125" style="114" customWidth="1"/>
    <col min="14861" max="14864" width="2.6328125" style="114" customWidth="1"/>
    <col min="14865" max="14865" width="5.6328125" style="114" customWidth="1"/>
    <col min="14866" max="15104" width="9" style="114"/>
    <col min="15105" max="15105" width="2.6328125" style="114" customWidth="1"/>
    <col min="15106" max="15106" width="12.6328125" style="114" customWidth="1"/>
    <col min="15107" max="15107" width="3.6328125" style="114" customWidth="1"/>
    <col min="15108" max="15108" width="5.6328125" style="114" customWidth="1"/>
    <col min="15109" max="15109" width="13.36328125" style="114" customWidth="1"/>
    <col min="15110" max="15110" width="3.6328125" style="114" customWidth="1"/>
    <col min="15111" max="15111" width="5.6328125" style="114" customWidth="1"/>
    <col min="15112" max="15112" width="13.453125" style="114" customWidth="1"/>
    <col min="15113" max="15113" width="3.6328125" style="114" customWidth="1"/>
    <col min="15114" max="15114" width="5.6328125" style="114" customWidth="1"/>
    <col min="15115" max="15115" width="5" style="114" customWidth="1"/>
    <col min="15116" max="15116" width="3.6328125" style="114" customWidth="1"/>
    <col min="15117" max="15120" width="2.6328125" style="114" customWidth="1"/>
    <col min="15121" max="15121" width="5.6328125" style="114" customWidth="1"/>
    <col min="15122" max="15360" width="9" style="114"/>
    <col min="15361" max="15361" width="2.6328125" style="114" customWidth="1"/>
    <col min="15362" max="15362" width="12.6328125" style="114" customWidth="1"/>
    <col min="15363" max="15363" width="3.6328125" style="114" customWidth="1"/>
    <col min="15364" max="15364" width="5.6328125" style="114" customWidth="1"/>
    <col min="15365" max="15365" width="13.36328125" style="114" customWidth="1"/>
    <col min="15366" max="15366" width="3.6328125" style="114" customWidth="1"/>
    <col min="15367" max="15367" width="5.6328125" style="114" customWidth="1"/>
    <col min="15368" max="15368" width="13.453125" style="114" customWidth="1"/>
    <col min="15369" max="15369" width="3.6328125" style="114" customWidth="1"/>
    <col min="15370" max="15370" width="5.6328125" style="114" customWidth="1"/>
    <col min="15371" max="15371" width="5" style="114" customWidth="1"/>
    <col min="15372" max="15372" width="3.6328125" style="114" customWidth="1"/>
    <col min="15373" max="15376" width="2.6328125" style="114" customWidth="1"/>
    <col min="15377" max="15377" width="5.6328125" style="114" customWidth="1"/>
    <col min="15378" max="15616" width="9" style="114"/>
    <col min="15617" max="15617" width="2.6328125" style="114" customWidth="1"/>
    <col min="15618" max="15618" width="12.6328125" style="114" customWidth="1"/>
    <col min="15619" max="15619" width="3.6328125" style="114" customWidth="1"/>
    <col min="15620" max="15620" width="5.6328125" style="114" customWidth="1"/>
    <col min="15621" max="15621" width="13.36328125" style="114" customWidth="1"/>
    <col min="15622" max="15622" width="3.6328125" style="114" customWidth="1"/>
    <col min="15623" max="15623" width="5.6328125" style="114" customWidth="1"/>
    <col min="15624" max="15624" width="13.453125" style="114" customWidth="1"/>
    <col min="15625" max="15625" width="3.6328125" style="114" customWidth="1"/>
    <col min="15626" max="15626" width="5.6328125" style="114" customWidth="1"/>
    <col min="15627" max="15627" width="5" style="114" customWidth="1"/>
    <col min="15628" max="15628" width="3.6328125" style="114" customWidth="1"/>
    <col min="15629" max="15632" width="2.6328125" style="114" customWidth="1"/>
    <col min="15633" max="15633" width="5.6328125" style="114" customWidth="1"/>
    <col min="15634" max="15872" width="9" style="114"/>
    <col min="15873" max="15873" width="2.6328125" style="114" customWidth="1"/>
    <col min="15874" max="15874" width="12.6328125" style="114" customWidth="1"/>
    <col min="15875" max="15875" width="3.6328125" style="114" customWidth="1"/>
    <col min="15876" max="15876" width="5.6328125" style="114" customWidth="1"/>
    <col min="15877" max="15877" width="13.36328125" style="114" customWidth="1"/>
    <col min="15878" max="15878" width="3.6328125" style="114" customWidth="1"/>
    <col min="15879" max="15879" width="5.6328125" style="114" customWidth="1"/>
    <col min="15880" max="15880" width="13.453125" style="114" customWidth="1"/>
    <col min="15881" max="15881" width="3.6328125" style="114" customWidth="1"/>
    <col min="15882" max="15882" width="5.6328125" style="114" customWidth="1"/>
    <col min="15883" max="15883" width="5" style="114" customWidth="1"/>
    <col min="15884" max="15884" width="3.6328125" style="114" customWidth="1"/>
    <col min="15885" max="15888" width="2.6328125" style="114" customWidth="1"/>
    <col min="15889" max="15889" width="5.6328125" style="114" customWidth="1"/>
    <col min="15890" max="16128" width="9" style="114"/>
    <col min="16129" max="16129" width="2.6328125" style="114" customWidth="1"/>
    <col min="16130" max="16130" width="12.6328125" style="114" customWidth="1"/>
    <col min="16131" max="16131" width="3.6328125" style="114" customWidth="1"/>
    <col min="16132" max="16132" width="5.6328125" style="114" customWidth="1"/>
    <col min="16133" max="16133" width="13.36328125" style="114" customWidth="1"/>
    <col min="16134" max="16134" width="3.6328125" style="114" customWidth="1"/>
    <col min="16135" max="16135" width="5.6328125" style="114" customWidth="1"/>
    <col min="16136" max="16136" width="13.453125" style="114" customWidth="1"/>
    <col min="16137" max="16137" width="3.6328125" style="114" customWidth="1"/>
    <col min="16138" max="16138" width="5.6328125" style="114" customWidth="1"/>
    <col min="16139" max="16139" width="5" style="114" customWidth="1"/>
    <col min="16140" max="16140" width="3.6328125" style="114" customWidth="1"/>
    <col min="16141" max="16144" width="2.6328125" style="114" customWidth="1"/>
    <col min="16145" max="16145" width="5.6328125" style="114" customWidth="1"/>
    <col min="16146" max="16384" width="9" style="114"/>
  </cols>
  <sheetData>
    <row r="1" spans="2:12" ht="15" customHeight="1"/>
    <row r="2" spans="2:12" ht="24" customHeight="1">
      <c r="D2" s="719" t="s">
        <v>454</v>
      </c>
      <c r="E2" s="719"/>
      <c r="F2" s="719"/>
      <c r="G2" s="719"/>
      <c r="H2" s="719"/>
      <c r="I2" s="719"/>
      <c r="J2" s="719"/>
    </row>
    <row r="3" spans="2:12" ht="24" customHeight="1">
      <c r="D3" s="115"/>
      <c r="E3" s="115"/>
      <c r="F3" s="115"/>
      <c r="G3" s="115"/>
      <c r="H3" s="115"/>
      <c r="I3" s="115"/>
      <c r="J3" s="115"/>
    </row>
    <row r="4" spans="2:12" ht="21" customHeight="1">
      <c r="B4" s="720" t="s">
        <v>512</v>
      </c>
      <c r="C4" s="720"/>
      <c r="D4" s="139">
        <f>第13号様式!Z7</f>
        <v>0</v>
      </c>
      <c r="E4" s="115"/>
      <c r="F4" s="115"/>
      <c r="G4" s="115"/>
      <c r="H4" s="115"/>
      <c r="I4" s="115"/>
      <c r="J4" s="115"/>
    </row>
    <row r="5" spans="2:12" ht="21" customHeight="1">
      <c r="B5" s="116"/>
      <c r="C5" s="116"/>
      <c r="D5" s="139" t="str">
        <f>第13号様式!Z8&amp;"　"&amp;第13号様式!AG8</f>
        <v>0　0</v>
      </c>
      <c r="E5" s="115"/>
      <c r="F5" s="115"/>
      <c r="G5" s="115"/>
      <c r="H5" s="137"/>
      <c r="I5" s="115"/>
      <c r="J5" s="115"/>
    </row>
    <row r="6" spans="2:12" ht="21" customHeight="1">
      <c r="B6" s="720" t="s">
        <v>455</v>
      </c>
      <c r="C6" s="720"/>
      <c r="D6" s="140">
        <f>第13号様式!Q19</f>
        <v>0</v>
      </c>
      <c r="H6" s="137"/>
    </row>
    <row r="7" spans="2:12" ht="21" customHeight="1">
      <c r="B7" s="720"/>
      <c r="C7" s="720"/>
      <c r="D7" s="116"/>
    </row>
    <row r="8" spans="2:12" ht="21" customHeight="1">
      <c r="E8" s="117"/>
    </row>
    <row r="9" spans="2:12" ht="21" customHeight="1"/>
    <row r="10" spans="2:12" ht="15" customHeight="1">
      <c r="B10" s="721" t="s">
        <v>456</v>
      </c>
      <c r="C10" s="722"/>
      <c r="D10" s="118"/>
      <c r="E10" s="727" t="s">
        <v>457</v>
      </c>
      <c r="F10" s="728"/>
      <c r="G10" s="119"/>
      <c r="H10" s="131"/>
      <c r="I10" s="131"/>
      <c r="J10" s="118"/>
      <c r="K10" s="132"/>
      <c r="L10" s="132"/>
    </row>
    <row r="11" spans="2:12" ht="15" customHeight="1">
      <c r="B11" s="723"/>
      <c r="C11" s="724"/>
      <c r="E11" s="729"/>
      <c r="F11" s="730"/>
      <c r="G11" s="120"/>
      <c r="H11" s="131"/>
      <c r="I11" s="131"/>
      <c r="K11" s="135"/>
      <c r="L11" s="135"/>
    </row>
    <row r="12" spans="2:12" ht="15" customHeight="1">
      <c r="B12" s="725"/>
      <c r="C12" s="726"/>
      <c r="E12" s="731"/>
      <c r="F12" s="732"/>
      <c r="G12" s="120"/>
      <c r="H12" s="131"/>
      <c r="I12" s="131"/>
      <c r="K12" s="131"/>
      <c r="L12" s="131"/>
    </row>
    <row r="13" spans="2:12" ht="15" customHeight="1">
      <c r="B13" s="733">
        <v>100000</v>
      </c>
      <c r="C13" s="734" t="s">
        <v>458</v>
      </c>
      <c r="E13" s="735" t="e">
        <f>#REF!</f>
        <v>#REF!</v>
      </c>
      <c r="F13" s="736"/>
      <c r="G13" s="121"/>
      <c r="H13" s="727" t="s">
        <v>465</v>
      </c>
      <c r="I13" s="728"/>
      <c r="K13" s="122"/>
    </row>
    <row r="14" spans="2:12" ht="15" customHeight="1">
      <c r="B14" s="733"/>
      <c r="C14" s="734"/>
      <c r="E14" s="737"/>
      <c r="F14" s="738"/>
      <c r="G14" s="121"/>
      <c r="H14" s="729"/>
      <c r="I14" s="730"/>
      <c r="K14" s="122"/>
    </row>
    <row r="15" spans="2:12" ht="15" customHeight="1">
      <c r="E15" s="122"/>
      <c r="H15" s="731"/>
      <c r="I15" s="732"/>
      <c r="K15" s="122"/>
    </row>
    <row r="16" spans="2:12" ht="15" customHeight="1">
      <c r="E16" s="122"/>
      <c r="H16" s="739" t="e">
        <f>(YEAR(E20)-YEAR(E13))*12+MONTH(E20)-MONTH(E13)</f>
        <v>#REF!</v>
      </c>
      <c r="I16" s="741" t="s">
        <v>466</v>
      </c>
      <c r="K16" s="122"/>
    </row>
    <row r="17" spans="2:17" ht="15" customHeight="1">
      <c r="E17" s="742" t="s">
        <v>459</v>
      </c>
      <c r="F17" s="743"/>
      <c r="H17" s="740"/>
      <c r="I17" s="741"/>
      <c r="J17" s="118"/>
      <c r="K17" s="132"/>
      <c r="L17" s="132"/>
    </row>
    <row r="18" spans="2:17" ht="15" customHeight="1">
      <c r="E18" s="744"/>
      <c r="F18" s="745"/>
      <c r="H18" s="136"/>
      <c r="I18" s="136"/>
      <c r="K18" s="131"/>
      <c r="L18" s="131"/>
    </row>
    <row r="19" spans="2:17" ht="15" customHeight="1">
      <c r="E19" s="746"/>
      <c r="F19" s="747"/>
      <c r="H19" s="134"/>
      <c r="I19" s="134"/>
      <c r="K19" s="131"/>
      <c r="L19" s="131"/>
    </row>
    <row r="20" spans="2:17" ht="15" customHeight="1">
      <c r="E20" s="735">
        <f>第13号様式!Q21</f>
        <v>0</v>
      </c>
      <c r="F20" s="736"/>
      <c r="H20" s="133"/>
      <c r="I20" s="133"/>
      <c r="K20" s="122"/>
    </row>
    <row r="21" spans="2:17" ht="15" customHeight="1">
      <c r="E21" s="737"/>
      <c r="F21" s="738"/>
      <c r="H21" s="133"/>
      <c r="I21" s="133"/>
      <c r="K21" s="122"/>
    </row>
    <row r="22" spans="2:17" ht="15" customHeight="1">
      <c r="E22" s="122"/>
      <c r="H22" s="122"/>
      <c r="K22" s="122"/>
    </row>
    <row r="23" spans="2:17" ht="15" customHeight="1">
      <c r="E23" s="122"/>
      <c r="H23" s="122"/>
      <c r="K23" s="122"/>
    </row>
    <row r="24" spans="2:17" ht="15" customHeight="1"/>
    <row r="25" spans="2:17" ht="15" customHeight="1">
      <c r="E25" s="122"/>
      <c r="H25" s="122"/>
      <c r="K25" s="122"/>
    </row>
    <row r="26" spans="2:17" ht="15" customHeight="1">
      <c r="K26" s="125" t="s">
        <v>460</v>
      </c>
    </row>
    <row r="27" spans="2:17" ht="15" customHeight="1">
      <c r="E27" s="123" t="s">
        <v>461</v>
      </c>
      <c r="H27" s="123" t="s">
        <v>467</v>
      </c>
      <c r="K27" s="125" t="s">
        <v>462</v>
      </c>
    </row>
    <row r="28" spans="2:17" ht="20.25" customHeight="1">
      <c r="B28" s="748" t="s">
        <v>446</v>
      </c>
      <c r="C28" s="748"/>
      <c r="D28" s="748" t="s">
        <v>447</v>
      </c>
      <c r="E28" s="749">
        <f>B13</f>
        <v>100000</v>
      </c>
      <c r="F28" s="748" t="s">
        <v>458</v>
      </c>
      <c r="G28" s="748" t="s">
        <v>463</v>
      </c>
      <c r="H28" s="126">
        <f>E28</f>
        <v>100000</v>
      </c>
      <c r="I28" s="127" t="s">
        <v>458</v>
      </c>
      <c r="J28" s="748" t="s">
        <v>448</v>
      </c>
      <c r="K28" s="750" t="e">
        <f>H16</f>
        <v>#REF!</v>
      </c>
      <c r="L28" s="751" t="s">
        <v>466</v>
      </c>
    </row>
    <row r="29" spans="2:17" ht="20.25" customHeight="1">
      <c r="B29" s="748"/>
      <c r="C29" s="748"/>
      <c r="D29" s="748"/>
      <c r="E29" s="749"/>
      <c r="F29" s="748"/>
      <c r="G29" s="748"/>
      <c r="H29" s="128">
        <v>120</v>
      </c>
      <c r="I29" s="129" t="s">
        <v>466</v>
      </c>
      <c r="J29" s="748"/>
      <c r="K29" s="750"/>
      <c r="L29" s="751"/>
    </row>
    <row r="30" spans="2:17" ht="15" customHeight="1">
      <c r="K30" s="752"/>
      <c r="L30" s="752"/>
    </row>
    <row r="31" spans="2:17" ht="15" customHeight="1">
      <c r="D31" s="748" t="s">
        <v>447</v>
      </c>
      <c r="E31" s="753" t="e">
        <f>ROUNDDOWN((E28-(H28/H29)*K28),-3)</f>
        <v>#REF!</v>
      </c>
      <c r="F31" s="754" t="s">
        <v>458</v>
      </c>
      <c r="K31" s="130"/>
      <c r="L31" s="130"/>
    </row>
    <row r="32" spans="2:17" ht="15" customHeight="1">
      <c r="D32" s="748"/>
      <c r="E32" s="753"/>
      <c r="F32" s="754"/>
      <c r="K32" s="130"/>
      <c r="L32" s="130"/>
      <c r="Q32" s="124" t="s">
        <v>464</v>
      </c>
    </row>
    <row r="33" ht="15" customHeight="1"/>
  </sheetData>
  <sheetProtection algorithmName="SHA-512" hashValue="VS+Ke+FFwUHqv3ZycuPmQWobsR7Fbv4KwvxfYS06kBdS+YoNyfIWu1ohS8Ia/hdpNBy9F388DyOV4eLMT6Ci1A==" saltValue="g1OGl6mjNxiLfZhNvKmSiQ==" spinCount="100000" sheet="1" objects="1" scenarios="1" selectLockedCells="1"/>
  <mergeCells count="26">
    <mergeCell ref="J28:J29"/>
    <mergeCell ref="K28:K29"/>
    <mergeCell ref="L28:L29"/>
    <mergeCell ref="K30:L30"/>
    <mergeCell ref="D31:D32"/>
    <mergeCell ref="E31:E32"/>
    <mergeCell ref="F31:F32"/>
    <mergeCell ref="G28:G29"/>
    <mergeCell ref="E20:F21"/>
    <mergeCell ref="B28:C29"/>
    <mergeCell ref="D28:D29"/>
    <mergeCell ref="E28:E29"/>
    <mergeCell ref="F28:F29"/>
    <mergeCell ref="B13:B14"/>
    <mergeCell ref="C13:C14"/>
    <mergeCell ref="E13:F14"/>
    <mergeCell ref="H13:I15"/>
    <mergeCell ref="H16:H17"/>
    <mergeCell ref="I16:I17"/>
    <mergeCell ref="E17:F19"/>
    <mergeCell ref="D2:J2"/>
    <mergeCell ref="B4:C4"/>
    <mergeCell ref="B6:C6"/>
    <mergeCell ref="B7:C7"/>
    <mergeCell ref="B10:C12"/>
    <mergeCell ref="E10:F12"/>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tabColor rgb="FFFFFF66"/>
  </sheetPr>
  <dimension ref="A1:BB225"/>
  <sheetViews>
    <sheetView showZeros="0" workbookViewId="0">
      <selection activeCell="Q19" sqref="Q19:AN19"/>
    </sheetView>
  </sheetViews>
  <sheetFormatPr defaultColWidth="2.1796875" defaultRowHeight="15" customHeight="1"/>
  <cols>
    <col min="1" max="20" width="2.1796875" style="3"/>
    <col min="21" max="27" width="2.1796875" style="4"/>
    <col min="28" max="16384" width="2.1796875" style="3"/>
  </cols>
  <sheetData>
    <row r="1" spans="1:54" s="5" customFormat="1" ht="15" customHeight="1">
      <c r="A1" s="13" t="s">
        <v>469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row>
    <row r="2" spans="1:54" s="5" customFormat="1"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s="5" customFormat="1"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s="5" customFormat="1"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s="5" customFormat="1" ht="15" customHeight="1">
      <c r="A5" s="67"/>
      <c r="B5" s="67"/>
      <c r="C5" s="67"/>
      <c r="D5" s="67"/>
      <c r="E5" s="67"/>
      <c r="F5" s="67"/>
      <c r="G5" s="67"/>
      <c r="H5" s="67"/>
      <c r="I5" s="67"/>
      <c r="J5" s="67"/>
      <c r="K5" s="67"/>
      <c r="L5" s="67"/>
      <c r="M5" s="67"/>
      <c r="N5" s="67"/>
      <c r="O5" s="67"/>
      <c r="P5" s="67"/>
      <c r="Q5" s="67"/>
      <c r="R5" s="67"/>
      <c r="S5" s="67"/>
      <c r="T5" s="67"/>
      <c r="U5" s="67"/>
      <c r="V5" s="13" t="s">
        <v>470</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s="5" customFormat="1"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s="5" customFormat="1"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s="5" customFormat="1" ht="30" customHeight="1">
      <c r="A8" s="67"/>
      <c r="B8" s="67"/>
      <c r="C8" s="67"/>
      <c r="D8" s="67"/>
      <c r="E8" s="67"/>
      <c r="F8" s="67"/>
      <c r="G8" s="67"/>
      <c r="H8" s="67"/>
      <c r="I8" s="67"/>
      <c r="J8" s="67"/>
      <c r="K8" s="67"/>
      <c r="L8" s="67"/>
      <c r="M8" s="67"/>
      <c r="N8" s="67"/>
      <c r="O8" s="67"/>
      <c r="P8" s="67"/>
      <c r="Q8" s="67"/>
      <c r="R8" s="67"/>
      <c r="S8" s="67"/>
      <c r="T8" s="67"/>
      <c r="U8" s="67"/>
      <c r="V8" s="647" t="s">
        <v>31</v>
      </c>
      <c r="W8" s="647"/>
      <c r="X8" s="647"/>
      <c r="Y8" s="647"/>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s="5" customFormat="1" ht="1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s="5" customFormat="1"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5" customFormat="1" ht="30" customHeight="1">
      <c r="A11" s="594" t="s">
        <v>361</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3" spans="1:54" ht="15" customHeight="1">
      <c r="B13" s="636" t="s">
        <v>505</v>
      </c>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6"/>
      <c r="AN13" s="636"/>
      <c r="AP13" s="17"/>
    </row>
    <row r="14" spans="1:54" ht="15" customHeight="1">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P14" s="17"/>
    </row>
    <row r="15" spans="1:54" ht="15" customHeight="1">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6"/>
      <c r="AL15" s="636"/>
      <c r="AM15" s="636"/>
      <c r="AN15" s="636"/>
      <c r="AP15" s="17"/>
    </row>
    <row r="16" spans="1:54" ht="15" customHeight="1">
      <c r="C16" s="99"/>
      <c r="D16" s="99"/>
      <c r="E16" s="99"/>
      <c r="F16" s="99"/>
      <c r="G16" s="99"/>
      <c r="H16" s="99"/>
      <c r="I16" s="99"/>
      <c r="J16" s="99"/>
      <c r="K16" s="99"/>
      <c r="L16" s="99"/>
      <c r="M16" s="99"/>
      <c r="N16" s="99"/>
      <c r="O16" s="99"/>
      <c r="P16" s="99"/>
      <c r="Q16" s="99"/>
      <c r="R16" s="99"/>
      <c r="S16" s="99"/>
      <c r="T16" s="99"/>
      <c r="U16" s="99"/>
      <c r="V16" s="99"/>
      <c r="W16" s="99"/>
      <c r="X16" s="99"/>
      <c r="AP16" s="17"/>
    </row>
    <row r="17" spans="2:43" ht="15" customHeight="1">
      <c r="B17" s="648" t="s">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row>
    <row r="18" spans="2:43" ht="15" customHeight="1">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row>
    <row r="19" spans="2:43" ht="30" customHeight="1">
      <c r="B19" s="627" t="s">
        <v>341</v>
      </c>
      <c r="C19" s="627"/>
      <c r="D19" s="627"/>
      <c r="E19" s="627"/>
      <c r="F19" s="627"/>
      <c r="G19" s="627"/>
      <c r="H19" s="627"/>
      <c r="I19" s="627"/>
      <c r="J19" s="627"/>
      <c r="K19" s="627"/>
      <c r="L19" s="627"/>
      <c r="M19" s="627"/>
      <c r="N19" s="627"/>
      <c r="O19" s="627"/>
      <c r="P19" s="627"/>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Q19" s="17"/>
    </row>
    <row r="20" spans="2:43" ht="30" customHeight="1">
      <c r="B20" s="627" t="s">
        <v>45</v>
      </c>
      <c r="C20" s="627"/>
      <c r="D20" s="627"/>
      <c r="E20" s="627"/>
      <c r="F20" s="627"/>
      <c r="G20" s="627"/>
      <c r="H20" s="627"/>
      <c r="I20" s="627"/>
      <c r="J20" s="627"/>
      <c r="K20" s="627"/>
      <c r="L20" s="627"/>
      <c r="M20" s="627"/>
      <c r="N20" s="627"/>
      <c r="O20" s="627"/>
      <c r="P20" s="627"/>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row>
    <row r="21" spans="2:43" ht="30" customHeight="1">
      <c r="B21" s="627" t="s">
        <v>46</v>
      </c>
      <c r="C21" s="627"/>
      <c r="D21" s="627"/>
      <c r="E21" s="627"/>
      <c r="F21" s="627"/>
      <c r="G21" s="627"/>
      <c r="H21" s="627"/>
      <c r="I21" s="627"/>
      <c r="J21" s="627"/>
      <c r="K21" s="627"/>
      <c r="L21" s="627"/>
      <c r="M21" s="627"/>
      <c r="N21" s="627"/>
      <c r="O21" s="627"/>
      <c r="P21" s="627"/>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row>
    <row r="22" spans="2:43" ht="15" customHeight="1">
      <c r="B22" s="712" t="s">
        <v>362</v>
      </c>
      <c r="C22" s="712"/>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row>
    <row r="23" spans="2:43" ht="15" customHeight="1">
      <c r="B23" s="712"/>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row>
    <row r="24" spans="2:43" ht="15" customHeight="1">
      <c r="U24" s="3"/>
    </row>
    <row r="25" spans="2:43" ht="15" customHeight="1">
      <c r="T25" s="16"/>
      <c r="X25" s="18"/>
    </row>
    <row r="225" spans="41:41" ht="15" customHeight="1">
      <c r="AO225" s="3" t="s">
        <v>587</v>
      </c>
    </row>
  </sheetData>
  <sheetProtection algorithmName="SHA-512" hashValue="zv4tOV2vKFUMoVQymGVtlwVgQn5OsAudnxVfRtLApI62ZiitfvwqDE68YwCQFvwVfl+oSQVFEb+nwpM3gAUopw==" saltValue="7BDCiy/FLsxy0boP7BJl8A==" spinCount="100000" sheet="1" objects="1" scenarios="1" selectLockedCells="1"/>
  <mergeCells count="22">
    <mergeCell ref="B13:AN15"/>
    <mergeCell ref="V7:Y7"/>
    <mergeCell ref="A11:AO11"/>
    <mergeCell ref="AD2:AG2"/>
    <mergeCell ref="AI2:AJ2"/>
    <mergeCell ref="AL2:AM2"/>
    <mergeCell ref="V6:Y6"/>
    <mergeCell ref="Z6:AN6"/>
    <mergeCell ref="Z7:AN7"/>
    <mergeCell ref="V8:Y8"/>
    <mergeCell ref="Z8:AF8"/>
    <mergeCell ref="AG8:AN8"/>
    <mergeCell ref="A10:AO10"/>
    <mergeCell ref="B22:AN23"/>
    <mergeCell ref="Q20:AN20"/>
    <mergeCell ref="Q21:AN21"/>
    <mergeCell ref="B17:AN17"/>
    <mergeCell ref="B19:P19"/>
    <mergeCell ref="Q19:AN19"/>
    <mergeCell ref="B20:P20"/>
    <mergeCell ref="B21:P21"/>
    <mergeCell ref="B18:AN18"/>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6"/>
  <sheetViews>
    <sheetView workbookViewId="0">
      <selection sqref="A1:M1"/>
    </sheetView>
  </sheetViews>
  <sheetFormatPr defaultColWidth="8.90625" defaultRowHeight="12"/>
  <cols>
    <col min="1" max="12" width="7.36328125" style="27" customWidth="1"/>
    <col min="13" max="13" width="4.36328125" style="27" customWidth="1"/>
    <col min="14" max="16384" width="8.90625" style="27"/>
  </cols>
  <sheetData>
    <row r="1" spans="1:13" ht="59.4" customHeight="1">
      <c r="A1" s="286" t="s">
        <v>54</v>
      </c>
      <c r="B1" s="287"/>
      <c r="C1" s="287"/>
      <c r="D1" s="287"/>
      <c r="E1" s="287"/>
      <c r="F1" s="287"/>
      <c r="G1" s="287"/>
      <c r="H1" s="287"/>
      <c r="I1" s="287"/>
      <c r="J1" s="287"/>
      <c r="K1" s="287"/>
      <c r="L1" s="287"/>
      <c r="M1" s="287"/>
    </row>
    <row r="2" spans="1:13" ht="98" customHeight="1">
      <c r="A2" s="288" t="s">
        <v>421</v>
      </c>
      <c r="B2" s="287"/>
      <c r="C2" s="287"/>
      <c r="D2" s="287"/>
      <c r="E2" s="287"/>
      <c r="F2" s="287"/>
      <c r="G2" s="287"/>
      <c r="H2" s="287"/>
      <c r="I2" s="287"/>
      <c r="J2" s="287"/>
      <c r="K2" s="287"/>
      <c r="L2" s="287"/>
      <c r="M2" s="287"/>
    </row>
    <row r="3" spans="1:13" ht="143" customHeight="1">
      <c r="A3" s="289" t="s">
        <v>491</v>
      </c>
      <c r="B3" s="290"/>
      <c r="C3" s="290"/>
      <c r="D3" s="290"/>
      <c r="E3" s="290"/>
      <c r="F3" s="290"/>
      <c r="G3" s="290"/>
      <c r="H3" s="290"/>
      <c r="I3" s="290"/>
      <c r="J3" s="290"/>
      <c r="K3" s="290"/>
      <c r="L3" s="290"/>
      <c r="M3" s="290"/>
    </row>
    <row r="4" spans="1:13" ht="159.65" customHeight="1">
      <c r="A4" s="291" t="s">
        <v>380</v>
      </c>
      <c r="B4" s="292"/>
      <c r="C4" s="292"/>
      <c r="D4" s="292"/>
      <c r="E4" s="292"/>
      <c r="F4" s="292"/>
      <c r="G4" s="292"/>
      <c r="H4" s="292"/>
      <c r="I4" s="292"/>
      <c r="J4" s="292"/>
      <c r="K4" s="292"/>
      <c r="L4" s="292"/>
      <c r="M4" s="292"/>
    </row>
    <row r="5" spans="1:13" ht="23" customHeight="1">
      <c r="A5" s="28"/>
      <c r="B5" s="29"/>
      <c r="C5" s="29"/>
      <c r="D5" s="29"/>
      <c r="E5" s="29"/>
      <c r="F5" s="29"/>
      <c r="G5" s="29"/>
      <c r="H5" s="29"/>
      <c r="I5" s="29"/>
      <c r="J5" s="29"/>
      <c r="K5" s="29"/>
      <c r="L5" s="29"/>
      <c r="M5" s="29"/>
    </row>
    <row r="6" spans="1:13" s="31" customFormat="1" ht="19.25" customHeight="1">
      <c r="A6" s="30"/>
      <c r="B6" s="30"/>
      <c r="C6" s="30"/>
      <c r="D6" s="293" t="s">
        <v>55</v>
      </c>
      <c r="E6" s="293"/>
      <c r="F6" s="293"/>
      <c r="G6" s="293"/>
      <c r="H6" s="293"/>
      <c r="I6" s="293"/>
      <c r="J6" s="293"/>
      <c r="K6" s="30"/>
      <c r="L6" s="30"/>
      <c r="M6" s="30"/>
    </row>
    <row r="7" spans="1:13" s="31" customFormat="1" ht="18.5" customHeight="1">
      <c r="A7" s="32"/>
      <c r="B7" s="30"/>
      <c r="C7" s="30"/>
      <c r="D7" s="285" t="s">
        <v>56</v>
      </c>
      <c r="E7" s="285"/>
      <c r="F7" s="285"/>
      <c r="G7" s="285"/>
      <c r="H7" s="285"/>
      <c r="I7" s="285"/>
      <c r="J7" s="285"/>
      <c r="K7" s="30"/>
      <c r="L7" s="30"/>
      <c r="M7" s="30"/>
    </row>
    <row r="8" spans="1:13" s="31" customFormat="1" ht="8.4" customHeight="1">
      <c r="A8" s="32"/>
      <c r="B8" s="30"/>
      <c r="C8" s="30"/>
      <c r="D8" s="30"/>
      <c r="E8" s="33"/>
      <c r="F8" s="34"/>
      <c r="G8" s="33"/>
      <c r="H8" s="33"/>
      <c r="I8" s="33"/>
      <c r="J8" s="33"/>
      <c r="K8" s="30"/>
      <c r="L8" s="30"/>
      <c r="M8" s="30"/>
    </row>
    <row r="9" spans="1:13" s="36" customFormat="1" ht="18" customHeight="1">
      <c r="A9" s="35" t="s">
        <v>57</v>
      </c>
      <c r="B9" s="35"/>
      <c r="C9" s="35"/>
      <c r="D9" s="35"/>
      <c r="E9" s="35"/>
      <c r="F9" s="35"/>
      <c r="G9" s="35"/>
      <c r="H9" s="35"/>
      <c r="I9" s="35"/>
      <c r="J9" s="35"/>
      <c r="K9" s="35"/>
      <c r="L9" s="35"/>
      <c r="M9" s="35"/>
    </row>
    <row r="10" spans="1:13" s="36" customFormat="1" ht="18" customHeight="1">
      <c r="A10" s="35"/>
      <c r="B10" s="35"/>
      <c r="C10" s="35"/>
      <c r="D10" s="35"/>
      <c r="E10" s="35"/>
      <c r="F10" s="35"/>
      <c r="G10" s="35"/>
      <c r="H10" s="35"/>
      <c r="I10" s="35"/>
      <c r="J10" s="35"/>
      <c r="K10" s="35"/>
      <c r="L10" s="35"/>
      <c r="M10" s="35"/>
    </row>
    <row r="11" spans="1:13" ht="45" customHeight="1"/>
    <row r="12" spans="1:13" ht="45" customHeight="1"/>
    <row r="13" spans="1:13" ht="45" customHeight="1"/>
    <row r="14" spans="1:13" ht="45" customHeight="1"/>
    <row r="15" spans="1:13" ht="45" customHeight="1"/>
    <row r="16" spans="1:13" ht="45" customHeight="1"/>
  </sheetData>
  <sheetProtection algorithmName="SHA-512" hashValue="sSEBNaV+vKJ5im/++3AgsJFkwYDkPOeVVJY0u3aXFO4/6mJTiUeObp3tYkeojtsomvJsoI8TOykQI7xeKAGZzQ==" saltValue="Yu/+wB9+d1QCOQoNbKqL/A==" spinCount="100000" sheet="1" objects="1" scenarios="1" selectLockedCells="1"/>
  <mergeCells count="6">
    <mergeCell ref="D7:J7"/>
    <mergeCell ref="A1:M1"/>
    <mergeCell ref="A2:M2"/>
    <mergeCell ref="A3:M3"/>
    <mergeCell ref="A4:M4"/>
    <mergeCell ref="D6:J6"/>
  </mergeCells>
  <phoneticPr fontId="9"/>
  <hyperlinks>
    <hyperlink ref="D7" r:id="rId1" xr:uid="{00000000-0004-0000-0100-000000000000}"/>
  </hyperlinks>
  <printOptions horizontalCentered="1"/>
  <pageMargins left="0.23622047244094491" right="0.23622047244094491" top="0.74803149606299213" bottom="0.74803149606299213"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C83"/>
  <sheetViews>
    <sheetView topLeftCell="A17" workbookViewId="0"/>
  </sheetViews>
  <sheetFormatPr defaultColWidth="9" defaultRowHeight="13"/>
  <cols>
    <col min="1" max="1" width="0.81640625" style="13" customWidth="1"/>
    <col min="2" max="28" width="3.1796875" style="13" customWidth="1"/>
    <col min="29" max="29" width="3.81640625" style="13" customWidth="1"/>
    <col min="30" max="30" width="2.90625" style="13" customWidth="1"/>
    <col min="31" max="32" width="7.90625" style="13" customWidth="1"/>
    <col min="33" max="16384" width="9" style="13"/>
  </cols>
  <sheetData>
    <row r="2" spans="2:29" ht="50.25" customHeight="1">
      <c r="B2" s="294" t="s">
        <v>58</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2:29" ht="9" customHeight="1">
      <c r="B3" s="37"/>
      <c r="C3" s="38"/>
      <c r="D3" s="38"/>
      <c r="E3" s="38"/>
      <c r="F3" s="38"/>
      <c r="G3" s="38"/>
      <c r="H3" s="38"/>
      <c r="I3" s="38"/>
      <c r="J3" s="38"/>
      <c r="K3" s="38"/>
      <c r="L3" s="38"/>
    </row>
    <row r="4" spans="2:29" ht="24" hidden="1" customHeight="1">
      <c r="B4" s="39"/>
      <c r="D4" s="14"/>
      <c r="E4" s="14"/>
      <c r="F4" s="38"/>
      <c r="G4" s="38"/>
      <c r="H4" s="38"/>
      <c r="I4" s="38"/>
      <c r="J4" s="38"/>
      <c r="K4" s="38"/>
      <c r="L4" s="38"/>
    </row>
    <row r="5" spans="2:29" ht="21" hidden="1" customHeight="1">
      <c r="B5" s="40"/>
      <c r="C5" s="41"/>
      <c r="D5" s="41"/>
      <c r="E5" s="41"/>
      <c r="F5" s="41"/>
      <c r="G5" s="41"/>
      <c r="H5" s="41"/>
      <c r="I5" s="14"/>
      <c r="J5" s="41"/>
      <c r="K5" s="41"/>
      <c r="L5" s="42"/>
      <c r="M5" s="42"/>
      <c r="N5" s="42"/>
      <c r="O5" s="42"/>
      <c r="P5" s="42"/>
      <c r="Q5" s="42"/>
      <c r="R5" s="42"/>
      <c r="S5" s="42"/>
      <c r="T5" s="42"/>
      <c r="U5" s="42"/>
      <c r="V5" s="42"/>
      <c r="W5" s="42"/>
      <c r="X5" s="42"/>
      <c r="Y5" s="42"/>
      <c r="Z5" s="42"/>
      <c r="AA5" s="42"/>
      <c r="AB5" s="42"/>
      <c r="AC5" s="42"/>
    </row>
    <row r="6" spans="2:29" ht="21" hidden="1" customHeight="1">
      <c r="B6" s="40"/>
      <c r="C6" s="41"/>
      <c r="D6" s="41"/>
      <c r="E6" s="41"/>
      <c r="F6" s="41"/>
      <c r="G6" s="41"/>
      <c r="H6" s="41"/>
      <c r="I6" s="14"/>
      <c r="J6" s="41"/>
      <c r="K6" s="41"/>
      <c r="L6" s="42"/>
      <c r="M6" s="42"/>
      <c r="N6" s="42"/>
      <c r="O6" s="42"/>
      <c r="P6" s="42"/>
      <c r="Q6" s="42"/>
      <c r="R6" s="42"/>
      <c r="S6" s="42"/>
      <c r="T6" s="42"/>
      <c r="U6" s="42"/>
      <c r="V6" s="42"/>
      <c r="W6" s="42"/>
      <c r="X6" s="42"/>
      <c r="Y6" s="42"/>
      <c r="Z6" s="42"/>
      <c r="AA6" s="42"/>
      <c r="AB6" s="42"/>
      <c r="AC6" s="42"/>
    </row>
    <row r="7" spans="2:29" ht="21" hidden="1" customHeight="1">
      <c r="B7" s="40"/>
      <c r="C7" s="41"/>
      <c r="D7" s="41"/>
      <c r="E7" s="41"/>
      <c r="F7" s="41"/>
      <c r="G7" s="41"/>
      <c r="H7" s="41"/>
      <c r="I7" s="14"/>
      <c r="J7" s="41"/>
      <c r="K7" s="41"/>
      <c r="L7" s="42"/>
      <c r="M7" s="42"/>
      <c r="N7" s="42"/>
      <c r="O7" s="42"/>
      <c r="P7" s="42"/>
      <c r="Q7" s="42"/>
      <c r="R7" s="42"/>
      <c r="S7" s="42"/>
      <c r="T7" s="42"/>
      <c r="U7" s="42"/>
      <c r="V7" s="42"/>
      <c r="W7" s="42"/>
      <c r="X7" s="42"/>
      <c r="Y7" s="42"/>
      <c r="Z7" s="42"/>
      <c r="AA7" s="42"/>
      <c r="AB7" s="42"/>
      <c r="AC7" s="42"/>
    </row>
    <row r="8" spans="2:29" ht="21" hidden="1" customHeight="1">
      <c r="B8" s="40"/>
      <c r="C8" s="41"/>
      <c r="D8" s="41"/>
      <c r="E8" s="41"/>
      <c r="F8" s="41"/>
      <c r="G8" s="41"/>
      <c r="H8" s="41"/>
      <c r="I8" s="14"/>
      <c r="J8" s="41"/>
      <c r="K8" s="41"/>
      <c r="L8" s="42"/>
      <c r="M8" s="42"/>
      <c r="N8" s="42"/>
      <c r="O8" s="42"/>
      <c r="P8" s="42"/>
      <c r="Q8" s="42"/>
      <c r="R8" s="42"/>
      <c r="S8" s="42"/>
      <c r="T8" s="42"/>
      <c r="U8" s="42"/>
      <c r="V8" s="42"/>
      <c r="W8" s="42"/>
      <c r="X8" s="42"/>
      <c r="Y8" s="42"/>
      <c r="Z8" s="42"/>
      <c r="AA8" s="42"/>
      <c r="AB8" s="42"/>
      <c r="AC8" s="42"/>
    </row>
    <row r="9" spans="2:29" ht="21" hidden="1" customHeight="1">
      <c r="B9" s="40"/>
      <c r="C9" s="41"/>
      <c r="D9" s="41"/>
      <c r="E9" s="41"/>
      <c r="F9" s="41"/>
      <c r="G9" s="41"/>
      <c r="H9" s="41"/>
      <c r="I9" s="14"/>
      <c r="J9" s="41"/>
      <c r="K9" s="41"/>
      <c r="L9" s="42"/>
      <c r="M9" s="42"/>
      <c r="N9" s="42"/>
      <c r="O9" s="42"/>
      <c r="P9" s="42"/>
      <c r="Q9" s="42"/>
      <c r="R9" s="42"/>
      <c r="S9" s="42"/>
      <c r="T9" s="42"/>
      <c r="U9" s="42"/>
      <c r="V9" s="42"/>
      <c r="W9" s="42"/>
      <c r="X9" s="42"/>
      <c r="Y9" s="42"/>
      <c r="Z9" s="42"/>
      <c r="AA9" s="42"/>
      <c r="AB9" s="42"/>
      <c r="AC9" s="42"/>
    </row>
    <row r="10" spans="2:29" ht="21" hidden="1" customHeight="1">
      <c r="B10" s="40"/>
      <c r="C10" s="41"/>
      <c r="D10" s="41"/>
      <c r="E10" s="41"/>
      <c r="F10" s="41"/>
      <c r="G10" s="41"/>
      <c r="H10" s="41"/>
      <c r="I10" s="14"/>
      <c r="J10" s="41"/>
      <c r="K10" s="41"/>
      <c r="L10" s="42"/>
      <c r="M10" s="42"/>
      <c r="N10" s="42"/>
      <c r="O10" s="42"/>
      <c r="P10" s="42"/>
      <c r="Q10" s="42"/>
      <c r="R10" s="42"/>
      <c r="S10" s="42"/>
      <c r="T10" s="42"/>
      <c r="U10" s="42"/>
      <c r="V10" s="42"/>
      <c r="W10" s="42"/>
      <c r="X10" s="42"/>
      <c r="Y10" s="42"/>
      <c r="Z10" s="42"/>
      <c r="AA10" s="42"/>
      <c r="AB10" s="42"/>
      <c r="AC10" s="42"/>
    </row>
    <row r="11" spans="2:29" ht="21" hidden="1" customHeight="1">
      <c r="B11" s="40"/>
      <c r="C11" s="41"/>
      <c r="D11" s="41"/>
      <c r="E11" s="41"/>
      <c r="F11" s="41"/>
      <c r="G11" s="41"/>
      <c r="H11" s="41"/>
      <c r="I11" s="14"/>
      <c r="J11" s="41"/>
      <c r="K11" s="41"/>
      <c r="L11" s="42"/>
      <c r="M11" s="42"/>
      <c r="N11" s="42"/>
      <c r="O11" s="42"/>
      <c r="P11" s="42"/>
      <c r="Q11" s="42"/>
      <c r="R11" s="42"/>
      <c r="S11" s="42"/>
      <c r="T11" s="42"/>
      <c r="U11" s="42"/>
      <c r="V11" s="42"/>
      <c r="W11" s="42"/>
      <c r="X11" s="42"/>
      <c r="Y11" s="42"/>
      <c r="Z11" s="42"/>
      <c r="AA11" s="42"/>
      <c r="AB11" s="42"/>
      <c r="AC11" s="42"/>
    </row>
    <row r="12" spans="2:29" ht="21" hidden="1" customHeight="1">
      <c r="B12" s="40"/>
      <c r="C12" s="41"/>
      <c r="D12" s="41"/>
      <c r="E12" s="41"/>
      <c r="F12" s="41"/>
      <c r="G12" s="41"/>
      <c r="H12" s="41"/>
      <c r="I12" s="14"/>
      <c r="J12" s="41"/>
      <c r="K12" s="41"/>
      <c r="L12" s="42"/>
      <c r="M12" s="42"/>
      <c r="N12" s="42"/>
      <c r="O12" s="42"/>
      <c r="P12" s="42"/>
      <c r="Q12" s="42"/>
      <c r="R12" s="42"/>
      <c r="S12" s="42"/>
      <c r="T12" s="42"/>
      <c r="U12" s="42"/>
      <c r="V12" s="42"/>
      <c r="W12" s="42"/>
      <c r="X12" s="42"/>
      <c r="Y12" s="42"/>
      <c r="Z12" s="42"/>
      <c r="AA12" s="42"/>
      <c r="AB12" s="42"/>
      <c r="AC12" s="42"/>
    </row>
    <row r="13" spans="2:29" ht="21" hidden="1" customHeight="1">
      <c r="B13" s="40"/>
      <c r="D13" s="14"/>
      <c r="E13" s="14"/>
      <c r="F13" s="14"/>
      <c r="G13" s="14"/>
      <c r="H13" s="14"/>
      <c r="I13" s="14"/>
      <c r="L13" s="43"/>
      <c r="M13" s="43"/>
      <c r="N13" s="43"/>
      <c r="O13" s="44"/>
      <c r="P13" s="43"/>
      <c r="Q13" s="43"/>
      <c r="R13" s="43"/>
      <c r="S13" s="43"/>
      <c r="T13" s="43"/>
      <c r="U13" s="43"/>
      <c r="V13" s="43"/>
      <c r="W13" s="43"/>
      <c r="X13" s="43"/>
      <c r="Y13" s="43"/>
      <c r="Z13" s="43"/>
      <c r="AA13" s="43"/>
      <c r="AB13" s="43"/>
      <c r="AC13" s="43"/>
    </row>
    <row r="14" spans="2:29" ht="21" hidden="1" customHeight="1">
      <c r="B14" s="40"/>
      <c r="C14" s="41"/>
      <c r="D14" s="45"/>
      <c r="E14" s="41"/>
      <c r="F14" s="41"/>
      <c r="G14" s="41"/>
      <c r="H14" s="41"/>
      <c r="I14" s="14"/>
      <c r="J14" s="41"/>
      <c r="K14" s="41"/>
      <c r="L14" s="42"/>
      <c r="M14" s="42"/>
      <c r="N14" s="42"/>
      <c r="O14" s="42"/>
      <c r="P14" s="42"/>
      <c r="Q14" s="42"/>
      <c r="R14" s="42"/>
      <c r="S14" s="42"/>
      <c r="T14" s="42"/>
      <c r="U14" s="42"/>
      <c r="V14" s="42"/>
      <c r="W14" s="42"/>
      <c r="X14" s="42"/>
      <c r="Y14" s="42"/>
      <c r="Z14" s="42"/>
      <c r="AA14" s="42"/>
      <c r="AB14" s="42"/>
      <c r="AC14" s="42"/>
    </row>
    <row r="15" spans="2:29" ht="13.5" hidden="1" customHeight="1">
      <c r="B15" s="40"/>
      <c r="C15" s="14"/>
      <c r="D15" s="14"/>
      <c r="E15" s="14"/>
      <c r="F15" s="14"/>
      <c r="G15" s="14"/>
      <c r="H15" s="14"/>
      <c r="I15" s="14"/>
      <c r="K15" s="43"/>
      <c r="L15" s="43"/>
      <c r="M15" s="43"/>
      <c r="N15" s="44"/>
      <c r="O15" s="43"/>
      <c r="P15" s="43"/>
      <c r="Q15" s="43"/>
      <c r="R15" s="43"/>
      <c r="S15" s="43"/>
      <c r="T15" s="43"/>
      <c r="U15" s="43"/>
      <c r="V15" s="43"/>
      <c r="W15" s="43"/>
      <c r="X15" s="43"/>
      <c r="Y15" s="43"/>
      <c r="Z15" s="43"/>
      <c r="AA15" s="43"/>
      <c r="AB15" s="43"/>
    </row>
    <row r="16" spans="2:29" ht="13.5" hidden="1" customHeight="1">
      <c r="B16" s="40"/>
      <c r="C16" s="14"/>
      <c r="D16" s="14"/>
      <c r="E16" s="14"/>
      <c r="F16" s="14"/>
      <c r="G16" s="14"/>
      <c r="H16" s="14"/>
      <c r="I16" s="14"/>
      <c r="K16" s="43"/>
      <c r="L16" s="43"/>
      <c r="M16" s="43"/>
      <c r="N16" s="44"/>
      <c r="O16" s="43"/>
      <c r="P16" s="43"/>
      <c r="Q16" s="43"/>
      <c r="R16" s="43"/>
      <c r="S16" s="43"/>
      <c r="T16" s="43"/>
      <c r="U16" s="43"/>
      <c r="V16" s="43"/>
      <c r="W16" s="43"/>
      <c r="X16" s="43"/>
      <c r="Y16" s="43"/>
      <c r="Z16" s="43"/>
      <c r="AA16" s="43"/>
      <c r="AB16" s="43"/>
    </row>
    <row r="17" spans="2:28" ht="24" customHeight="1">
      <c r="B17" s="46" t="s">
        <v>59</v>
      </c>
      <c r="C17" s="40"/>
      <c r="D17" s="40"/>
      <c r="E17" s="40"/>
      <c r="F17" s="40"/>
      <c r="G17" s="40"/>
      <c r="H17" s="40"/>
      <c r="I17" s="40"/>
      <c r="J17" s="40"/>
      <c r="K17" s="40"/>
      <c r="L17" s="40"/>
      <c r="M17" s="43"/>
      <c r="N17" s="43"/>
      <c r="O17" s="43"/>
      <c r="P17" s="43"/>
      <c r="Q17" s="43"/>
      <c r="R17" s="43"/>
      <c r="S17" s="43"/>
      <c r="T17" s="43"/>
      <c r="U17" s="43"/>
      <c r="V17" s="43"/>
      <c r="W17" s="43"/>
      <c r="X17" s="43"/>
      <c r="Y17" s="43"/>
      <c r="Z17" s="43"/>
      <c r="AA17" s="43"/>
      <c r="AB17" s="43"/>
    </row>
    <row r="18" spans="2:28" ht="14">
      <c r="B18" s="47"/>
      <c r="C18" s="48"/>
      <c r="D18" s="40"/>
      <c r="E18" s="40"/>
      <c r="F18" s="40"/>
      <c r="G18" s="40"/>
      <c r="H18" s="40"/>
      <c r="I18" s="40"/>
      <c r="J18" s="40"/>
      <c r="K18" s="40"/>
      <c r="L18" s="40"/>
      <c r="M18" s="43"/>
      <c r="N18" s="43"/>
      <c r="O18" s="43"/>
      <c r="P18" s="43"/>
      <c r="Q18" s="43"/>
      <c r="R18" s="43"/>
      <c r="S18" s="43"/>
      <c r="T18" s="43"/>
      <c r="U18" s="43"/>
      <c r="V18" s="43"/>
      <c r="W18" s="43"/>
      <c r="X18" s="43"/>
      <c r="Y18" s="43"/>
      <c r="Z18" s="43"/>
      <c r="AA18" s="43"/>
      <c r="AB18" s="43"/>
    </row>
    <row r="19" spans="2:28" ht="14">
      <c r="B19" s="47"/>
      <c r="C19" s="48"/>
      <c r="D19" s="40"/>
      <c r="E19" s="40"/>
      <c r="F19" s="40"/>
      <c r="G19" s="40"/>
      <c r="H19" s="40"/>
      <c r="I19" s="40"/>
      <c r="J19" s="40"/>
      <c r="K19" s="40"/>
      <c r="L19" s="40"/>
      <c r="M19" s="43"/>
      <c r="N19" s="43"/>
      <c r="O19" s="43"/>
      <c r="P19" s="43"/>
      <c r="Q19" s="43"/>
      <c r="R19" s="43"/>
      <c r="S19" s="43"/>
      <c r="T19" s="43"/>
      <c r="U19" s="43"/>
      <c r="V19" s="43"/>
      <c r="W19" s="43"/>
      <c r="X19" s="43"/>
      <c r="Y19" s="43"/>
      <c r="Z19" s="43"/>
      <c r="AA19" s="43"/>
      <c r="AB19" s="43"/>
    </row>
    <row r="20" spans="2:28" ht="14">
      <c r="B20" s="47"/>
      <c r="C20" s="48"/>
      <c r="D20" s="40"/>
      <c r="E20" s="40"/>
      <c r="F20" s="40"/>
      <c r="G20" s="40"/>
      <c r="H20" s="40"/>
      <c r="I20" s="40"/>
      <c r="J20" s="40"/>
      <c r="K20" s="40"/>
      <c r="L20" s="40"/>
      <c r="M20" s="43"/>
      <c r="N20" s="43"/>
      <c r="O20" s="43"/>
      <c r="P20" s="43"/>
      <c r="Q20" s="43"/>
      <c r="R20" s="43"/>
      <c r="S20" s="43"/>
      <c r="T20" s="43"/>
      <c r="U20" s="43"/>
      <c r="V20" s="43"/>
      <c r="W20" s="43"/>
      <c r="X20" s="43"/>
      <c r="Y20" s="43"/>
      <c r="Z20" s="43"/>
      <c r="AA20" s="43"/>
      <c r="AB20" s="43"/>
    </row>
    <row r="21" spans="2:28" ht="14">
      <c r="B21" s="47"/>
      <c r="C21" s="48"/>
      <c r="D21" s="40"/>
      <c r="E21" s="40"/>
      <c r="F21" s="40"/>
      <c r="G21" s="40"/>
      <c r="H21" s="40"/>
      <c r="I21" s="40"/>
      <c r="J21" s="40"/>
      <c r="K21" s="40"/>
      <c r="L21" s="40"/>
      <c r="M21" s="43"/>
      <c r="N21" s="43"/>
      <c r="O21" s="43"/>
      <c r="P21" s="43"/>
      <c r="Q21" s="43"/>
      <c r="R21" s="43"/>
      <c r="S21" s="43"/>
      <c r="T21" s="43"/>
      <c r="U21" s="43"/>
      <c r="V21" s="43"/>
      <c r="W21" s="43"/>
      <c r="X21" s="43"/>
      <c r="Y21" s="43"/>
      <c r="Z21" s="43"/>
      <c r="AA21" s="43"/>
      <c r="AB21" s="43"/>
    </row>
    <row r="22" spans="2:28" ht="13.5" customHeight="1">
      <c r="B22" s="47"/>
      <c r="C22" s="48"/>
      <c r="D22" s="40"/>
      <c r="E22" s="40"/>
      <c r="F22" s="40"/>
      <c r="G22" s="40"/>
      <c r="H22" s="40"/>
      <c r="I22" s="40"/>
      <c r="J22" s="40"/>
      <c r="K22" s="40"/>
      <c r="L22" s="40"/>
      <c r="M22" s="43"/>
      <c r="N22" s="43"/>
      <c r="O22" s="43"/>
      <c r="P22" s="43"/>
      <c r="Q22" s="43"/>
      <c r="R22" s="13" t="s">
        <v>60</v>
      </c>
      <c r="S22" s="43"/>
      <c r="T22" s="43"/>
      <c r="U22" s="43"/>
      <c r="V22" s="43"/>
      <c r="W22" s="43"/>
      <c r="X22" s="43"/>
      <c r="Y22" s="43"/>
      <c r="Z22" s="43"/>
      <c r="AA22" s="43"/>
      <c r="AB22" s="43"/>
    </row>
    <row r="23" spans="2:28" ht="13.5" customHeight="1">
      <c r="B23" s="47"/>
      <c r="C23" s="48"/>
      <c r="D23" s="40"/>
      <c r="E23" s="40"/>
      <c r="F23" s="40"/>
      <c r="G23" s="40"/>
      <c r="H23" s="40"/>
      <c r="I23" s="40"/>
      <c r="J23" s="40"/>
      <c r="K23" s="40"/>
      <c r="L23" s="40"/>
      <c r="M23" s="43"/>
      <c r="N23" s="43"/>
      <c r="O23" s="43"/>
      <c r="P23" s="43"/>
      <c r="Q23" s="43"/>
      <c r="R23" s="43"/>
      <c r="S23" s="43"/>
      <c r="T23" s="43"/>
      <c r="U23" s="43"/>
      <c r="V23" s="43"/>
      <c r="W23" s="43"/>
      <c r="X23" s="43"/>
      <c r="Y23" s="43"/>
      <c r="Z23" s="43"/>
      <c r="AA23" s="43"/>
      <c r="AB23" s="43"/>
    </row>
    <row r="24" spans="2:28" ht="24" customHeight="1">
      <c r="B24" s="49" t="s">
        <v>61</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2:28" ht="21" customHeight="1">
      <c r="B25" s="43"/>
      <c r="C25" s="50" t="s">
        <v>62</v>
      </c>
    </row>
    <row r="26" spans="2:28" ht="21" customHeight="1">
      <c r="B26" s="43"/>
      <c r="D26" s="296" t="s">
        <v>63</v>
      </c>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52"/>
    </row>
    <row r="27" spans="2:28" ht="21" customHeight="1">
      <c r="B27" s="43"/>
      <c r="D27" s="296" t="s">
        <v>64</v>
      </c>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52"/>
    </row>
    <row r="28" spans="2:28" ht="5.25" customHeight="1">
      <c r="B28" s="43"/>
      <c r="E28" s="53"/>
      <c r="F28" s="41"/>
      <c r="AB28" s="43"/>
    </row>
    <row r="29" spans="2:28" ht="21" customHeight="1">
      <c r="B29" s="43"/>
      <c r="E29" s="54"/>
      <c r="F29" s="41" t="s">
        <v>65</v>
      </c>
      <c r="AB29" s="43"/>
    </row>
    <row r="30" spans="2:28" ht="5.25" customHeight="1">
      <c r="B30" s="43"/>
      <c r="E30" s="55"/>
      <c r="F30" s="41"/>
      <c r="AB30" s="43"/>
    </row>
    <row r="31" spans="2:28" ht="21" customHeight="1">
      <c r="B31" s="43"/>
      <c r="E31" s="56"/>
      <c r="F31" s="57" t="s">
        <v>66</v>
      </c>
      <c r="G31" s="41"/>
      <c r="H31" s="41"/>
      <c r="I31" s="41"/>
      <c r="J31" s="41"/>
      <c r="K31" s="41"/>
      <c r="L31" s="41"/>
      <c r="M31" s="41"/>
      <c r="N31" s="41"/>
      <c r="O31" s="41"/>
      <c r="P31" s="41"/>
      <c r="Q31" s="41"/>
      <c r="R31" s="41"/>
      <c r="S31" s="41"/>
      <c r="T31" s="41"/>
      <c r="U31" s="41"/>
      <c r="V31" s="41"/>
      <c r="W31" s="41"/>
      <c r="X31" s="41"/>
      <c r="Y31" s="41"/>
      <c r="Z31" s="41"/>
      <c r="AA31" s="41"/>
      <c r="AB31" s="42"/>
    </row>
    <row r="32" spans="2:28" ht="5.25" customHeight="1">
      <c r="B32" s="43"/>
      <c r="E32" s="55"/>
      <c r="F32" s="41"/>
      <c r="AB32" s="43"/>
    </row>
    <row r="33" spans="2:28" ht="21" customHeight="1">
      <c r="B33" s="43"/>
      <c r="E33" s="58"/>
      <c r="F33" s="41" t="s">
        <v>67</v>
      </c>
      <c r="G33" s="51"/>
      <c r="H33" s="51"/>
      <c r="I33" s="51"/>
      <c r="J33" s="51"/>
      <c r="K33" s="51"/>
      <c r="L33" s="51"/>
      <c r="M33" s="51"/>
      <c r="N33" s="51"/>
      <c r="O33" s="51"/>
      <c r="P33" s="51"/>
      <c r="Q33" s="51"/>
      <c r="R33" s="51"/>
      <c r="S33" s="51"/>
      <c r="T33" s="51"/>
      <c r="U33" s="51"/>
      <c r="V33" s="51"/>
      <c r="W33" s="51"/>
      <c r="X33" s="51"/>
      <c r="Y33" s="51"/>
      <c r="Z33" s="51"/>
      <c r="AA33" s="51"/>
      <c r="AB33" s="59"/>
    </row>
    <row r="34" spans="2:28" ht="5.25" customHeight="1">
      <c r="B34" s="43"/>
      <c r="E34" s="55"/>
      <c r="F34" s="41"/>
      <c r="G34" s="51"/>
      <c r="H34" s="51"/>
      <c r="I34" s="51"/>
      <c r="J34" s="51"/>
      <c r="K34" s="51"/>
      <c r="L34" s="51"/>
      <c r="M34" s="51"/>
      <c r="N34" s="51"/>
      <c r="O34" s="51"/>
      <c r="P34" s="51"/>
      <c r="Q34" s="51"/>
      <c r="R34" s="51"/>
      <c r="S34" s="51"/>
      <c r="T34" s="51"/>
      <c r="U34" s="51"/>
      <c r="V34" s="51"/>
      <c r="W34" s="51"/>
      <c r="X34" s="51"/>
      <c r="Y34" s="51"/>
      <c r="Z34" s="51"/>
      <c r="AA34" s="51"/>
      <c r="AB34" s="59"/>
    </row>
    <row r="35" spans="2:28" ht="21" customHeight="1">
      <c r="B35" s="43"/>
      <c r="E35" s="60"/>
      <c r="F35" s="13" t="s">
        <v>68</v>
      </c>
      <c r="AB35" s="43"/>
    </row>
    <row r="36" spans="2:28" ht="15" customHeight="1">
      <c r="B36" s="43"/>
      <c r="D36" s="61"/>
      <c r="AB36" s="43"/>
    </row>
    <row r="37" spans="2:28" ht="13.5" customHeight="1">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row>
    <row r="38" spans="2:28" ht="21" customHeight="1">
      <c r="B38" s="43"/>
      <c r="C38" s="49" t="s">
        <v>69</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2:28" ht="30" customHeight="1">
      <c r="B39" s="43"/>
      <c r="C39" s="43"/>
      <c r="D39" s="297" t="s">
        <v>70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62"/>
    </row>
    <row r="40" spans="2:28" ht="18" customHeight="1">
      <c r="B40" s="43"/>
      <c r="C40" s="43"/>
      <c r="D40" s="298" t="s">
        <v>71</v>
      </c>
      <c r="E40" s="298"/>
      <c r="F40" s="298"/>
      <c r="G40" s="298"/>
      <c r="H40" s="298"/>
      <c r="I40" s="298"/>
      <c r="J40" s="298"/>
      <c r="K40" s="298"/>
      <c r="L40" s="298"/>
      <c r="M40" s="298"/>
      <c r="N40" s="298"/>
      <c r="O40" s="298"/>
      <c r="P40" s="298"/>
      <c r="Q40" s="298"/>
      <c r="R40" s="298"/>
      <c r="S40" s="298"/>
      <c r="T40" s="298"/>
      <c r="U40" s="298"/>
      <c r="V40" s="298"/>
      <c r="W40" s="298"/>
      <c r="X40" s="298"/>
      <c r="Y40" s="298"/>
      <c r="Z40" s="298"/>
      <c r="AA40" s="298"/>
    </row>
    <row r="41" spans="2:28" ht="5.25" customHeight="1">
      <c r="B41" s="43"/>
      <c r="C41" s="43"/>
      <c r="E41" s="53"/>
      <c r="F41" s="41"/>
      <c r="AB41" s="43"/>
    </row>
    <row r="42" spans="2:28" ht="21" customHeight="1">
      <c r="B42" s="43"/>
      <c r="C42" s="43"/>
      <c r="E42" s="54"/>
      <c r="F42" s="41" t="s">
        <v>65</v>
      </c>
      <c r="AB42" s="43"/>
    </row>
    <row r="43" spans="2:28" ht="5.25" customHeight="1">
      <c r="B43" s="43"/>
      <c r="C43" s="43"/>
      <c r="E43" s="55"/>
      <c r="F43" s="41"/>
      <c r="AB43" s="43"/>
    </row>
    <row r="44" spans="2:28" ht="21" customHeight="1">
      <c r="B44" s="43"/>
      <c r="C44" s="43"/>
      <c r="E44" s="56"/>
      <c r="F44" s="57" t="s">
        <v>66</v>
      </c>
      <c r="G44" s="51"/>
      <c r="H44" s="51"/>
      <c r="I44" s="51"/>
      <c r="J44" s="51"/>
      <c r="K44" s="51"/>
      <c r="L44" s="51"/>
      <c r="M44" s="51"/>
      <c r="N44" s="51"/>
      <c r="O44" s="51"/>
      <c r="P44" s="51"/>
      <c r="Q44" s="51"/>
      <c r="R44" s="51"/>
      <c r="S44" s="51"/>
      <c r="T44" s="51"/>
      <c r="U44" s="51"/>
      <c r="V44" s="51"/>
      <c r="W44" s="51"/>
      <c r="X44" s="51"/>
      <c r="Y44" s="51"/>
      <c r="Z44" s="51"/>
      <c r="AA44" s="51"/>
      <c r="AB44" s="59"/>
    </row>
    <row r="45" spans="2:28" ht="5.25" customHeight="1">
      <c r="B45" s="43"/>
      <c r="C45" s="43"/>
      <c r="E45" s="55"/>
      <c r="F45" s="41"/>
      <c r="AB45" s="43"/>
    </row>
    <row r="46" spans="2:28" ht="21" customHeight="1">
      <c r="B46" s="43"/>
      <c r="C46" s="43"/>
      <c r="E46" s="58"/>
      <c r="F46" s="41" t="s">
        <v>67</v>
      </c>
      <c r="G46" s="51"/>
      <c r="H46" s="51"/>
      <c r="I46" s="51"/>
      <c r="J46" s="51"/>
      <c r="K46" s="51"/>
      <c r="L46" s="51"/>
      <c r="M46" s="51"/>
      <c r="N46" s="51"/>
      <c r="O46" s="51"/>
      <c r="P46" s="51"/>
      <c r="Q46" s="51"/>
      <c r="R46" s="51"/>
      <c r="S46" s="51"/>
      <c r="T46" s="51"/>
      <c r="U46" s="51"/>
      <c r="V46" s="51"/>
      <c r="W46" s="51"/>
      <c r="X46" s="51"/>
      <c r="Y46" s="51"/>
      <c r="Z46" s="51"/>
      <c r="AA46" s="51"/>
      <c r="AB46" s="59"/>
    </row>
    <row r="47" spans="2:28" ht="5.25" customHeight="1">
      <c r="B47" s="43"/>
      <c r="C47" s="43"/>
      <c r="E47" s="55"/>
      <c r="F47" s="41"/>
      <c r="G47" s="51"/>
      <c r="H47" s="51"/>
      <c r="I47" s="51"/>
      <c r="J47" s="51"/>
      <c r="K47" s="51"/>
      <c r="L47" s="51"/>
      <c r="M47" s="51"/>
      <c r="N47" s="51"/>
      <c r="O47" s="51"/>
      <c r="P47" s="51"/>
      <c r="Q47" s="51"/>
      <c r="R47" s="51"/>
      <c r="S47" s="51"/>
      <c r="T47" s="51"/>
      <c r="U47" s="51"/>
      <c r="V47" s="51"/>
      <c r="W47" s="51"/>
      <c r="X47" s="51"/>
      <c r="Y47" s="51"/>
      <c r="Z47" s="51"/>
      <c r="AA47" s="51"/>
      <c r="AB47" s="59"/>
    </row>
    <row r="48" spans="2:28" ht="21" customHeight="1">
      <c r="B48" s="43"/>
      <c r="C48" s="43"/>
      <c r="E48" s="60"/>
      <c r="F48" s="13" t="s">
        <v>68</v>
      </c>
      <c r="AB48" s="43"/>
    </row>
    <row r="49" spans="2:28" ht="14.25" customHeight="1">
      <c r="B49" s="43"/>
      <c r="C49" s="43"/>
      <c r="AB49" s="43"/>
    </row>
    <row r="50" spans="2:28" ht="14.25" customHeight="1"/>
    <row r="51" spans="2:28" ht="54.75" customHeight="1">
      <c r="B51" s="294" t="s">
        <v>72</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row>
    <row r="52" spans="2:28" ht="10.25" customHeight="1"/>
    <row r="53" spans="2:28" ht="23.25" customHeight="1">
      <c r="B53" s="49" t="s">
        <v>73</v>
      </c>
      <c r="C53" s="40"/>
      <c r="D53" s="40"/>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2:28" ht="21" customHeight="1">
      <c r="B54" s="47"/>
      <c r="C54" s="43"/>
      <c r="D54" s="297" t="s">
        <v>74</v>
      </c>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63"/>
    </row>
    <row r="55" spans="2:28" ht="10.25" customHeight="1">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2:28" ht="24" customHeight="1">
      <c r="B56" s="64" t="s">
        <v>75</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2:28" ht="21" customHeight="1">
      <c r="B57" s="43"/>
      <c r="C57" s="43"/>
      <c r="D57" s="298" t="s">
        <v>76</v>
      </c>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43"/>
    </row>
    <row r="58" spans="2:28" ht="21" customHeight="1">
      <c r="B58" s="43"/>
      <c r="C58" s="43"/>
      <c r="D58" s="299" t="s">
        <v>77</v>
      </c>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43"/>
    </row>
    <row r="59" spans="2:28" ht="10.25" customHeight="1">
      <c r="B59" s="43"/>
      <c r="C59" s="43"/>
      <c r="D59" s="66"/>
      <c r="E59" s="66"/>
      <c r="F59" s="66"/>
      <c r="G59" s="66"/>
      <c r="H59" s="66"/>
      <c r="I59" s="66"/>
      <c r="J59" s="66"/>
      <c r="K59" s="66"/>
      <c r="L59" s="66"/>
      <c r="M59" s="66"/>
      <c r="N59" s="66"/>
      <c r="O59" s="66"/>
      <c r="P59" s="66"/>
      <c r="Q59" s="66"/>
      <c r="R59" s="66"/>
      <c r="S59" s="66"/>
      <c r="T59" s="66"/>
      <c r="U59" s="66"/>
      <c r="V59" s="66"/>
      <c r="W59" s="66"/>
      <c r="X59" s="66"/>
      <c r="Y59" s="66"/>
      <c r="Z59" s="66"/>
      <c r="AA59" s="66"/>
      <c r="AB59" s="43"/>
    </row>
    <row r="60" spans="2:28" ht="21" customHeight="1">
      <c r="B60" s="43"/>
      <c r="C60" s="43" t="s">
        <v>78</v>
      </c>
      <c r="D60" s="66"/>
      <c r="E60" s="66"/>
      <c r="F60" s="66"/>
      <c r="G60" s="66"/>
      <c r="H60" s="66"/>
      <c r="I60" s="66"/>
      <c r="J60" s="66"/>
      <c r="K60" s="66"/>
      <c r="L60" s="66"/>
      <c r="M60" s="66"/>
      <c r="N60" s="66"/>
      <c r="O60" s="66"/>
      <c r="P60" s="66"/>
      <c r="Q60" s="66"/>
      <c r="R60" s="66"/>
      <c r="S60" s="66"/>
      <c r="T60" s="66"/>
      <c r="U60" s="66"/>
      <c r="V60" s="66"/>
      <c r="W60" s="66"/>
      <c r="X60" s="66"/>
      <c r="Y60" s="66"/>
      <c r="Z60" s="66"/>
      <c r="AA60" s="66"/>
      <c r="AB60" s="43"/>
    </row>
    <row r="61" spans="2:28" ht="24" customHeight="1">
      <c r="B61" s="43"/>
      <c r="C61" s="43"/>
      <c r="D61" s="298" t="s">
        <v>79</v>
      </c>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43"/>
    </row>
    <row r="62" spans="2:28" ht="24" customHeight="1">
      <c r="B62" s="43"/>
      <c r="C62" s="43"/>
      <c r="D62" s="297" t="s">
        <v>80</v>
      </c>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63"/>
    </row>
    <row r="63" spans="2:28" ht="21" customHeight="1">
      <c r="B63" s="43"/>
      <c r="C63" s="43"/>
      <c r="D63" s="13" t="s">
        <v>81</v>
      </c>
      <c r="AB63" s="43"/>
    </row>
    <row r="64" spans="2:28" ht="10.25" customHeight="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2:28" ht="14">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row>
    <row r="66" spans="2:28" ht="14">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2:28" ht="14">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row>
    <row r="68" spans="2:28" ht="14">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row>
    <row r="69" spans="2:28" ht="1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2:28" ht="14">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2:28" ht="14">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2:28" ht="14">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2:28" ht="14">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row>
    <row r="74" spans="2:28" ht="14">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2:28" ht="14">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row>
    <row r="76" spans="2:28" ht="14">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row>
    <row r="77" spans="2:28" ht="14">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row>
    <row r="78" spans="2:28" ht="14">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row>
    <row r="79" spans="2:28" ht="21.75" customHeight="1">
      <c r="B79" s="43"/>
      <c r="C79" s="43"/>
      <c r="D79" s="43"/>
      <c r="F79" s="43"/>
      <c r="G79" s="43"/>
      <c r="H79" s="43"/>
      <c r="I79" s="43"/>
      <c r="J79" s="43"/>
      <c r="K79" s="43"/>
      <c r="L79" s="43"/>
      <c r="M79" s="43"/>
      <c r="N79" s="43"/>
      <c r="O79" s="43"/>
      <c r="P79" s="43"/>
      <c r="Q79" s="43"/>
      <c r="R79" s="43"/>
      <c r="S79" s="43"/>
      <c r="T79" s="43"/>
      <c r="U79" s="43"/>
      <c r="V79" s="43"/>
      <c r="W79" s="43"/>
      <c r="X79" s="43"/>
      <c r="Y79" s="43"/>
      <c r="Z79" s="43"/>
      <c r="AA79" s="43"/>
      <c r="AB79" s="43"/>
    </row>
    <row r="80" spans="2:28" ht="21.75" customHeight="1">
      <c r="B80" s="43"/>
      <c r="C80" s="43"/>
      <c r="D80" s="43"/>
      <c r="F80" s="43"/>
      <c r="G80" s="43"/>
      <c r="H80" s="43"/>
      <c r="I80" s="43"/>
      <c r="J80" s="43"/>
      <c r="K80" s="43"/>
      <c r="L80" s="43"/>
      <c r="M80" s="43"/>
      <c r="N80" s="43"/>
      <c r="O80" s="43"/>
      <c r="P80" s="43"/>
      <c r="Q80" s="43"/>
      <c r="R80" s="43"/>
      <c r="S80" s="43"/>
      <c r="T80" s="43"/>
      <c r="U80" s="43"/>
      <c r="V80" s="43"/>
      <c r="W80" s="43"/>
      <c r="X80" s="43"/>
      <c r="Y80" s="43"/>
      <c r="Z80" s="43"/>
      <c r="AA80" s="43"/>
      <c r="AB80" s="43"/>
    </row>
    <row r="81" spans="2:28" ht="14">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row>
    <row r="82" spans="2:28" ht="14">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row>
    <row r="83" spans="2:28" ht="18"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row>
  </sheetData>
  <sheetProtection algorithmName="SHA-512" hashValue="Ef7+XV8cnBk6WtUvG8WfGaxDNqneAEnSmyqquNWAuZ3uuvsa9/Sywz6KRjG7w21RiTbnyr7C9v/Aa2GuW4Mb6w==" saltValue="f57Uj2Oe2IxX4+fgtYXahw==" spinCount="100000" sheet="1" objects="1" scenarios="1" selectLockedCells="1"/>
  <mergeCells count="11">
    <mergeCell ref="D54:AA54"/>
    <mergeCell ref="D57:AA57"/>
    <mergeCell ref="D58:AA58"/>
    <mergeCell ref="D61:AA61"/>
    <mergeCell ref="D62:AA62"/>
    <mergeCell ref="B51:AB51"/>
    <mergeCell ref="B2:AB2"/>
    <mergeCell ref="D26:AA26"/>
    <mergeCell ref="D27:AA27"/>
    <mergeCell ref="D39:AA39"/>
    <mergeCell ref="D40:AA40"/>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5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sheetPr>
  <dimension ref="A1:BB17"/>
  <sheetViews>
    <sheetView workbookViewId="0">
      <selection activeCell="V11" sqref="V11"/>
    </sheetView>
  </sheetViews>
  <sheetFormatPr defaultColWidth="8.90625" defaultRowHeight="13"/>
  <cols>
    <col min="1" max="54" width="15.81640625" style="73" customWidth="1"/>
    <col min="55" max="16384" width="8.90625" style="73"/>
  </cols>
  <sheetData>
    <row r="1" spans="1:54" s="71" customFormat="1" ht="15" customHeight="1">
      <c r="A1" s="305" t="s">
        <v>104</v>
      </c>
      <c r="B1" s="307" t="s">
        <v>443</v>
      </c>
      <c r="C1" s="308"/>
      <c r="D1" s="308"/>
      <c r="E1" s="308"/>
      <c r="F1" s="308"/>
      <c r="G1" s="308"/>
      <c r="H1" s="308"/>
      <c r="I1" s="308"/>
      <c r="J1" s="308"/>
      <c r="K1" s="308"/>
      <c r="L1" s="308"/>
      <c r="M1" s="300"/>
      <c r="N1" s="315" t="s">
        <v>381</v>
      </c>
      <c r="O1" s="316"/>
      <c r="P1" s="316"/>
      <c r="Q1" s="316"/>
      <c r="R1" s="316"/>
      <c r="S1" s="316"/>
      <c r="T1" s="317"/>
      <c r="U1" s="319" t="s">
        <v>384</v>
      </c>
      <c r="V1" s="308" t="s">
        <v>385</v>
      </c>
      <c r="W1" s="308" t="s">
        <v>386</v>
      </c>
      <c r="X1" s="308" t="s">
        <v>387</v>
      </c>
      <c r="Y1" s="308" t="s">
        <v>102</v>
      </c>
      <c r="Z1" s="318" t="s">
        <v>388</v>
      </c>
      <c r="AA1" s="300" t="s">
        <v>389</v>
      </c>
      <c r="AB1" s="307" t="s">
        <v>390</v>
      </c>
      <c r="AC1" s="308"/>
      <c r="AD1" s="308"/>
      <c r="AE1" s="308"/>
      <c r="AF1" s="308"/>
      <c r="AG1" s="300"/>
      <c r="AH1" s="154" t="s">
        <v>398</v>
      </c>
      <c r="AI1" s="307" t="s">
        <v>401</v>
      </c>
      <c r="AJ1" s="308"/>
      <c r="AK1" s="308"/>
      <c r="AL1" s="308"/>
      <c r="AM1" s="308"/>
      <c r="AN1" s="308"/>
      <c r="AO1" s="308"/>
      <c r="AP1" s="308"/>
      <c r="AQ1" s="308"/>
      <c r="AR1" s="308"/>
      <c r="AS1" s="308"/>
      <c r="AT1" s="308"/>
      <c r="AU1" s="300"/>
      <c r="AV1" s="307" t="s">
        <v>410</v>
      </c>
      <c r="AW1" s="308"/>
      <c r="AX1" s="308"/>
      <c r="AY1" s="308"/>
      <c r="AZ1" s="308"/>
      <c r="BA1" s="308"/>
      <c r="BB1" s="300"/>
    </row>
    <row r="2" spans="1:54" s="71" customFormat="1" ht="15" customHeight="1">
      <c r="A2" s="306"/>
      <c r="B2" s="309" t="s">
        <v>84</v>
      </c>
      <c r="C2" s="310"/>
      <c r="D2" s="310" t="s">
        <v>105</v>
      </c>
      <c r="E2" s="310"/>
      <c r="F2" s="310" t="s">
        <v>91</v>
      </c>
      <c r="G2" s="310"/>
      <c r="H2" s="310"/>
      <c r="I2" s="314" t="s">
        <v>106</v>
      </c>
      <c r="J2" s="303"/>
      <c r="K2" s="303"/>
      <c r="L2" s="303"/>
      <c r="M2" s="304"/>
      <c r="N2" s="309" t="s">
        <v>90</v>
      </c>
      <c r="O2" s="311" t="s">
        <v>85</v>
      </c>
      <c r="P2" s="310" t="s">
        <v>375</v>
      </c>
      <c r="Q2" s="310" t="s">
        <v>383</v>
      </c>
      <c r="R2" s="310" t="s">
        <v>85</v>
      </c>
      <c r="S2" s="310" t="s">
        <v>382</v>
      </c>
      <c r="T2" s="301" t="s">
        <v>110</v>
      </c>
      <c r="U2" s="320"/>
      <c r="V2" s="310"/>
      <c r="W2" s="310"/>
      <c r="X2" s="310"/>
      <c r="Y2" s="310"/>
      <c r="Z2" s="314"/>
      <c r="AA2" s="301"/>
      <c r="AB2" s="302" t="s">
        <v>391</v>
      </c>
      <c r="AC2" s="303"/>
      <c r="AD2" s="303"/>
      <c r="AE2" s="303"/>
      <c r="AF2" s="303"/>
      <c r="AG2" s="304"/>
      <c r="AH2" s="155" t="s">
        <v>399</v>
      </c>
      <c r="AI2" s="323" t="s">
        <v>492</v>
      </c>
      <c r="AJ2" s="314" t="s">
        <v>493</v>
      </c>
      <c r="AK2" s="320"/>
      <c r="AL2" s="314" t="s">
        <v>494</v>
      </c>
      <c r="AM2" s="303"/>
      <c r="AN2" s="303"/>
      <c r="AO2" s="303"/>
      <c r="AP2" s="303"/>
      <c r="AQ2" s="303"/>
      <c r="AR2" s="303"/>
      <c r="AS2" s="320"/>
      <c r="AT2" s="310" t="s">
        <v>497</v>
      </c>
      <c r="AU2" s="301" t="s">
        <v>409</v>
      </c>
      <c r="AV2" s="328" t="s">
        <v>180</v>
      </c>
      <c r="AW2" s="327" t="s">
        <v>181</v>
      </c>
      <c r="AX2" s="327" t="s">
        <v>182</v>
      </c>
      <c r="AY2" s="327" t="s">
        <v>183</v>
      </c>
      <c r="AZ2" s="327" t="s">
        <v>184</v>
      </c>
      <c r="BA2" s="327" t="s">
        <v>185</v>
      </c>
      <c r="BB2" s="326" t="s">
        <v>186</v>
      </c>
    </row>
    <row r="3" spans="1:54" s="71" customFormat="1" ht="15" customHeight="1">
      <c r="A3" s="306"/>
      <c r="B3" s="309" t="s">
        <v>85</v>
      </c>
      <c r="C3" s="310" t="s">
        <v>87</v>
      </c>
      <c r="D3" s="310" t="s">
        <v>89</v>
      </c>
      <c r="E3" s="310" t="s">
        <v>90</v>
      </c>
      <c r="F3" s="310" t="s">
        <v>108</v>
      </c>
      <c r="G3" s="310" t="s">
        <v>85</v>
      </c>
      <c r="H3" s="310" t="s">
        <v>93</v>
      </c>
      <c r="I3" s="311" t="s">
        <v>368</v>
      </c>
      <c r="J3" s="310" t="s">
        <v>109</v>
      </c>
      <c r="K3" s="310" t="s">
        <v>85</v>
      </c>
      <c r="L3" s="310" t="s">
        <v>93</v>
      </c>
      <c r="M3" s="301" t="s">
        <v>110</v>
      </c>
      <c r="N3" s="309"/>
      <c r="O3" s="312"/>
      <c r="P3" s="310"/>
      <c r="Q3" s="310"/>
      <c r="R3" s="310"/>
      <c r="S3" s="310"/>
      <c r="T3" s="301"/>
      <c r="U3" s="320"/>
      <c r="V3" s="310"/>
      <c r="W3" s="310"/>
      <c r="X3" s="310"/>
      <c r="Y3" s="310"/>
      <c r="Z3" s="314"/>
      <c r="AA3" s="301"/>
      <c r="AB3" s="323" t="s">
        <v>392</v>
      </c>
      <c r="AC3" s="311" t="s">
        <v>393</v>
      </c>
      <c r="AD3" s="311" t="s">
        <v>394</v>
      </c>
      <c r="AE3" s="311" t="s">
        <v>395</v>
      </c>
      <c r="AF3" s="311" t="s">
        <v>396</v>
      </c>
      <c r="AG3" s="321" t="s">
        <v>397</v>
      </c>
      <c r="AH3" s="306" t="s">
        <v>400</v>
      </c>
      <c r="AI3" s="325"/>
      <c r="AJ3" s="310" t="s">
        <v>171</v>
      </c>
      <c r="AK3" s="310" t="s">
        <v>403</v>
      </c>
      <c r="AL3" s="314" t="s">
        <v>195</v>
      </c>
      <c r="AM3" s="303"/>
      <c r="AN3" s="303"/>
      <c r="AO3" s="320"/>
      <c r="AP3" s="314" t="s">
        <v>495</v>
      </c>
      <c r="AQ3" s="303"/>
      <c r="AR3" s="320"/>
      <c r="AS3" s="311" t="s">
        <v>496</v>
      </c>
      <c r="AT3" s="310"/>
      <c r="AU3" s="301"/>
      <c r="AV3" s="328"/>
      <c r="AW3" s="327"/>
      <c r="AX3" s="327"/>
      <c r="AY3" s="327"/>
      <c r="AZ3" s="327"/>
      <c r="BA3" s="327"/>
      <c r="BB3" s="326"/>
    </row>
    <row r="4" spans="1:54" s="71" customFormat="1" ht="15" customHeight="1">
      <c r="A4" s="306"/>
      <c r="B4" s="309"/>
      <c r="C4" s="310"/>
      <c r="D4" s="310"/>
      <c r="E4" s="310"/>
      <c r="F4" s="310"/>
      <c r="G4" s="310"/>
      <c r="H4" s="310"/>
      <c r="I4" s="313"/>
      <c r="J4" s="310"/>
      <c r="K4" s="310"/>
      <c r="L4" s="310"/>
      <c r="M4" s="301"/>
      <c r="N4" s="309"/>
      <c r="O4" s="313"/>
      <c r="P4" s="310"/>
      <c r="Q4" s="310"/>
      <c r="R4" s="310"/>
      <c r="S4" s="310"/>
      <c r="T4" s="301"/>
      <c r="U4" s="320"/>
      <c r="V4" s="310"/>
      <c r="W4" s="310"/>
      <c r="X4" s="310"/>
      <c r="Y4" s="310"/>
      <c r="Z4" s="314"/>
      <c r="AA4" s="301"/>
      <c r="AB4" s="324"/>
      <c r="AC4" s="313"/>
      <c r="AD4" s="313"/>
      <c r="AE4" s="313"/>
      <c r="AF4" s="313"/>
      <c r="AG4" s="322"/>
      <c r="AH4" s="306"/>
      <c r="AI4" s="324"/>
      <c r="AJ4" s="310"/>
      <c r="AK4" s="310"/>
      <c r="AL4" s="143" t="s">
        <v>111</v>
      </c>
      <c r="AM4" s="143" t="s">
        <v>404</v>
      </c>
      <c r="AN4" s="143" t="s">
        <v>406</v>
      </c>
      <c r="AO4" s="143" t="s">
        <v>402</v>
      </c>
      <c r="AP4" s="143" t="s">
        <v>408</v>
      </c>
      <c r="AQ4" s="143" t="s">
        <v>406</v>
      </c>
      <c r="AR4" s="143" t="s">
        <v>402</v>
      </c>
      <c r="AS4" s="313"/>
      <c r="AT4" s="310"/>
      <c r="AU4" s="301"/>
      <c r="AV4" s="328"/>
      <c r="AW4" s="327"/>
      <c r="AX4" s="327"/>
      <c r="AY4" s="327"/>
      <c r="AZ4" s="327"/>
      <c r="BA4" s="327"/>
      <c r="BB4" s="326"/>
    </row>
    <row r="5" spans="1:54" s="72" customFormat="1" ht="30" customHeight="1" thickBot="1">
      <c r="A5" s="167">
        <f>基本情報!D2</f>
        <v>0</v>
      </c>
      <c r="B5" s="164" t="str">
        <f>基本情報!D3</f>
        <v/>
      </c>
      <c r="C5" s="160">
        <f>基本情報!D4</f>
        <v>0</v>
      </c>
      <c r="D5" s="165">
        <f>基本情報!D5</f>
        <v>0</v>
      </c>
      <c r="E5" s="160">
        <f>基本情報!D6</f>
        <v>0</v>
      </c>
      <c r="F5" s="160">
        <f>基本情報!D7</f>
        <v>0</v>
      </c>
      <c r="G5" s="166" t="str">
        <f>基本情報!D8</f>
        <v/>
      </c>
      <c r="H5" s="160">
        <f>基本情報!D9</f>
        <v>0</v>
      </c>
      <c r="I5" s="160">
        <f>基本情報!D10</f>
        <v>0</v>
      </c>
      <c r="J5" s="160">
        <f>基本情報!D11</f>
        <v>0</v>
      </c>
      <c r="K5" s="166" t="str">
        <f>基本情報!D12</f>
        <v/>
      </c>
      <c r="L5" s="160">
        <f>基本情報!D13</f>
        <v>0</v>
      </c>
      <c r="M5" s="163">
        <f>基本情報!D14</f>
        <v>0</v>
      </c>
      <c r="N5" s="159">
        <f>基本情報!D28</f>
        <v>0</v>
      </c>
      <c r="O5" s="160" t="str">
        <f>基本情報!D29</f>
        <v/>
      </c>
      <c r="P5" s="160">
        <f>基本情報!D30</f>
        <v>0</v>
      </c>
      <c r="Q5" s="160">
        <f>基本情報!D31</f>
        <v>0</v>
      </c>
      <c r="R5" s="160" t="str">
        <f>基本情報!D32</f>
        <v/>
      </c>
      <c r="S5" s="160">
        <f>基本情報!D33</f>
        <v>0</v>
      </c>
      <c r="T5" s="163">
        <f>基本情報!D34</f>
        <v>0</v>
      </c>
      <c r="U5" s="162">
        <f>基本情報!D35</f>
        <v>0</v>
      </c>
      <c r="V5" s="160">
        <f>基本情報!D36</f>
        <v>0</v>
      </c>
      <c r="W5" s="160">
        <f>基本情報!D37</f>
        <v>0</v>
      </c>
      <c r="X5" s="160">
        <f>基本情報!D38</f>
        <v>0</v>
      </c>
      <c r="Y5" s="160">
        <f>基本情報!D39</f>
        <v>0</v>
      </c>
      <c r="Z5" s="160">
        <f>基本情報!D40</f>
        <v>0</v>
      </c>
      <c r="AA5" s="161" t="e">
        <f>#REF!</f>
        <v>#REF!</v>
      </c>
      <c r="AB5" s="157" t="e">
        <f>#REF!</f>
        <v>#REF!</v>
      </c>
      <c r="AC5" s="150" t="e">
        <f>#REF!</f>
        <v>#REF!</v>
      </c>
      <c r="AD5" s="150" t="e">
        <f>#REF!</f>
        <v>#REF!</v>
      </c>
      <c r="AE5" s="150" t="e">
        <f>#REF!</f>
        <v>#REF!</v>
      </c>
      <c r="AF5" s="150" t="e">
        <f>#REF!</f>
        <v>#REF!</v>
      </c>
      <c r="AG5" s="158" t="e">
        <f>#REF!</f>
        <v>#REF!</v>
      </c>
      <c r="AH5" s="156" t="e">
        <f>#REF!</f>
        <v>#REF!</v>
      </c>
      <c r="AI5" s="147" t="e">
        <f>#REF!</f>
        <v>#REF!</v>
      </c>
      <c r="AJ5" s="148" t="e">
        <f>#REF!</f>
        <v>#REF!</v>
      </c>
      <c r="AK5" s="148" t="e">
        <f>#REF!</f>
        <v>#REF!</v>
      </c>
      <c r="AL5" s="149" t="e">
        <f>#REF!</f>
        <v>#REF!</v>
      </c>
      <c r="AM5" s="150" t="e">
        <f>#REF!</f>
        <v>#REF!</v>
      </c>
      <c r="AN5" s="148" t="e">
        <f>#REF!</f>
        <v>#REF!</v>
      </c>
      <c r="AO5" s="148" t="e">
        <f>#REF!</f>
        <v>#REF!</v>
      </c>
      <c r="AP5" s="151" t="e">
        <f>#REF!</f>
        <v>#REF!</v>
      </c>
      <c r="AQ5" s="152" t="e">
        <f>#REF!</f>
        <v>#REF!</v>
      </c>
      <c r="AR5" s="152" t="e">
        <f>#REF!</f>
        <v>#REF!</v>
      </c>
      <c r="AS5" s="152" t="e">
        <f>#REF!</f>
        <v>#REF!</v>
      </c>
      <c r="AT5" s="152" t="e">
        <f>#REF!</f>
        <v>#REF!</v>
      </c>
      <c r="AU5" s="153" t="e">
        <f>#REF!</f>
        <v>#REF!</v>
      </c>
      <c r="AV5" s="144" t="e">
        <f>#REF!</f>
        <v>#REF!</v>
      </c>
      <c r="AW5" s="145" t="e">
        <f>#REF!</f>
        <v>#REF!</v>
      </c>
      <c r="AX5" s="145" t="e">
        <f>#REF!</f>
        <v>#REF!</v>
      </c>
      <c r="AY5" s="145" t="e">
        <f>#REF!</f>
        <v>#REF!</v>
      </c>
      <c r="AZ5" s="145" t="e">
        <f>#REF!</f>
        <v>#REF!</v>
      </c>
      <c r="BA5" s="145" t="e">
        <f>#REF!</f>
        <v>#REF!</v>
      </c>
      <c r="BB5" s="146" t="e">
        <f>#REF!</f>
        <v>#REF!</v>
      </c>
    </row>
    <row r="6" spans="1:54">
      <c r="AW6" s="106"/>
      <c r="AX6" s="106"/>
      <c r="AY6" s="106"/>
      <c r="AZ6" s="106"/>
      <c r="BA6" s="106"/>
      <c r="BB6" s="106"/>
    </row>
    <row r="7" spans="1:54">
      <c r="AW7" s="106"/>
      <c r="AX7" s="106"/>
      <c r="AY7" s="106"/>
      <c r="AZ7" s="106"/>
      <c r="BA7" s="106"/>
      <c r="BB7" s="106"/>
    </row>
    <row r="8" spans="1:54">
      <c r="AW8" s="106"/>
      <c r="AX8" s="106"/>
      <c r="AY8" s="106"/>
      <c r="AZ8" s="106"/>
      <c r="BA8" s="106"/>
      <c r="BB8" s="106"/>
    </row>
    <row r="9" spans="1:54">
      <c r="AW9" s="106"/>
      <c r="AX9" s="106"/>
      <c r="AY9" s="106"/>
      <c r="AZ9" s="106"/>
      <c r="BA9" s="106"/>
      <c r="BB9" s="106"/>
    </row>
    <row r="10" spans="1:54">
      <c r="AW10" s="106"/>
      <c r="AX10" s="106"/>
      <c r="AY10" s="106"/>
      <c r="AZ10" s="106"/>
      <c r="BA10" s="106"/>
      <c r="BB10" s="106"/>
    </row>
    <row r="11" spans="1:54">
      <c r="AU11" s="106"/>
      <c r="AV11" s="106"/>
      <c r="AW11" s="106"/>
      <c r="AX11" s="106"/>
      <c r="AY11" s="106"/>
      <c r="AZ11" s="106"/>
      <c r="BA11" s="106"/>
    </row>
    <row r="12" spans="1:54">
      <c r="AV12" s="106"/>
      <c r="AW12" s="106"/>
      <c r="AX12" s="106"/>
      <c r="AY12" s="106"/>
      <c r="AZ12" s="106"/>
      <c r="BA12" s="106"/>
      <c r="BB12" s="106"/>
    </row>
    <row r="13" spans="1:54">
      <c r="AV13" s="106"/>
      <c r="AW13" s="106"/>
      <c r="AX13" s="106"/>
      <c r="AY13" s="106"/>
      <c r="AZ13" s="106"/>
      <c r="BA13" s="106"/>
      <c r="BB13" s="106"/>
    </row>
    <row r="14" spans="1:54">
      <c r="AV14" s="106"/>
      <c r="AW14" s="106"/>
      <c r="AX14" s="106"/>
      <c r="AY14" s="106"/>
      <c r="AZ14" s="106"/>
      <c r="BA14" s="106"/>
      <c r="BB14" s="106"/>
    </row>
    <row r="15" spans="1:54">
      <c r="AV15" s="106"/>
      <c r="AW15" s="106"/>
      <c r="AX15" s="106"/>
      <c r="AY15" s="106"/>
      <c r="AZ15" s="106"/>
      <c r="BA15" s="106"/>
      <c r="BB15" s="106"/>
    </row>
    <row r="16" spans="1:54">
      <c r="AV16" s="106"/>
      <c r="AW16" s="106"/>
      <c r="AX16" s="106"/>
      <c r="AY16" s="106"/>
      <c r="AZ16" s="106"/>
      <c r="BA16" s="106"/>
      <c r="BB16" s="106"/>
    </row>
    <row r="17" spans="48:54">
      <c r="AV17" s="106"/>
      <c r="AW17" s="106"/>
      <c r="AX17" s="106"/>
      <c r="AY17" s="106"/>
      <c r="AZ17" s="106"/>
      <c r="BA17" s="106"/>
      <c r="BB17" s="106"/>
    </row>
  </sheetData>
  <sheetProtection algorithmName="SHA-512" hashValue="IQLhwxMapqTpVOMnMXB7v64nHL+sSb+AP4JvaEesLdPEb9gEh5i3MvDTXVCz5drnj5Qx9IJl07Lv4eya+u6+7Q==" saltValue="qSBr9ibOL5Kx3ENYIQFpBw==" spinCount="100000" sheet="1" objects="1" scenarios="1" selectLockedCells="1"/>
  <mergeCells count="61">
    <mergeCell ref="AU2:AU4"/>
    <mergeCell ref="AT2:AT4"/>
    <mergeCell ref="AI1:AU1"/>
    <mergeCell ref="AV1:BB1"/>
    <mergeCell ref="BB2:BB4"/>
    <mergeCell ref="BA2:BA4"/>
    <mergeCell ref="AZ2:AZ4"/>
    <mergeCell ref="AY2:AY4"/>
    <mergeCell ref="AX2:AX4"/>
    <mergeCell ref="AW2:AW4"/>
    <mergeCell ref="AV2:AV4"/>
    <mergeCell ref="AL3:AO3"/>
    <mergeCell ref="AP3:AR3"/>
    <mergeCell ref="AL2:AS2"/>
    <mergeCell ref="AS3:AS4"/>
    <mergeCell ref="AB1:AG1"/>
    <mergeCell ref="AG3:AG4"/>
    <mergeCell ref="AH3:AH4"/>
    <mergeCell ref="AJ3:AJ4"/>
    <mergeCell ref="AB3:AB4"/>
    <mergeCell ref="AC3:AC4"/>
    <mergeCell ref="AD3:AD4"/>
    <mergeCell ref="AE3:AE4"/>
    <mergeCell ref="AF3:AF4"/>
    <mergeCell ref="AI2:AI4"/>
    <mergeCell ref="AJ2:AK2"/>
    <mergeCell ref="AK3:AK4"/>
    <mergeCell ref="N1:T1"/>
    <mergeCell ref="Z1:Z4"/>
    <mergeCell ref="Y1:Y4"/>
    <mergeCell ref="W1:W4"/>
    <mergeCell ref="V1:V4"/>
    <mergeCell ref="U1:U4"/>
    <mergeCell ref="X1:X4"/>
    <mergeCell ref="S2:S4"/>
    <mergeCell ref="T2:T4"/>
    <mergeCell ref="Q2:Q4"/>
    <mergeCell ref="R2:R4"/>
    <mergeCell ref="I2:M2"/>
    <mergeCell ref="G3:G4"/>
    <mergeCell ref="H3:H4"/>
    <mergeCell ref="J3:J4"/>
    <mergeCell ref="K3:K4"/>
    <mergeCell ref="L3:L4"/>
    <mergeCell ref="I3:I4"/>
    <mergeCell ref="AA1:AA4"/>
    <mergeCell ref="AB2:AG2"/>
    <mergeCell ref="A1:A4"/>
    <mergeCell ref="B1:M1"/>
    <mergeCell ref="B2:C2"/>
    <mergeCell ref="D2:E2"/>
    <mergeCell ref="F2:H2"/>
    <mergeCell ref="N2:N4"/>
    <mergeCell ref="B3:B4"/>
    <mergeCell ref="C3:C4"/>
    <mergeCell ref="D3:D4"/>
    <mergeCell ref="E3:E4"/>
    <mergeCell ref="F3:F4"/>
    <mergeCell ref="M3:M4"/>
    <mergeCell ref="O2:O4"/>
    <mergeCell ref="P2:P4"/>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39997558519241921"/>
  </sheetPr>
  <dimension ref="A1:V110"/>
  <sheetViews>
    <sheetView workbookViewId="0">
      <selection activeCell="V11" sqref="V11"/>
    </sheetView>
  </sheetViews>
  <sheetFormatPr defaultColWidth="8.90625" defaultRowHeight="14"/>
  <cols>
    <col min="1" max="1" width="8.90625" style="73"/>
    <col min="2" max="3" width="13.453125" style="97" customWidth="1"/>
    <col min="4" max="4" width="3.81640625" style="73" customWidth="1"/>
    <col min="5" max="5" width="17.81640625" style="73" bestFit="1" customWidth="1"/>
    <col min="6" max="6" width="3.81640625" style="73" customWidth="1"/>
    <col min="7" max="7" width="10" style="73" bestFit="1" customWidth="1"/>
    <col min="8" max="8" width="3.81640625" style="73" customWidth="1"/>
    <col min="9" max="9" width="10" style="73" bestFit="1" customWidth="1"/>
    <col min="10" max="10" width="3.81640625" style="73" customWidth="1"/>
    <col min="11" max="11" width="8.90625" style="73"/>
    <col min="12" max="12" width="3.81640625" style="73" customWidth="1"/>
    <col min="13" max="16384" width="8.90625" style="73"/>
  </cols>
  <sheetData>
    <row r="1" spans="1:22">
      <c r="B1" s="88" t="s">
        <v>188</v>
      </c>
      <c r="C1" s="88"/>
      <c r="E1" s="73" t="s">
        <v>99</v>
      </c>
      <c r="G1" s="73" t="s">
        <v>102</v>
      </c>
      <c r="I1" s="73" t="s">
        <v>103</v>
      </c>
      <c r="K1" s="73" t="s">
        <v>189</v>
      </c>
      <c r="M1" s="73" t="s">
        <v>190</v>
      </c>
      <c r="O1" s="73" t="s">
        <v>441</v>
      </c>
      <c r="Q1" s="73" t="s">
        <v>561</v>
      </c>
      <c r="S1" s="73" t="s">
        <v>581</v>
      </c>
      <c r="V1" s="73" t="s">
        <v>583</v>
      </c>
    </row>
    <row r="2" spans="1:22" ht="13">
      <c r="A2" s="67" t="s">
        <v>191</v>
      </c>
      <c r="B2" s="89" t="s">
        <v>192</v>
      </c>
      <c r="C2" s="89" t="s">
        <v>193</v>
      </c>
      <c r="E2" s="90" t="s">
        <v>194</v>
      </c>
      <c r="F2" s="90"/>
      <c r="G2" s="90" t="s">
        <v>195</v>
      </c>
      <c r="H2" s="90"/>
      <c r="I2" s="90" t="s">
        <v>196</v>
      </c>
      <c r="K2" s="91" t="s">
        <v>197</v>
      </c>
      <c r="M2" s="90" t="s">
        <v>198</v>
      </c>
      <c r="O2" s="91" t="str">
        <f>基本情報!A3</f>
        <v>交付申請者</v>
      </c>
      <c r="Q2" s="91" t="s">
        <v>562</v>
      </c>
      <c r="S2" s="257" t="s">
        <v>577</v>
      </c>
      <c r="V2" s="257" t="s">
        <v>582</v>
      </c>
    </row>
    <row r="3" spans="1:22" ht="13">
      <c r="A3" s="92" t="s">
        <v>199</v>
      </c>
      <c r="B3" s="93" t="s">
        <v>199</v>
      </c>
      <c r="C3" s="94" t="s">
        <v>200</v>
      </c>
      <c r="E3" s="90" t="s">
        <v>201</v>
      </c>
      <c r="F3" s="90"/>
      <c r="G3" s="90" t="s">
        <v>202</v>
      </c>
      <c r="H3" s="90"/>
      <c r="I3" s="90" t="s">
        <v>203</v>
      </c>
      <c r="K3" s="91" t="s">
        <v>204</v>
      </c>
      <c r="M3" s="90" t="s">
        <v>205</v>
      </c>
      <c r="O3" s="91" t="str">
        <f>基本情報!A15</f>
        <v>共同申請者</v>
      </c>
      <c r="Q3" s="91" t="s">
        <v>563</v>
      </c>
      <c r="S3" s="257" t="s">
        <v>578</v>
      </c>
      <c r="V3" s="257" t="s">
        <v>585</v>
      </c>
    </row>
    <row r="4" spans="1:22" ht="13">
      <c r="A4" s="92" t="s">
        <v>206</v>
      </c>
      <c r="B4" s="93" t="s">
        <v>199</v>
      </c>
      <c r="C4" s="94" t="s">
        <v>207</v>
      </c>
      <c r="E4" s="90" t="s">
        <v>208</v>
      </c>
      <c r="F4" s="90"/>
      <c r="G4" s="90"/>
      <c r="H4" s="90"/>
      <c r="I4" s="90" t="s">
        <v>209</v>
      </c>
      <c r="K4" s="91" t="s">
        <v>210</v>
      </c>
      <c r="S4" s="257" t="s">
        <v>579</v>
      </c>
    </row>
    <row r="5" spans="1:22" ht="13">
      <c r="A5" s="92" t="s">
        <v>211</v>
      </c>
      <c r="B5" s="93" t="s">
        <v>212</v>
      </c>
      <c r="C5" s="94" t="s">
        <v>213</v>
      </c>
      <c r="E5" s="90" t="s">
        <v>214</v>
      </c>
      <c r="F5" s="90"/>
      <c r="G5" s="90"/>
      <c r="H5" s="90"/>
      <c r="I5" s="90"/>
      <c r="S5" s="257" t="s">
        <v>580</v>
      </c>
    </row>
    <row r="6" spans="1:22" ht="13">
      <c r="A6" s="92" t="s">
        <v>215</v>
      </c>
      <c r="B6" s="93" t="s">
        <v>206</v>
      </c>
      <c r="C6" s="94" t="s">
        <v>216</v>
      </c>
      <c r="E6" s="90" t="s">
        <v>107</v>
      </c>
      <c r="F6" s="90"/>
      <c r="G6" s="90"/>
      <c r="H6" s="90"/>
      <c r="I6" s="90"/>
      <c r="S6" s="257" t="s">
        <v>584</v>
      </c>
    </row>
    <row r="7" spans="1:22" ht="39">
      <c r="A7" s="92" t="s">
        <v>217</v>
      </c>
      <c r="B7" s="93" t="s">
        <v>218</v>
      </c>
      <c r="C7" s="94" t="s">
        <v>219</v>
      </c>
    </row>
    <row r="8" spans="1:22" ht="13">
      <c r="A8" s="95" t="s">
        <v>220</v>
      </c>
      <c r="B8" s="93" t="s">
        <v>215</v>
      </c>
      <c r="C8" s="94" t="s">
        <v>221</v>
      </c>
    </row>
    <row r="9" spans="1:22" ht="39">
      <c r="A9" s="95" t="s">
        <v>222</v>
      </c>
      <c r="B9" s="93" t="s">
        <v>215</v>
      </c>
      <c r="C9" s="94" t="s">
        <v>223</v>
      </c>
    </row>
    <row r="10" spans="1:22" ht="13">
      <c r="A10" s="95" t="s">
        <v>224</v>
      </c>
      <c r="B10" s="93" t="s">
        <v>215</v>
      </c>
      <c r="C10" s="94" t="s">
        <v>225</v>
      </c>
    </row>
    <row r="11" spans="1:22" ht="26">
      <c r="A11" s="95" t="s">
        <v>226</v>
      </c>
      <c r="B11" s="93" t="s">
        <v>217</v>
      </c>
      <c r="C11" s="94" t="s">
        <v>227</v>
      </c>
    </row>
    <row r="12" spans="1:22" ht="26">
      <c r="A12" s="95" t="s">
        <v>228</v>
      </c>
      <c r="B12" s="93" t="s">
        <v>217</v>
      </c>
      <c r="C12" s="94" t="s">
        <v>229</v>
      </c>
    </row>
    <row r="13" spans="1:22" ht="13">
      <c r="A13" s="95" t="s">
        <v>230</v>
      </c>
      <c r="B13" s="93" t="s">
        <v>217</v>
      </c>
      <c r="C13" s="94" t="s">
        <v>231</v>
      </c>
    </row>
    <row r="14" spans="1:22" ht="39">
      <c r="A14" s="95" t="s">
        <v>232</v>
      </c>
      <c r="B14" s="93" t="s">
        <v>217</v>
      </c>
      <c r="C14" s="94" t="s">
        <v>233</v>
      </c>
    </row>
    <row r="15" spans="1:22" ht="26">
      <c r="A15" s="95" t="s">
        <v>234</v>
      </c>
      <c r="B15" s="93" t="s">
        <v>217</v>
      </c>
      <c r="C15" s="94" t="s">
        <v>235</v>
      </c>
    </row>
    <row r="16" spans="1:22" ht="39">
      <c r="A16" s="95" t="s">
        <v>236</v>
      </c>
      <c r="B16" s="93" t="s">
        <v>217</v>
      </c>
      <c r="C16" s="94" t="s">
        <v>237</v>
      </c>
    </row>
    <row r="17" spans="1:3" ht="26">
      <c r="A17" s="95" t="s">
        <v>238</v>
      </c>
      <c r="B17" s="93" t="s">
        <v>217</v>
      </c>
      <c r="C17" s="94" t="s">
        <v>239</v>
      </c>
    </row>
    <row r="18" spans="1:3" ht="39">
      <c r="A18" s="96" t="s">
        <v>240</v>
      </c>
      <c r="B18" s="93" t="s">
        <v>217</v>
      </c>
      <c r="C18" s="94" t="s">
        <v>241</v>
      </c>
    </row>
    <row r="19" spans="1:3" ht="39">
      <c r="A19" s="96" t="s">
        <v>242</v>
      </c>
      <c r="B19" s="93" t="s">
        <v>217</v>
      </c>
      <c r="C19" s="94" t="s">
        <v>243</v>
      </c>
    </row>
    <row r="20" spans="1:3" ht="65">
      <c r="A20" s="96" t="s">
        <v>244</v>
      </c>
      <c r="B20" s="93" t="s">
        <v>217</v>
      </c>
      <c r="C20" s="94" t="s">
        <v>245</v>
      </c>
    </row>
    <row r="21" spans="1:3" ht="65">
      <c r="A21" s="96" t="s">
        <v>246</v>
      </c>
      <c r="B21" s="93" t="s">
        <v>217</v>
      </c>
      <c r="C21" s="94" t="s">
        <v>247</v>
      </c>
    </row>
    <row r="22" spans="1:3" ht="26">
      <c r="A22" s="96" t="s">
        <v>248</v>
      </c>
      <c r="B22" s="93" t="s">
        <v>217</v>
      </c>
      <c r="C22" s="94" t="s">
        <v>249</v>
      </c>
    </row>
    <row r="23" spans="1:3" ht="26">
      <c r="B23" s="93" t="s">
        <v>217</v>
      </c>
      <c r="C23" s="94" t="s">
        <v>250</v>
      </c>
    </row>
    <row r="24" spans="1:3" ht="26">
      <c r="B24" s="93" t="s">
        <v>217</v>
      </c>
      <c r="C24" s="94" t="s">
        <v>251</v>
      </c>
    </row>
    <row r="25" spans="1:3" ht="26">
      <c r="B25" s="93" t="s">
        <v>217</v>
      </c>
      <c r="C25" s="94" t="s">
        <v>252</v>
      </c>
    </row>
    <row r="26" spans="1:3" ht="26">
      <c r="B26" s="93" t="s">
        <v>217</v>
      </c>
      <c r="C26" s="94" t="s">
        <v>253</v>
      </c>
    </row>
    <row r="27" spans="1:3" ht="26">
      <c r="B27" s="93" t="s">
        <v>217</v>
      </c>
      <c r="C27" s="94" t="s">
        <v>254</v>
      </c>
    </row>
    <row r="28" spans="1:3" ht="39">
      <c r="B28" s="93" t="s">
        <v>217</v>
      </c>
      <c r="C28" s="94" t="s">
        <v>255</v>
      </c>
    </row>
    <row r="29" spans="1:3" ht="26">
      <c r="B29" s="93" t="s">
        <v>217</v>
      </c>
      <c r="C29" s="94" t="s">
        <v>256</v>
      </c>
    </row>
    <row r="30" spans="1:3" ht="26">
      <c r="B30" s="93" t="s">
        <v>217</v>
      </c>
      <c r="C30" s="94" t="s">
        <v>257</v>
      </c>
    </row>
    <row r="31" spans="1:3" ht="26">
      <c r="B31" s="93" t="s">
        <v>217</v>
      </c>
      <c r="C31" s="94" t="s">
        <v>258</v>
      </c>
    </row>
    <row r="32" spans="1:3" ht="26">
      <c r="B32" s="93" t="s">
        <v>217</v>
      </c>
      <c r="C32" s="94" t="s">
        <v>259</v>
      </c>
    </row>
    <row r="33" spans="2:3" ht="39">
      <c r="B33" s="93" t="s">
        <v>220</v>
      </c>
      <c r="C33" s="94" t="s">
        <v>260</v>
      </c>
    </row>
    <row r="34" spans="2:3" ht="39">
      <c r="B34" s="93" t="s">
        <v>220</v>
      </c>
      <c r="C34" s="94" t="s">
        <v>261</v>
      </c>
    </row>
    <row r="35" spans="2:3" ht="13">
      <c r="B35" s="93" t="s">
        <v>217</v>
      </c>
      <c r="C35" s="94" t="s">
        <v>249</v>
      </c>
    </row>
    <row r="36" spans="2:3" ht="26">
      <c r="B36" s="93" t="s">
        <v>217</v>
      </c>
      <c r="C36" s="94" t="s">
        <v>250</v>
      </c>
    </row>
    <row r="37" spans="2:3" ht="26">
      <c r="B37" s="93" t="s">
        <v>217</v>
      </c>
      <c r="C37" s="94" t="s">
        <v>251</v>
      </c>
    </row>
    <row r="38" spans="2:3" ht="26">
      <c r="B38" s="93" t="s">
        <v>217</v>
      </c>
      <c r="C38" s="94" t="s">
        <v>252</v>
      </c>
    </row>
    <row r="39" spans="2:3" ht="26">
      <c r="B39" s="93" t="s">
        <v>217</v>
      </c>
      <c r="C39" s="94" t="s">
        <v>253</v>
      </c>
    </row>
    <row r="40" spans="2:3" ht="26">
      <c r="B40" s="93" t="s">
        <v>217</v>
      </c>
      <c r="C40" s="94" t="s">
        <v>254</v>
      </c>
    </row>
    <row r="41" spans="2:3" ht="39">
      <c r="B41" s="93" t="s">
        <v>217</v>
      </c>
      <c r="C41" s="94" t="s">
        <v>255</v>
      </c>
    </row>
    <row r="42" spans="2:3" ht="26">
      <c r="B42" s="93" t="s">
        <v>217</v>
      </c>
      <c r="C42" s="94" t="s">
        <v>256</v>
      </c>
    </row>
    <row r="43" spans="2:3" ht="26">
      <c r="B43" s="93" t="s">
        <v>217</v>
      </c>
      <c r="C43" s="94" t="s">
        <v>257</v>
      </c>
    </row>
    <row r="44" spans="2:3" ht="26">
      <c r="B44" s="93" t="s">
        <v>217</v>
      </c>
      <c r="C44" s="94" t="s">
        <v>258</v>
      </c>
    </row>
    <row r="45" spans="2:3" ht="26">
      <c r="B45" s="93" t="s">
        <v>217</v>
      </c>
      <c r="C45" s="94" t="s">
        <v>259</v>
      </c>
    </row>
    <row r="46" spans="2:3" ht="39">
      <c r="B46" s="93" t="s">
        <v>220</v>
      </c>
      <c r="C46" s="94" t="s">
        <v>260</v>
      </c>
    </row>
    <row r="47" spans="2:3" ht="39">
      <c r="B47" s="93" t="s">
        <v>220</v>
      </c>
      <c r="C47" s="94" t="s">
        <v>261</v>
      </c>
    </row>
    <row r="48" spans="2:3" ht="39">
      <c r="B48" s="93" t="s">
        <v>220</v>
      </c>
      <c r="C48" s="94" t="s">
        <v>262</v>
      </c>
    </row>
    <row r="49" spans="2:3" ht="39">
      <c r="B49" s="93" t="s">
        <v>220</v>
      </c>
      <c r="C49" s="94" t="s">
        <v>263</v>
      </c>
    </row>
    <row r="50" spans="2:3" ht="13">
      <c r="B50" s="93" t="s">
        <v>222</v>
      </c>
      <c r="C50" s="94" t="s">
        <v>264</v>
      </c>
    </row>
    <row r="51" spans="2:3" ht="13">
      <c r="B51" s="93" t="s">
        <v>222</v>
      </c>
      <c r="C51" s="94" t="s">
        <v>265</v>
      </c>
    </row>
    <row r="52" spans="2:3" ht="26">
      <c r="B52" s="93" t="s">
        <v>222</v>
      </c>
      <c r="C52" s="94" t="s">
        <v>266</v>
      </c>
    </row>
    <row r="53" spans="2:3" ht="39">
      <c r="B53" s="93" t="s">
        <v>222</v>
      </c>
      <c r="C53" s="94" t="s">
        <v>267</v>
      </c>
    </row>
    <row r="54" spans="2:3" ht="39">
      <c r="B54" s="93" t="s">
        <v>222</v>
      </c>
      <c r="C54" s="94" t="s">
        <v>268</v>
      </c>
    </row>
    <row r="55" spans="2:3" ht="26">
      <c r="B55" s="93" t="s">
        <v>224</v>
      </c>
      <c r="C55" s="94" t="s">
        <v>269</v>
      </c>
    </row>
    <row r="56" spans="2:3" ht="26">
      <c r="B56" s="93" t="s">
        <v>224</v>
      </c>
      <c r="C56" s="94" t="s">
        <v>270</v>
      </c>
    </row>
    <row r="57" spans="2:3" ht="26">
      <c r="B57" s="93" t="s">
        <v>224</v>
      </c>
      <c r="C57" s="94" t="s">
        <v>271</v>
      </c>
    </row>
    <row r="58" spans="2:3" ht="26">
      <c r="B58" s="93" t="s">
        <v>224</v>
      </c>
      <c r="C58" s="94" t="s">
        <v>272</v>
      </c>
    </row>
    <row r="59" spans="2:3" ht="26">
      <c r="B59" s="93" t="s">
        <v>224</v>
      </c>
      <c r="C59" s="94" t="s">
        <v>273</v>
      </c>
    </row>
    <row r="60" spans="2:3" ht="26">
      <c r="B60" s="93" t="s">
        <v>224</v>
      </c>
      <c r="C60" s="94" t="s">
        <v>274</v>
      </c>
    </row>
    <row r="61" spans="2:3" ht="26">
      <c r="B61" s="93" t="s">
        <v>224</v>
      </c>
      <c r="C61" s="94" t="s">
        <v>275</v>
      </c>
    </row>
    <row r="62" spans="2:3" ht="39">
      <c r="B62" s="93" t="s">
        <v>224</v>
      </c>
      <c r="C62" s="94" t="s">
        <v>276</v>
      </c>
    </row>
    <row r="63" spans="2:3" ht="26">
      <c r="B63" s="93" t="s">
        <v>226</v>
      </c>
      <c r="C63" s="94" t="s">
        <v>277</v>
      </c>
    </row>
    <row r="64" spans="2:3" ht="26">
      <c r="B64" s="93" t="s">
        <v>226</v>
      </c>
      <c r="C64" s="94" t="s">
        <v>278</v>
      </c>
    </row>
    <row r="65" spans="2:3" ht="39">
      <c r="B65" s="93" t="s">
        <v>226</v>
      </c>
      <c r="C65" s="94" t="s">
        <v>279</v>
      </c>
    </row>
    <row r="66" spans="2:3" ht="26">
      <c r="B66" s="93" t="s">
        <v>226</v>
      </c>
      <c r="C66" s="94" t="s">
        <v>280</v>
      </c>
    </row>
    <row r="67" spans="2:3" ht="26">
      <c r="B67" s="93" t="s">
        <v>226</v>
      </c>
      <c r="C67" s="94" t="s">
        <v>281</v>
      </c>
    </row>
    <row r="68" spans="2:3" ht="39">
      <c r="B68" s="93" t="s">
        <v>226</v>
      </c>
      <c r="C68" s="94" t="s">
        <v>282</v>
      </c>
    </row>
    <row r="69" spans="2:3" ht="26">
      <c r="B69" s="93" t="s">
        <v>226</v>
      </c>
      <c r="C69" s="94" t="s">
        <v>283</v>
      </c>
    </row>
    <row r="70" spans="2:3" ht="26">
      <c r="B70" s="93" t="s">
        <v>226</v>
      </c>
      <c r="C70" s="94" t="s">
        <v>284</v>
      </c>
    </row>
    <row r="71" spans="2:3" ht="26">
      <c r="B71" s="93" t="s">
        <v>226</v>
      </c>
      <c r="C71" s="94" t="s">
        <v>285</v>
      </c>
    </row>
    <row r="72" spans="2:3" ht="26">
      <c r="B72" s="93" t="s">
        <v>226</v>
      </c>
      <c r="C72" s="94" t="s">
        <v>286</v>
      </c>
    </row>
    <row r="73" spans="2:3" ht="26">
      <c r="B73" s="93" t="s">
        <v>228</v>
      </c>
      <c r="C73" s="94" t="s">
        <v>287</v>
      </c>
    </row>
    <row r="74" spans="2:3" ht="26">
      <c r="B74" s="93" t="s">
        <v>228</v>
      </c>
      <c r="C74" s="94" t="s">
        <v>288</v>
      </c>
    </row>
    <row r="75" spans="2:3" ht="52">
      <c r="B75" s="93" t="s">
        <v>228</v>
      </c>
      <c r="C75" s="94" t="s">
        <v>289</v>
      </c>
    </row>
    <row r="76" spans="2:3" ht="39">
      <c r="B76" s="93" t="s">
        <v>228</v>
      </c>
      <c r="C76" s="94" t="s">
        <v>290</v>
      </c>
    </row>
    <row r="77" spans="2:3" ht="26">
      <c r="B77" s="93" t="s">
        <v>228</v>
      </c>
      <c r="C77" s="94" t="s">
        <v>291</v>
      </c>
    </row>
    <row r="78" spans="2:3" ht="52">
      <c r="B78" s="93" t="s">
        <v>228</v>
      </c>
      <c r="C78" s="93" t="s">
        <v>292</v>
      </c>
    </row>
    <row r="79" spans="2:3" ht="26">
      <c r="B79" s="93" t="s">
        <v>230</v>
      </c>
      <c r="C79" s="94" t="s">
        <v>293</v>
      </c>
    </row>
    <row r="80" spans="2:3" ht="26">
      <c r="B80" s="93" t="s">
        <v>230</v>
      </c>
      <c r="C80" s="94" t="s">
        <v>294</v>
      </c>
    </row>
    <row r="81" spans="2:3" ht="26">
      <c r="B81" s="93" t="s">
        <v>230</v>
      </c>
      <c r="C81" s="94" t="s">
        <v>295</v>
      </c>
    </row>
    <row r="82" spans="2:3" ht="39">
      <c r="B82" s="93" t="s">
        <v>296</v>
      </c>
      <c r="C82" s="94" t="s">
        <v>297</v>
      </c>
    </row>
    <row r="83" spans="2:3" ht="39">
      <c r="B83" s="93" t="s">
        <v>296</v>
      </c>
      <c r="C83" s="94" t="s">
        <v>298</v>
      </c>
    </row>
    <row r="84" spans="2:3" ht="39">
      <c r="B84" s="93" t="s">
        <v>296</v>
      </c>
      <c r="C84" s="94" t="s">
        <v>299</v>
      </c>
    </row>
    <row r="85" spans="2:3" ht="39">
      <c r="B85" s="93" t="s">
        <v>296</v>
      </c>
      <c r="C85" s="94" t="s">
        <v>300</v>
      </c>
    </row>
    <row r="86" spans="2:3" ht="26">
      <c r="B86" s="93" t="s">
        <v>234</v>
      </c>
      <c r="C86" s="94" t="s">
        <v>301</v>
      </c>
    </row>
    <row r="87" spans="2:3" ht="26">
      <c r="B87" s="93" t="s">
        <v>234</v>
      </c>
      <c r="C87" s="94" t="s">
        <v>302</v>
      </c>
    </row>
    <row r="88" spans="2:3" ht="39">
      <c r="B88" s="93" t="s">
        <v>234</v>
      </c>
      <c r="C88" s="94" t="s">
        <v>303</v>
      </c>
    </row>
    <row r="89" spans="2:3" ht="39">
      <c r="B89" s="93" t="s">
        <v>236</v>
      </c>
      <c r="C89" s="94" t="s">
        <v>304</v>
      </c>
    </row>
    <row r="90" spans="2:3" ht="39">
      <c r="B90" s="93" t="s">
        <v>236</v>
      </c>
      <c r="C90" s="94" t="s">
        <v>305</v>
      </c>
    </row>
    <row r="91" spans="2:3" ht="39">
      <c r="B91" s="93" t="s">
        <v>236</v>
      </c>
      <c r="C91" s="94" t="s">
        <v>306</v>
      </c>
    </row>
    <row r="92" spans="2:3" ht="26">
      <c r="B92" s="93" t="s">
        <v>238</v>
      </c>
      <c r="C92" s="94" t="s">
        <v>307</v>
      </c>
    </row>
    <row r="93" spans="2:3" ht="39">
      <c r="B93" s="93" t="s">
        <v>238</v>
      </c>
      <c r="C93" s="94" t="s">
        <v>308</v>
      </c>
    </row>
    <row r="94" spans="2:3" ht="13">
      <c r="B94" s="93" t="s">
        <v>240</v>
      </c>
      <c r="C94" s="94" t="s">
        <v>309</v>
      </c>
    </row>
    <row r="95" spans="2:3" ht="13">
      <c r="B95" s="93" t="s">
        <v>240</v>
      </c>
      <c r="C95" s="94" t="s">
        <v>310</v>
      </c>
    </row>
    <row r="96" spans="2:3" ht="39">
      <c r="B96" s="93" t="s">
        <v>240</v>
      </c>
      <c r="C96" s="94" t="s">
        <v>311</v>
      </c>
    </row>
    <row r="97" spans="2:3" ht="26">
      <c r="B97" s="93" t="s">
        <v>242</v>
      </c>
      <c r="C97" s="94" t="s">
        <v>312</v>
      </c>
    </row>
    <row r="98" spans="2:3" ht="39">
      <c r="B98" s="93" t="s">
        <v>242</v>
      </c>
      <c r="C98" s="94" t="s">
        <v>313</v>
      </c>
    </row>
    <row r="99" spans="2:3" ht="39">
      <c r="B99" s="93" t="s">
        <v>244</v>
      </c>
      <c r="C99" s="94" t="s">
        <v>314</v>
      </c>
    </row>
    <row r="100" spans="2:3" ht="39">
      <c r="B100" s="93" t="s">
        <v>244</v>
      </c>
      <c r="C100" s="94" t="s">
        <v>315</v>
      </c>
    </row>
    <row r="101" spans="2:3" ht="39">
      <c r="B101" s="93" t="s">
        <v>244</v>
      </c>
      <c r="C101" s="94" t="s">
        <v>316</v>
      </c>
    </row>
    <row r="102" spans="2:3" ht="39">
      <c r="B102" s="93" t="s">
        <v>244</v>
      </c>
      <c r="C102" s="94" t="s">
        <v>317</v>
      </c>
    </row>
    <row r="103" spans="2:3" ht="39">
      <c r="B103" s="93" t="s">
        <v>244</v>
      </c>
      <c r="C103" s="94" t="s">
        <v>318</v>
      </c>
    </row>
    <row r="104" spans="2:3" ht="39">
      <c r="B104" s="93" t="s">
        <v>244</v>
      </c>
      <c r="C104" s="94" t="s">
        <v>319</v>
      </c>
    </row>
    <row r="105" spans="2:3" ht="39">
      <c r="B105" s="93" t="s">
        <v>244</v>
      </c>
      <c r="C105" s="94" t="s">
        <v>320</v>
      </c>
    </row>
    <row r="106" spans="2:3" ht="39">
      <c r="B106" s="93" t="s">
        <v>244</v>
      </c>
      <c r="C106" s="94" t="s">
        <v>321</v>
      </c>
    </row>
    <row r="107" spans="2:3" ht="39">
      <c r="B107" s="93" t="s">
        <v>244</v>
      </c>
      <c r="C107" s="94" t="s">
        <v>322</v>
      </c>
    </row>
    <row r="108" spans="2:3" ht="39">
      <c r="B108" s="93" t="s">
        <v>246</v>
      </c>
      <c r="C108" s="94" t="s">
        <v>323</v>
      </c>
    </row>
    <row r="109" spans="2:3" ht="39">
      <c r="B109" s="93" t="s">
        <v>246</v>
      </c>
      <c r="C109" s="94" t="s">
        <v>324</v>
      </c>
    </row>
    <row r="110" spans="2:3" ht="26">
      <c r="B110" s="93" t="s">
        <v>248</v>
      </c>
      <c r="C110" s="94" t="s">
        <v>325</v>
      </c>
    </row>
  </sheetData>
  <sheetProtection algorithmName="SHA-512" hashValue="V2r07PJFQBibmsmcUbpm09SLpF3JZEl8csSqKz6r+bDRUWFODZdEoH6BKbRSckvccgjyBPBExbUn8FGXh07QIw==" saltValue="0MEkFAnIqYn6DtLhdWIV6g==" spinCount="100000" sheet="1" objects="1" scenarios="1" selectLockedCells="1"/>
  <phoneticPr fontId="9"/>
  <hyperlinks>
    <hyperlink ref="S2" r:id="rId1" display="https://www.tokyo-co2down.jp/wp-content/uploads/2024/03/kinousei-pv_1kogata_r5.pdf" xr:uid="{4F27B780-8514-4BF1-B56A-5838E9369BD4}"/>
    <hyperlink ref="S3" r:id="rId2" display="https://www.tokyo-co2down.jp/wp-content/uploads/2024/03/kinousei-pv_2kenzaiittutaigata_r5.pdf" xr:uid="{B6E4EB11-2B6D-4948-A34A-A71A703056D7}"/>
    <hyperlink ref="S4" r:id="rId3" display="https://www.tokyo-co2down.jp/wp-content/uploads/2024/03/kinousei-pv_4bougengata_r5.pdf" xr:uid="{BE1D27F8-314F-4C5D-B9A8-2FFC95DD4451}"/>
    <hyperlink ref="S5" r:id="rId4" display="https://www.tokyo-co2down.jp/wp-content/uploads/2024/03/kinousei-pv_5kogata_r5.pdf" xr:uid="{D399009D-A4C8-4076-8DD2-3C702E63F627}"/>
    <hyperlink ref="V2" r:id="rId5" display="https://www.tokyo-co2down.jp/wp-content/uploads/2024/03/kinousei-pv_7-1_saitekika_r5.pdf" xr:uid="{A5BBFB7D-9C4F-426F-A6E8-04AB0FEB41E6}"/>
    <hyperlink ref="S6" r:id="rId6" display="https://www.tokyo-co2down.jp/wp-content/uploads/2024/03/kinousei-pv_6keiryogata_r5.pdf" xr:uid="{300E40FE-1815-405F-8D5D-E89D1DC2470A}"/>
    <hyperlink ref="V3" r:id="rId7" display="https://www.tokyo-co2down.jp/wp-content/uploads/2024/03/kinousei-pv_7-2_saitekika_r5.pdf" xr:uid="{1353EF8B-0BC8-4E50-AB2E-85CB2B1B26CE}"/>
  </hyperlinks>
  <printOptions horizontalCentered="1"/>
  <pageMargins left="0.23622047244094491" right="0.23622047244094491" top="0.74803149606299213" bottom="0.74803149606299213" header="0.31496062992125984" footer="0.31496062992125984"/>
  <pageSetup paperSize="9" orientation="portrait" blackAndWhite="1"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41"/>
  <sheetViews>
    <sheetView topLeftCell="A32" workbookViewId="0">
      <selection activeCell="D43" sqref="D43"/>
    </sheetView>
  </sheetViews>
  <sheetFormatPr defaultColWidth="8.90625" defaultRowHeight="30" customHeight="1"/>
  <cols>
    <col min="1" max="1" width="8.81640625" style="67" customWidth="1"/>
    <col min="2" max="2" width="16.1796875" style="67" customWidth="1"/>
    <col min="3" max="3" width="16.6328125" style="67" bestFit="1" customWidth="1"/>
    <col min="4" max="4" width="41.6328125" style="170" customWidth="1"/>
    <col min="5" max="16384" width="8.90625" style="67"/>
  </cols>
  <sheetData>
    <row r="1" spans="1:5" ht="30" customHeight="1">
      <c r="A1" s="169" t="s">
        <v>82</v>
      </c>
    </row>
    <row r="2" spans="1:5" ht="30" customHeight="1">
      <c r="A2" s="331" t="s">
        <v>83</v>
      </c>
      <c r="B2" s="331"/>
      <c r="C2" s="331"/>
      <c r="D2" s="176"/>
    </row>
    <row r="3" spans="1:5" ht="30" customHeight="1">
      <c r="A3" s="332" t="s">
        <v>443</v>
      </c>
      <c r="B3" s="334" t="s">
        <v>84</v>
      </c>
      <c r="C3" s="171" t="s">
        <v>85</v>
      </c>
      <c r="D3" s="68" t="str">
        <f>ASC(PHONETIC(D4))</f>
        <v/>
      </c>
      <c r="E3" s="172" t="s">
        <v>86</v>
      </c>
    </row>
    <row r="4" spans="1:5" ht="30" customHeight="1">
      <c r="A4" s="333"/>
      <c r="B4" s="335"/>
      <c r="C4" s="173" t="s">
        <v>87</v>
      </c>
      <c r="D4" s="69"/>
    </row>
    <row r="5" spans="1:5" ht="30" customHeight="1">
      <c r="A5" s="333"/>
      <c r="B5" s="329" t="s">
        <v>88</v>
      </c>
      <c r="C5" s="173" t="s">
        <v>89</v>
      </c>
      <c r="D5" s="70"/>
    </row>
    <row r="6" spans="1:5" ht="30" customHeight="1">
      <c r="A6" s="333"/>
      <c r="B6" s="329"/>
      <c r="C6" s="173" t="s">
        <v>90</v>
      </c>
      <c r="D6" s="69"/>
    </row>
    <row r="7" spans="1:5" ht="30" customHeight="1">
      <c r="A7" s="333"/>
      <c r="B7" s="330" t="s">
        <v>91</v>
      </c>
      <c r="C7" s="173" t="s">
        <v>92</v>
      </c>
      <c r="D7" s="69"/>
    </row>
    <row r="8" spans="1:5" ht="30" customHeight="1">
      <c r="A8" s="333"/>
      <c r="B8" s="330"/>
      <c r="C8" s="171" t="s">
        <v>85</v>
      </c>
      <c r="D8" s="68" t="str">
        <f>ASC(PHONETIC(D9))</f>
        <v/>
      </c>
      <c r="E8" s="172" t="s">
        <v>86</v>
      </c>
    </row>
    <row r="9" spans="1:5" ht="30" customHeight="1">
      <c r="A9" s="333"/>
      <c r="B9" s="330"/>
      <c r="C9" s="173" t="s">
        <v>93</v>
      </c>
      <c r="D9" s="69"/>
    </row>
    <row r="10" spans="1:5" ht="30" customHeight="1">
      <c r="A10" s="333"/>
      <c r="B10" s="339" t="s">
        <v>94</v>
      </c>
      <c r="C10" s="173" t="s">
        <v>90</v>
      </c>
      <c r="D10" s="69"/>
      <c r="E10" s="172" t="s">
        <v>489</v>
      </c>
    </row>
    <row r="11" spans="1:5" ht="30" customHeight="1">
      <c r="A11" s="333"/>
      <c r="B11" s="340"/>
      <c r="C11" s="173" t="s">
        <v>95</v>
      </c>
      <c r="D11" s="69"/>
      <c r="E11" s="172" t="s">
        <v>96</v>
      </c>
    </row>
    <row r="12" spans="1:5" ht="30" customHeight="1">
      <c r="A12" s="333"/>
      <c r="B12" s="340"/>
      <c r="C12" s="171" t="s">
        <v>85</v>
      </c>
      <c r="D12" s="68" t="str">
        <f>ASC(PHONETIC(D13))</f>
        <v/>
      </c>
      <c r="E12" s="172" t="s">
        <v>86</v>
      </c>
    </row>
    <row r="13" spans="1:5" ht="30" customHeight="1">
      <c r="A13" s="333"/>
      <c r="B13" s="340"/>
      <c r="C13" s="173" t="s">
        <v>93</v>
      </c>
      <c r="D13" s="69"/>
    </row>
    <row r="14" spans="1:5" ht="30" customHeight="1">
      <c r="A14" s="333"/>
      <c r="B14" s="341"/>
      <c r="C14" s="173" t="s">
        <v>97</v>
      </c>
      <c r="D14" s="69"/>
    </row>
    <row r="15" spans="1:5" ht="30" hidden="1" customHeight="1">
      <c r="A15" s="332" t="s">
        <v>439</v>
      </c>
      <c r="B15" s="334" t="s">
        <v>84</v>
      </c>
      <c r="C15" s="171" t="s">
        <v>85</v>
      </c>
      <c r="D15" s="68" t="str">
        <f>ASC(PHONETIC(D16))</f>
        <v/>
      </c>
      <c r="E15" s="172" t="s">
        <v>86</v>
      </c>
    </row>
    <row r="16" spans="1:5" ht="30" hidden="1" customHeight="1">
      <c r="A16" s="333"/>
      <c r="B16" s="335"/>
      <c r="C16" s="173" t="s">
        <v>87</v>
      </c>
      <c r="D16" s="69"/>
    </row>
    <row r="17" spans="1:5" ht="30" hidden="1" customHeight="1">
      <c r="A17" s="333"/>
      <c r="B17" s="329" t="s">
        <v>88</v>
      </c>
      <c r="C17" s="173" t="s">
        <v>89</v>
      </c>
      <c r="D17" s="70"/>
    </row>
    <row r="18" spans="1:5" ht="30" hidden="1" customHeight="1">
      <c r="A18" s="333"/>
      <c r="B18" s="329"/>
      <c r="C18" s="173" t="s">
        <v>90</v>
      </c>
      <c r="D18" s="69"/>
    </row>
    <row r="19" spans="1:5" ht="30" hidden="1" customHeight="1">
      <c r="A19" s="333"/>
      <c r="B19" s="330" t="s">
        <v>91</v>
      </c>
      <c r="C19" s="173" t="s">
        <v>92</v>
      </c>
      <c r="D19" s="69"/>
    </row>
    <row r="20" spans="1:5" ht="30" hidden="1" customHeight="1">
      <c r="A20" s="333"/>
      <c r="B20" s="330"/>
      <c r="C20" s="171" t="s">
        <v>85</v>
      </c>
      <c r="D20" s="68" t="str">
        <f>ASC(PHONETIC(D21))</f>
        <v/>
      </c>
      <c r="E20" s="172" t="s">
        <v>86</v>
      </c>
    </row>
    <row r="21" spans="1:5" ht="30" hidden="1" customHeight="1">
      <c r="A21" s="333"/>
      <c r="B21" s="330"/>
      <c r="C21" s="173" t="s">
        <v>93</v>
      </c>
      <c r="D21" s="69"/>
    </row>
    <row r="22" spans="1:5" ht="30" hidden="1" customHeight="1">
      <c r="A22" s="333"/>
      <c r="B22" s="339" t="s">
        <v>94</v>
      </c>
      <c r="C22" s="173" t="s">
        <v>368</v>
      </c>
      <c r="D22" s="69"/>
    </row>
    <row r="23" spans="1:5" ht="30" hidden="1" customHeight="1">
      <c r="A23" s="333"/>
      <c r="B23" s="340"/>
      <c r="C23" s="173" t="s">
        <v>95</v>
      </c>
      <c r="D23" s="69"/>
      <c r="E23" s="172" t="s">
        <v>96</v>
      </c>
    </row>
    <row r="24" spans="1:5" ht="30" hidden="1" customHeight="1">
      <c r="A24" s="333"/>
      <c r="B24" s="340"/>
      <c r="C24" s="171" t="s">
        <v>85</v>
      </c>
      <c r="D24" s="68" t="str">
        <f>ASC(PHONETIC(D25))</f>
        <v/>
      </c>
      <c r="E24" s="172" t="s">
        <v>86</v>
      </c>
    </row>
    <row r="25" spans="1:5" ht="30" hidden="1" customHeight="1">
      <c r="A25" s="333"/>
      <c r="B25" s="340"/>
      <c r="C25" s="173" t="s">
        <v>93</v>
      </c>
      <c r="D25" s="69"/>
    </row>
    <row r="26" spans="1:5" ht="30" hidden="1" customHeight="1">
      <c r="A26" s="333"/>
      <c r="B26" s="341"/>
      <c r="C26" s="174" t="s">
        <v>97</v>
      </c>
      <c r="D26" s="69"/>
    </row>
    <row r="27" spans="1:5" ht="30" hidden="1" customHeight="1">
      <c r="A27" s="336" t="s">
        <v>440</v>
      </c>
      <c r="B27" s="337"/>
      <c r="C27" s="338"/>
      <c r="D27" s="113"/>
      <c r="E27" s="172" t="s">
        <v>442</v>
      </c>
    </row>
    <row r="28" spans="1:5" ht="30" customHeight="1">
      <c r="A28" s="329" t="s">
        <v>374</v>
      </c>
      <c r="B28" s="330"/>
      <c r="C28" s="173" t="s">
        <v>90</v>
      </c>
      <c r="D28" s="69"/>
      <c r="E28" s="172" t="s">
        <v>333</v>
      </c>
    </row>
    <row r="29" spans="1:5" ht="30" customHeight="1">
      <c r="A29" s="330"/>
      <c r="B29" s="330"/>
      <c r="C29" s="171" t="s">
        <v>85</v>
      </c>
      <c r="D29" s="68" t="str">
        <f>ASC(PHONETIC(D30))</f>
        <v/>
      </c>
      <c r="E29" s="172" t="s">
        <v>86</v>
      </c>
    </row>
    <row r="30" spans="1:5" ht="30" customHeight="1">
      <c r="A30" s="330"/>
      <c r="B30" s="330"/>
      <c r="C30" s="173" t="s">
        <v>375</v>
      </c>
      <c r="D30" s="69"/>
    </row>
    <row r="31" spans="1:5" ht="30" customHeight="1">
      <c r="A31" s="330"/>
      <c r="B31" s="330"/>
      <c r="C31" s="173" t="s">
        <v>372</v>
      </c>
      <c r="D31" s="69"/>
    </row>
    <row r="32" spans="1:5" ht="30" customHeight="1">
      <c r="A32" s="330"/>
      <c r="B32" s="330"/>
      <c r="C32" s="171" t="s">
        <v>379</v>
      </c>
      <c r="D32" s="68" t="str">
        <f>ASC(PHONETIC(D33))</f>
        <v/>
      </c>
      <c r="E32" s="172" t="s">
        <v>86</v>
      </c>
    </row>
    <row r="33" spans="1:5" ht="30" customHeight="1">
      <c r="A33" s="330"/>
      <c r="B33" s="330"/>
      <c r="C33" s="173" t="s">
        <v>373</v>
      </c>
      <c r="D33" s="69"/>
    </row>
    <row r="34" spans="1:5" ht="30" customHeight="1">
      <c r="A34" s="330"/>
      <c r="B34" s="330"/>
      <c r="C34" s="173" t="s">
        <v>97</v>
      </c>
      <c r="D34" s="69"/>
    </row>
    <row r="35" spans="1:5" ht="30" customHeight="1">
      <c r="A35" s="330" t="s">
        <v>332</v>
      </c>
      <c r="B35" s="330"/>
      <c r="C35" s="330"/>
      <c r="D35" s="69"/>
      <c r="E35" s="172" t="s">
        <v>334</v>
      </c>
    </row>
    <row r="36" spans="1:5" ht="30" customHeight="1">
      <c r="A36" s="330" t="s">
        <v>98</v>
      </c>
      <c r="B36" s="330"/>
      <c r="C36" s="330"/>
      <c r="D36" s="69"/>
      <c r="E36" s="175" t="s">
        <v>413</v>
      </c>
    </row>
    <row r="37" spans="1:5" ht="30" customHeight="1">
      <c r="A37" s="331" t="s">
        <v>99</v>
      </c>
      <c r="B37" s="331"/>
      <c r="C37" s="331"/>
      <c r="D37" s="177"/>
      <c r="E37" s="172" t="s">
        <v>100</v>
      </c>
    </row>
    <row r="38" spans="1:5" ht="30" customHeight="1">
      <c r="A38" s="331" t="s">
        <v>101</v>
      </c>
      <c r="B38" s="331"/>
      <c r="C38" s="331"/>
      <c r="D38" s="178"/>
      <c r="E38" s="175" t="s">
        <v>412</v>
      </c>
    </row>
    <row r="39" spans="1:5" ht="30" customHeight="1">
      <c r="A39" s="331" t="s">
        <v>102</v>
      </c>
      <c r="B39" s="331"/>
      <c r="C39" s="331"/>
      <c r="D39" s="177"/>
      <c r="E39" s="172" t="s">
        <v>100</v>
      </c>
    </row>
    <row r="40" spans="1:5" ht="30" customHeight="1">
      <c r="A40" s="342" t="s">
        <v>560</v>
      </c>
      <c r="B40" s="331"/>
      <c r="C40" s="331"/>
      <c r="D40" s="177"/>
      <c r="E40" s="172" t="s">
        <v>100</v>
      </c>
    </row>
    <row r="41" spans="1:5" ht="30" customHeight="1">
      <c r="A41" s="342" t="s">
        <v>564</v>
      </c>
      <c r="B41" s="331"/>
      <c r="C41" s="331"/>
      <c r="D41" s="177"/>
      <c r="E41" s="172" t="s">
        <v>100</v>
      </c>
    </row>
  </sheetData>
  <sheetProtection algorithmName="SHA-512" hashValue="nZQ+B6Qi//FOWtcZJi7sRNEeY40bOTH1VS1CwNDVshyz0VWzaEhd1/DCyh87m8arFAmhzz2DwBCPvWQAyEPC8Q==" saltValue="53qo6Dv9ErJviJTLLJVivQ==" spinCount="100000" sheet="1" objects="1" scenarios="1" selectLockedCells="1"/>
  <mergeCells count="20">
    <mergeCell ref="A41:C41"/>
    <mergeCell ref="A36:C36"/>
    <mergeCell ref="A37:C37"/>
    <mergeCell ref="A38:C38"/>
    <mergeCell ref="A39:C39"/>
    <mergeCell ref="A40:C40"/>
    <mergeCell ref="A28:B34"/>
    <mergeCell ref="A35:C35"/>
    <mergeCell ref="A2:C2"/>
    <mergeCell ref="A3:A14"/>
    <mergeCell ref="B3:B4"/>
    <mergeCell ref="B5:B6"/>
    <mergeCell ref="B7:B9"/>
    <mergeCell ref="A15:A26"/>
    <mergeCell ref="B15:B16"/>
    <mergeCell ref="B17:B18"/>
    <mergeCell ref="B19:B21"/>
    <mergeCell ref="A27:C27"/>
    <mergeCell ref="B10:B14"/>
    <mergeCell ref="B22:B26"/>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プルダウンリスト等!$I$2:$I$3</xm:f>
          </x14:formula1>
          <xm:sqref>D40</xm:sqref>
        </x14:dataValidation>
        <x14:dataValidation type="list" allowBlank="1" showInputMessage="1" showErrorMessage="1" xr:uid="{00000000-0002-0000-0500-000001000000}">
          <x14:formula1>
            <xm:f>プルダウンリスト等!$G$2:$G$3</xm:f>
          </x14:formula1>
          <xm:sqref>D39</xm:sqref>
        </x14:dataValidation>
        <x14:dataValidation type="list" allowBlank="1" showInputMessage="1" showErrorMessage="1" xr:uid="{00000000-0002-0000-0500-000002000000}">
          <x14:formula1>
            <xm:f>プルダウンリスト等!$E$2:$E$6</xm:f>
          </x14:formula1>
          <xm:sqref>D37</xm:sqref>
        </x14:dataValidation>
        <x14:dataValidation type="list" allowBlank="1" showInputMessage="1" showErrorMessage="1" xr:uid="{00000000-0002-0000-0500-000003000000}">
          <x14:formula1>
            <xm:f>プルダウンリスト等!$O$2:$O$3</xm:f>
          </x14:formula1>
          <xm:sqref>D27</xm:sqref>
        </x14:dataValidation>
        <x14:dataValidation type="list" allowBlank="1" showInputMessage="1" showErrorMessage="1" xr:uid="{593D6D4A-F6B9-496A-910B-813B63749634}">
          <x14:formula1>
            <xm:f>プルダウンリスト等!$Q$2:$Q$3</xm:f>
          </x14:formula1>
          <xm:sqref>D41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DAA1-21B7-4585-A929-55933EA7BD30}">
  <sheetPr codeName="Sheet7">
    <tabColor rgb="FFFFFF00"/>
  </sheetPr>
  <dimension ref="A1:BP235"/>
  <sheetViews>
    <sheetView showZeros="0" zoomScale="90" zoomScaleNormal="90" zoomScaleSheetLayoutView="100" workbookViewId="0">
      <selection activeCell="L19" sqref="L19:AN19"/>
    </sheetView>
  </sheetViews>
  <sheetFormatPr defaultColWidth="2.1796875" defaultRowHeight="15" customHeight="1"/>
  <cols>
    <col min="1" max="12" width="2.1796875" style="5"/>
    <col min="13" max="18" width="2.1796875" style="168"/>
    <col min="19" max="36" width="2.1796875" style="5"/>
    <col min="37" max="37" width="2.6328125" style="5" bestFit="1" customWidth="1"/>
    <col min="38" max="41" width="2.1796875" style="5"/>
    <col min="42" max="42" width="2.1796875" style="5" customWidth="1"/>
    <col min="43" max="52" width="2.1796875" style="5"/>
    <col min="53" max="53" width="10" style="5" bestFit="1" customWidth="1"/>
    <col min="54" max="56" width="9" style="5" bestFit="1" customWidth="1"/>
    <col min="57" max="57" width="9" style="5" customWidth="1"/>
    <col min="58" max="58" width="18.36328125" style="5" hidden="1" customWidth="1"/>
    <col min="59" max="59" width="31.90625" style="5" hidden="1" customWidth="1"/>
    <col min="60" max="60" width="28.36328125" style="5" hidden="1" customWidth="1"/>
    <col min="61" max="68" width="9" style="5" hidden="1" customWidth="1"/>
    <col min="69" max="16384" width="2.1796875" style="5"/>
  </cols>
  <sheetData>
    <row r="1" spans="1:54" ht="15" customHeight="1">
      <c r="A1" s="13" t="s">
        <v>151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179" t="s">
        <v>568</v>
      </c>
      <c r="AP1" s="67"/>
      <c r="AQ1" s="67"/>
      <c r="AR1" s="67"/>
      <c r="AS1" s="67"/>
      <c r="AT1" s="67"/>
      <c r="AU1" s="67"/>
      <c r="AV1" s="67"/>
      <c r="AW1" s="67"/>
      <c r="AX1" s="67"/>
      <c r="AY1" s="67"/>
      <c r="AZ1" s="67"/>
      <c r="BA1" s="67"/>
    </row>
    <row r="2" spans="1:54" ht="1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559">
        <f>基本情報!$D$2</f>
        <v>0</v>
      </c>
      <c r="AE2" s="559"/>
      <c r="AF2" s="559"/>
      <c r="AG2" s="559"/>
      <c r="AH2" s="14" t="s">
        <v>6</v>
      </c>
      <c r="AI2" s="560">
        <f>基本情報!$D$2</f>
        <v>0</v>
      </c>
      <c r="AJ2" s="560"/>
      <c r="AK2" s="14" t="s">
        <v>16</v>
      </c>
      <c r="AL2" s="561">
        <f>基本情報!$D$2</f>
        <v>0</v>
      </c>
      <c r="AM2" s="561"/>
      <c r="AN2" s="14" t="s">
        <v>11</v>
      </c>
      <c r="AO2" s="67"/>
      <c r="AP2" s="67"/>
      <c r="AQ2" s="75"/>
      <c r="AR2" s="67"/>
      <c r="AS2" s="67"/>
      <c r="AT2" s="67"/>
      <c r="AU2" s="67"/>
      <c r="AV2" s="67"/>
      <c r="AW2" s="67"/>
      <c r="AX2" s="67"/>
      <c r="AY2" s="67"/>
      <c r="AZ2" s="67"/>
      <c r="BA2" s="14"/>
    </row>
    <row r="3" spans="1:54" ht="15" customHeight="1">
      <c r="A3" s="67"/>
      <c r="B3" s="41" t="s">
        <v>7</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row>
    <row r="4" spans="1:54" ht="15" customHeight="1">
      <c r="A4" s="67"/>
      <c r="B4" s="13" t="s">
        <v>112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77"/>
      <c r="AR4" s="76" t="s">
        <v>0</v>
      </c>
      <c r="AS4" s="67"/>
      <c r="AT4" s="67"/>
      <c r="AU4" s="67"/>
      <c r="AV4" s="67"/>
      <c r="AW4" s="67"/>
      <c r="AX4" s="67"/>
      <c r="AY4" s="67"/>
      <c r="AZ4" s="67"/>
      <c r="BA4" s="67"/>
    </row>
    <row r="5" spans="1:54" ht="15" customHeight="1">
      <c r="A5" s="67"/>
      <c r="B5" s="67"/>
      <c r="C5" s="67"/>
      <c r="D5" s="67"/>
      <c r="E5" s="67"/>
      <c r="F5" s="67"/>
      <c r="G5" s="67"/>
      <c r="H5" s="67"/>
      <c r="I5" s="67"/>
      <c r="J5" s="67"/>
      <c r="K5" s="67"/>
      <c r="L5" s="67"/>
      <c r="M5" s="67"/>
      <c r="N5" s="67"/>
      <c r="O5" s="67"/>
      <c r="P5" s="67"/>
      <c r="Q5" s="67"/>
      <c r="R5" s="67"/>
      <c r="S5" s="67"/>
      <c r="T5" s="67"/>
      <c r="U5" s="67"/>
      <c r="V5" s="13" t="s">
        <v>444</v>
      </c>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row>
    <row r="6" spans="1:54" ht="30" customHeight="1">
      <c r="A6" s="67"/>
      <c r="B6" s="67"/>
      <c r="C6" s="67"/>
      <c r="D6" s="67"/>
      <c r="E6" s="67"/>
      <c r="F6" s="67"/>
      <c r="G6" s="67"/>
      <c r="H6" s="67"/>
      <c r="I6" s="67"/>
      <c r="J6" s="67"/>
      <c r="K6" s="67"/>
      <c r="L6" s="67"/>
      <c r="M6" s="67"/>
      <c r="N6" s="67"/>
      <c r="O6" s="67"/>
      <c r="P6" s="67"/>
      <c r="Q6" s="67"/>
      <c r="R6" s="67"/>
      <c r="S6" s="67"/>
      <c r="T6" s="67"/>
      <c r="U6" s="67"/>
      <c r="V6" s="562" t="s">
        <v>113</v>
      </c>
      <c r="W6" s="562"/>
      <c r="X6" s="562"/>
      <c r="Y6" s="562"/>
      <c r="Z6" s="563">
        <f>基本情報!$D$6</f>
        <v>0</v>
      </c>
      <c r="AA6" s="563"/>
      <c r="AB6" s="563"/>
      <c r="AC6" s="563"/>
      <c r="AD6" s="563"/>
      <c r="AE6" s="563"/>
      <c r="AF6" s="563"/>
      <c r="AG6" s="563"/>
      <c r="AH6" s="563"/>
      <c r="AI6" s="563"/>
      <c r="AJ6" s="563"/>
      <c r="AK6" s="563"/>
      <c r="AL6" s="563"/>
      <c r="AM6" s="563"/>
      <c r="AN6" s="563"/>
      <c r="AO6" s="67"/>
      <c r="AP6" s="67"/>
      <c r="AQ6" s="67"/>
      <c r="AR6" s="67"/>
      <c r="AS6" s="67"/>
      <c r="AT6" s="67"/>
      <c r="AU6" s="67"/>
      <c r="AV6" s="67"/>
      <c r="AW6" s="67"/>
      <c r="AX6" s="67"/>
      <c r="AY6" s="67"/>
      <c r="AZ6" s="67"/>
      <c r="BA6" s="67"/>
    </row>
    <row r="7" spans="1:54" ht="30" customHeight="1">
      <c r="A7" s="67"/>
      <c r="B7" s="67"/>
      <c r="C7" s="67"/>
      <c r="D7" s="67"/>
      <c r="E7" s="67"/>
      <c r="F7" s="67"/>
      <c r="G7" s="67"/>
      <c r="H7" s="67"/>
      <c r="I7" s="67"/>
      <c r="J7" s="67"/>
      <c r="K7" s="67"/>
      <c r="L7" s="67"/>
      <c r="M7" s="67"/>
      <c r="N7" s="67"/>
      <c r="O7" s="67"/>
      <c r="P7" s="67"/>
      <c r="Q7" s="67"/>
      <c r="R7" s="67"/>
      <c r="S7" s="67"/>
      <c r="T7" s="67"/>
      <c r="U7" s="67"/>
      <c r="V7" s="564" t="s">
        <v>8</v>
      </c>
      <c r="W7" s="564"/>
      <c r="X7" s="564"/>
      <c r="Y7" s="564"/>
      <c r="Z7" s="563">
        <f>基本情報!$D$4</f>
        <v>0</v>
      </c>
      <c r="AA7" s="563"/>
      <c r="AB7" s="563"/>
      <c r="AC7" s="563"/>
      <c r="AD7" s="563"/>
      <c r="AE7" s="563"/>
      <c r="AF7" s="563"/>
      <c r="AG7" s="563"/>
      <c r="AH7" s="563"/>
      <c r="AI7" s="563"/>
      <c r="AJ7" s="563"/>
      <c r="AK7" s="563"/>
      <c r="AL7" s="563"/>
      <c r="AM7" s="563"/>
      <c r="AN7" s="563"/>
      <c r="AO7" s="67"/>
      <c r="AP7" s="67"/>
      <c r="AQ7" s="67"/>
      <c r="AR7" s="67"/>
      <c r="AS7" s="67"/>
      <c r="AT7" s="67"/>
      <c r="AU7" s="67"/>
      <c r="AV7" s="67"/>
      <c r="AW7" s="67"/>
      <c r="AX7" s="67"/>
      <c r="AY7" s="67"/>
      <c r="AZ7" s="67"/>
      <c r="BA7" s="67"/>
    </row>
    <row r="8" spans="1:54" ht="30" customHeight="1">
      <c r="A8" s="67"/>
      <c r="B8" s="67"/>
      <c r="C8" s="67"/>
      <c r="D8" s="67"/>
      <c r="E8" s="67"/>
      <c r="F8" s="67"/>
      <c r="G8" s="67"/>
      <c r="H8" s="67"/>
      <c r="I8" s="67"/>
      <c r="J8" s="67"/>
      <c r="K8" s="67"/>
      <c r="L8" s="67"/>
      <c r="M8" s="67"/>
      <c r="N8" s="67"/>
      <c r="O8" s="67"/>
      <c r="P8" s="67"/>
      <c r="Q8" s="67"/>
      <c r="R8" s="67"/>
      <c r="S8" s="67"/>
      <c r="T8" s="67"/>
      <c r="U8" s="67"/>
      <c r="V8" s="592" t="s">
        <v>31</v>
      </c>
      <c r="W8" s="592"/>
      <c r="X8" s="592"/>
      <c r="Y8" s="592"/>
      <c r="Z8" s="563">
        <f>基本情報!$D$7</f>
        <v>0</v>
      </c>
      <c r="AA8" s="563"/>
      <c r="AB8" s="563"/>
      <c r="AC8" s="563"/>
      <c r="AD8" s="563"/>
      <c r="AE8" s="563"/>
      <c r="AF8" s="563"/>
      <c r="AG8" s="563">
        <f>基本情報!$D$9</f>
        <v>0</v>
      </c>
      <c r="AH8" s="563"/>
      <c r="AI8" s="563"/>
      <c r="AJ8" s="563"/>
      <c r="AK8" s="563"/>
      <c r="AL8" s="563"/>
      <c r="AM8" s="563"/>
      <c r="AN8" s="563"/>
      <c r="AO8" s="67"/>
      <c r="AP8" s="67"/>
      <c r="AQ8" s="67"/>
      <c r="AR8" s="67"/>
      <c r="AS8" s="67"/>
      <c r="AT8" s="67"/>
      <c r="AU8" s="67"/>
      <c r="AV8" s="67"/>
      <c r="AW8" s="67"/>
      <c r="AX8" s="67"/>
      <c r="AY8" s="67"/>
      <c r="AZ8" s="67"/>
      <c r="BA8" s="67"/>
    </row>
    <row r="9" spans="1:54" ht="10.2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75"/>
      <c r="BB9" s="6"/>
    </row>
    <row r="10" spans="1:54" ht="30" customHeight="1">
      <c r="A10" s="593" t="s">
        <v>114</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67"/>
      <c r="AQ10" s="67"/>
      <c r="AR10" s="67"/>
      <c r="AS10" s="67"/>
      <c r="AT10" s="67"/>
      <c r="AU10" s="67"/>
      <c r="AV10" s="67"/>
      <c r="AW10" s="67"/>
      <c r="AX10" s="67"/>
      <c r="AY10" s="67"/>
      <c r="AZ10" s="67"/>
      <c r="BA10" s="67"/>
      <c r="BB10" s="6"/>
    </row>
    <row r="11" spans="1:54" s="7" customFormat="1" ht="30" customHeight="1">
      <c r="A11" s="594" t="s">
        <v>115</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67"/>
      <c r="AQ11" s="67"/>
      <c r="AR11" s="67"/>
      <c r="AS11" s="67"/>
      <c r="AT11" s="67"/>
      <c r="AU11" s="67"/>
      <c r="AV11" s="67"/>
      <c r="AW11" s="67"/>
      <c r="AX11" s="67"/>
      <c r="AY11" s="67"/>
      <c r="AZ11" s="67"/>
      <c r="BA11" s="67"/>
    </row>
    <row r="12" spans="1:54" ht="10.25" customHeight="1"/>
    <row r="13" spans="1:54" ht="15" customHeight="1">
      <c r="B13" s="595" t="s">
        <v>498</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row>
    <row r="14" spans="1:54" ht="15" customHeight="1">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row>
    <row r="15" spans="1:54" ht="10.25" customHeight="1">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1:54" ht="15" customHeight="1">
      <c r="A16" s="343" t="s">
        <v>10</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row>
    <row r="17" spans="1:40" ht="10.25" customHeight="1">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row>
    <row r="18" spans="1:40" ht="29"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row>
    <row r="19" spans="1:40" ht="29" customHeight="1">
      <c r="B19" s="568" t="s">
        <v>153</v>
      </c>
      <c r="C19" s="568"/>
      <c r="D19" s="568"/>
      <c r="E19" s="568"/>
      <c r="F19" s="568"/>
      <c r="G19" s="568"/>
      <c r="H19" s="568"/>
      <c r="I19" s="568"/>
      <c r="J19" s="568"/>
      <c r="K19" s="568"/>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row>
    <row r="20" spans="1:40" ht="29" customHeight="1">
      <c r="B20" s="568" t="s">
        <v>154</v>
      </c>
      <c r="C20" s="568"/>
      <c r="D20" s="568"/>
      <c r="E20" s="568"/>
      <c r="F20" s="568"/>
      <c r="G20" s="568"/>
      <c r="H20" s="568"/>
      <c r="I20" s="568"/>
      <c r="J20" s="568"/>
      <c r="K20" s="568"/>
      <c r="L20" s="570">
        <f>基本情報!$D$38</f>
        <v>0</v>
      </c>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row>
    <row r="21" spans="1:40" ht="29" customHeight="1">
      <c r="B21" s="575" t="s">
        <v>152</v>
      </c>
      <c r="C21" s="576"/>
      <c r="D21" s="581" t="s">
        <v>565</v>
      </c>
      <c r="E21" s="581"/>
      <c r="F21" s="581"/>
      <c r="G21" s="581"/>
      <c r="H21" s="581"/>
      <c r="I21" s="581"/>
      <c r="J21" s="581"/>
      <c r="K21" s="581"/>
      <c r="L21" s="582">
        <f>基本情報!$D$40</f>
        <v>0</v>
      </c>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4"/>
    </row>
    <row r="22" spans="1:40" ht="29" customHeight="1">
      <c r="B22" s="577"/>
      <c r="C22" s="578"/>
      <c r="D22" s="586" t="s">
        <v>566</v>
      </c>
      <c r="E22" s="586"/>
      <c r="F22" s="586"/>
      <c r="G22" s="586"/>
      <c r="H22" s="586"/>
      <c r="I22" s="586"/>
      <c r="J22" s="586"/>
      <c r="K22" s="586"/>
      <c r="L22" s="587">
        <f>基本情報!$D$41</f>
        <v>0</v>
      </c>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9"/>
    </row>
    <row r="23" spans="1:40" ht="29" customHeight="1">
      <c r="B23" s="577"/>
      <c r="C23" s="578"/>
      <c r="D23" s="585" t="s">
        <v>116</v>
      </c>
      <c r="E23" s="585"/>
      <c r="F23" s="585"/>
      <c r="G23" s="585"/>
      <c r="H23" s="585"/>
      <c r="I23" s="585"/>
      <c r="J23" s="585"/>
      <c r="K23" s="585"/>
      <c r="L23" s="590">
        <f>$Q$208</f>
        <v>0</v>
      </c>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65" t="s">
        <v>119</v>
      </c>
      <c r="AM23" s="565"/>
      <c r="AN23" s="566"/>
    </row>
    <row r="24" spans="1:40" ht="29" customHeight="1">
      <c r="B24" s="577"/>
      <c r="C24" s="578"/>
      <c r="D24" s="600" t="s">
        <v>117</v>
      </c>
      <c r="E24" s="600"/>
      <c r="F24" s="600"/>
      <c r="G24" s="600"/>
      <c r="H24" s="600"/>
      <c r="I24" s="600"/>
      <c r="J24" s="600"/>
      <c r="K24" s="600"/>
      <c r="L24" s="591">
        <f>$Q$194</f>
        <v>0</v>
      </c>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65" t="s">
        <v>120</v>
      </c>
      <c r="AM24" s="565"/>
      <c r="AN24" s="566"/>
    </row>
    <row r="25" spans="1:40" ht="29" customHeight="1">
      <c r="B25" s="579"/>
      <c r="C25" s="580"/>
      <c r="D25" s="567" t="s">
        <v>118</v>
      </c>
      <c r="E25" s="567"/>
      <c r="F25" s="567"/>
      <c r="G25" s="567"/>
      <c r="H25" s="567"/>
      <c r="I25" s="567"/>
      <c r="J25" s="567"/>
      <c r="K25" s="567"/>
      <c r="L25" s="571">
        <f>$Q$222</f>
        <v>0</v>
      </c>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3" t="s">
        <v>15</v>
      </c>
      <c r="AM25" s="573"/>
      <c r="AN25" s="574"/>
    </row>
    <row r="26" spans="1:40" ht="29" customHeight="1">
      <c r="B26" s="548" t="s">
        <v>121</v>
      </c>
      <c r="C26" s="548"/>
      <c r="D26" s="551" t="s">
        <v>87</v>
      </c>
      <c r="E26" s="552"/>
      <c r="F26" s="552"/>
      <c r="G26" s="552"/>
      <c r="H26" s="552"/>
      <c r="I26" s="552"/>
      <c r="J26" s="552"/>
      <c r="K26" s="552"/>
      <c r="L26" s="553">
        <f>IF(基本情報!$D$27="共同申請者",基本情報!D16,基本情報!$D$4)</f>
        <v>0</v>
      </c>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row>
    <row r="27" spans="1:40" ht="29" customHeight="1">
      <c r="B27" s="597"/>
      <c r="C27" s="597"/>
      <c r="D27" s="598" t="s">
        <v>90</v>
      </c>
      <c r="E27" s="599"/>
      <c r="F27" s="599"/>
      <c r="G27" s="599"/>
      <c r="H27" s="599"/>
      <c r="I27" s="599"/>
      <c r="J27" s="599"/>
      <c r="K27" s="599"/>
      <c r="L27" s="556">
        <f>IF(基本情報!$D$27="共同申請者",基本情報!D22,基本情報!D10)</f>
        <v>0</v>
      </c>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row>
    <row r="28" spans="1:40" ht="29" customHeight="1">
      <c r="B28" s="597"/>
      <c r="C28" s="597"/>
      <c r="D28" s="599" t="s">
        <v>12</v>
      </c>
      <c r="E28" s="599"/>
      <c r="F28" s="599"/>
      <c r="G28" s="599"/>
      <c r="H28" s="599"/>
      <c r="I28" s="599"/>
      <c r="J28" s="599"/>
      <c r="K28" s="599"/>
      <c r="L28" s="556">
        <f>IF(基本情報!$D$27="共同申請者",基本情報!D23,基本情報!$D$11)</f>
        <v>0</v>
      </c>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row>
    <row r="29" spans="1:40" ht="29" customHeight="1">
      <c r="B29" s="549"/>
      <c r="C29" s="549"/>
      <c r="D29" s="555" t="s">
        <v>13</v>
      </c>
      <c r="E29" s="555"/>
      <c r="F29" s="555"/>
      <c r="G29" s="555"/>
      <c r="H29" s="555"/>
      <c r="I29" s="555"/>
      <c r="J29" s="555"/>
      <c r="K29" s="555"/>
      <c r="L29" s="556">
        <f>IF(基本情報!$D$27="共同申請者",基本情報!D25,基本情報!$D$13)</f>
        <v>0</v>
      </c>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row>
    <row r="30" spans="1:40" ht="29" customHeight="1">
      <c r="B30" s="550"/>
      <c r="C30" s="550"/>
      <c r="D30" s="557" t="s">
        <v>14</v>
      </c>
      <c r="E30" s="557"/>
      <c r="F30" s="557"/>
      <c r="G30" s="557"/>
      <c r="H30" s="557"/>
      <c r="I30" s="557"/>
      <c r="J30" s="557"/>
      <c r="K30" s="557"/>
      <c r="L30" s="558">
        <f>IF(基本情報!$D$27="共同申請者",基本情報!D26,基本情報!$D$14)</f>
        <v>0</v>
      </c>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row>
    <row r="31" spans="1:40" ht="15" customHeight="1">
      <c r="B31" s="596" t="s">
        <v>411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row>
    <row r="32" spans="1:40" ht="15" customHeight="1">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row>
    <row r="33" spans="2:64" s="182" customFormat="1" ht="15" customHeight="1">
      <c r="B33" s="181" t="s">
        <v>371</v>
      </c>
      <c r="D33" s="181"/>
      <c r="E33" s="181"/>
      <c r="F33" s="181"/>
      <c r="G33" s="181"/>
      <c r="AO33" s="183" t="s">
        <v>569</v>
      </c>
    </row>
    <row r="34" spans="2:64" s="182" customFormat="1" ht="15" customHeight="1">
      <c r="B34" s="184" t="s">
        <v>336</v>
      </c>
      <c r="D34" s="181"/>
      <c r="E34" s="181"/>
      <c r="F34" s="181"/>
      <c r="G34" s="181"/>
      <c r="AO34" s="183"/>
    </row>
    <row r="35" spans="2:64" ht="27" customHeight="1">
      <c r="B35" s="568" t="s">
        <v>332</v>
      </c>
      <c r="C35" s="568"/>
      <c r="D35" s="568"/>
      <c r="E35" s="568"/>
      <c r="F35" s="568"/>
      <c r="G35" s="568"/>
      <c r="H35" s="568"/>
      <c r="I35" s="568"/>
      <c r="J35" s="568"/>
      <c r="K35" s="568"/>
      <c r="L35" s="570">
        <f>基本情報!$D$35</f>
        <v>0</v>
      </c>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row>
    <row r="36" spans="2:64" ht="27" customHeight="1">
      <c r="B36" s="548" t="s">
        <v>337</v>
      </c>
      <c r="C36" s="548"/>
      <c r="D36" s="551" t="s">
        <v>90</v>
      </c>
      <c r="E36" s="552"/>
      <c r="F36" s="552"/>
      <c r="G36" s="552"/>
      <c r="H36" s="552"/>
      <c r="I36" s="552"/>
      <c r="J36" s="552"/>
      <c r="K36" s="552"/>
      <c r="L36" s="553">
        <f>基本情報!$D$28</f>
        <v>0</v>
      </c>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row>
    <row r="37" spans="2:64" ht="27" customHeight="1">
      <c r="B37" s="549"/>
      <c r="C37" s="549"/>
      <c r="D37" s="554" t="s">
        <v>93</v>
      </c>
      <c r="E37" s="555"/>
      <c r="F37" s="555"/>
      <c r="G37" s="555"/>
      <c r="H37" s="555"/>
      <c r="I37" s="555"/>
      <c r="J37" s="555"/>
      <c r="K37" s="555"/>
      <c r="L37" s="556">
        <f>基本情報!$D$30</f>
        <v>0</v>
      </c>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row>
    <row r="38" spans="2:64" ht="27" customHeight="1">
      <c r="B38" s="550"/>
      <c r="C38" s="550"/>
      <c r="D38" s="557" t="s">
        <v>14</v>
      </c>
      <c r="E38" s="557"/>
      <c r="F38" s="557"/>
      <c r="G38" s="557"/>
      <c r="H38" s="557"/>
      <c r="I38" s="557"/>
      <c r="J38" s="557"/>
      <c r="K38" s="557"/>
      <c r="L38" s="558">
        <f>基本情報!$D$34</f>
        <v>0</v>
      </c>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row>
    <row r="39" spans="2:64" ht="15" customHeight="1">
      <c r="B39" s="249"/>
      <c r="C39" s="249"/>
      <c r="D39" s="250"/>
      <c r="E39" s="250"/>
      <c r="F39" s="250"/>
      <c r="G39" s="250"/>
      <c r="H39" s="250"/>
      <c r="I39" s="250"/>
      <c r="J39" s="250"/>
      <c r="K39" s="250"/>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row>
    <row r="40" spans="2:64" s="182" customFormat="1" ht="15" customHeight="1">
      <c r="B40" s="184" t="s">
        <v>339</v>
      </c>
      <c r="C40" s="181"/>
      <c r="D40" s="181"/>
      <c r="E40" s="181"/>
      <c r="F40" s="181"/>
      <c r="G40" s="181"/>
      <c r="AJ40" s="242" t="s">
        <v>157</v>
      </c>
      <c r="AK40" s="243">
        <v>1</v>
      </c>
      <c r="AR40" s="183"/>
      <c r="BF40" s="273" t="s">
        <v>604</v>
      </c>
      <c r="BG40" s="8" t="s">
        <v>596</v>
      </c>
    </row>
    <row r="41" spans="2:64" s="182" customFormat="1" ht="15" customHeight="1">
      <c r="B41" s="246" t="s">
        <v>518</v>
      </c>
      <c r="C41" s="181"/>
      <c r="D41" s="181"/>
      <c r="E41" s="181"/>
      <c r="F41" s="181"/>
      <c r="G41" s="181"/>
      <c r="K41" s="182" t="s">
        <v>516</v>
      </c>
      <c r="AJ41" s="242"/>
      <c r="AK41" s="243"/>
      <c r="AR41" s="183"/>
      <c r="BF41" s="258"/>
      <c r="BG41" s="366" t="s">
        <v>594</v>
      </c>
      <c r="BH41" s="367"/>
      <c r="BI41" s="368"/>
      <c r="BJ41" s="264" t="s">
        <v>590</v>
      </c>
      <c r="BK41" s="266" t="s">
        <v>593</v>
      </c>
    </row>
    <row r="42" spans="2:64" s="182" customFormat="1" ht="28.25" customHeight="1">
      <c r="B42" s="372" t="s">
        <v>534</v>
      </c>
      <c r="C42" s="372"/>
      <c r="D42" s="372" t="s">
        <v>514</v>
      </c>
      <c r="E42" s="372"/>
      <c r="F42" s="372"/>
      <c r="G42" s="372"/>
      <c r="H42" s="372"/>
      <c r="I42" s="372"/>
      <c r="J42" s="372"/>
      <c r="K42" s="372" t="s">
        <v>515</v>
      </c>
      <c r="L42" s="372"/>
      <c r="M42" s="372"/>
      <c r="N42" s="372"/>
      <c r="O42" s="372"/>
      <c r="P42" s="372"/>
      <c r="Q42" s="372"/>
      <c r="R42" s="372"/>
      <c r="S42" s="372"/>
      <c r="T42" s="372" t="s">
        <v>159</v>
      </c>
      <c r="U42" s="372"/>
      <c r="V42" s="372"/>
      <c r="W42" s="372"/>
      <c r="X42" s="372"/>
      <c r="Y42" s="372"/>
      <c r="Z42" s="372"/>
      <c r="AA42" s="372" t="s">
        <v>160</v>
      </c>
      <c r="AB42" s="372"/>
      <c r="AC42" s="372"/>
      <c r="AD42" s="372"/>
      <c r="AE42" s="372"/>
      <c r="AF42" s="372"/>
      <c r="AG42" s="372"/>
      <c r="AH42" s="372" t="s">
        <v>161</v>
      </c>
      <c r="AI42" s="372"/>
      <c r="AJ42" s="372"/>
      <c r="AK42" s="372"/>
      <c r="AL42" s="372"/>
      <c r="AM42" s="372"/>
      <c r="AN42" s="372"/>
      <c r="AR42" s="183"/>
      <c r="BF42" s="258" t="s">
        <v>158</v>
      </c>
      <c r="BG42" s="261" t="s">
        <v>577</v>
      </c>
      <c r="BH42" s="261" t="s">
        <v>588</v>
      </c>
      <c r="BI42" s="261" t="s">
        <v>589</v>
      </c>
      <c r="BJ42" s="261" t="s">
        <v>591</v>
      </c>
      <c r="BK42" s="261" t="s">
        <v>592</v>
      </c>
    </row>
    <row r="43" spans="2:64" ht="28.25" customHeight="1">
      <c r="B43" s="372">
        <v>1</v>
      </c>
      <c r="C43" s="372"/>
      <c r="D43" s="355"/>
      <c r="E43" s="356"/>
      <c r="F43" s="356"/>
      <c r="G43" s="356"/>
      <c r="H43" s="356"/>
      <c r="I43" s="356"/>
      <c r="J43" s="357"/>
      <c r="K43" s="358"/>
      <c r="L43" s="359"/>
      <c r="M43" s="359"/>
      <c r="N43" s="359"/>
      <c r="O43" s="359"/>
      <c r="P43" s="359"/>
      <c r="Q43" s="359"/>
      <c r="R43" s="359"/>
      <c r="S43" s="360"/>
      <c r="T43" s="361"/>
      <c r="U43" s="362"/>
      <c r="V43" s="362"/>
      <c r="W43" s="362"/>
      <c r="X43" s="362"/>
      <c r="Y43" s="248" t="s">
        <v>162</v>
      </c>
      <c r="Z43" s="239" t="s">
        <v>163</v>
      </c>
      <c r="AA43" s="364"/>
      <c r="AB43" s="365"/>
      <c r="AC43" s="365"/>
      <c r="AD43" s="365"/>
      <c r="AE43" s="365"/>
      <c r="AF43" s="400" t="s">
        <v>164</v>
      </c>
      <c r="AG43" s="353"/>
      <c r="AH43" s="419">
        <f>T43*AA43</f>
        <v>0</v>
      </c>
      <c r="AI43" s="420"/>
      <c r="AJ43" s="420"/>
      <c r="AK43" s="420"/>
      <c r="AL43" s="420"/>
      <c r="AM43" s="353" t="s">
        <v>162</v>
      </c>
      <c r="AN43" s="354"/>
      <c r="AO43" s="168"/>
      <c r="AP43" s="168"/>
      <c r="AQ43" s="168"/>
      <c r="AR43" s="168"/>
      <c r="BB43" s="182" t="str">
        <f>IF(D43&lt;&gt;"",AH43,"")</f>
        <v/>
      </c>
      <c r="BF43" s="259">
        <v>1</v>
      </c>
      <c r="BG43" s="260">
        <f>IF($D43="小型（多角形・建材形）",$AH43,0)</f>
        <v>0</v>
      </c>
      <c r="BH43" s="260">
        <f>IF($D43="建材一体型（屋根）",$AH43,0)</f>
        <v>0</v>
      </c>
      <c r="BI43" s="260">
        <f>IF($D43="防眩型",$AH43,0)</f>
        <v>0</v>
      </c>
      <c r="BJ43" s="260">
        <f>IF($D43="小型（方形）",$AH43,0)</f>
        <v>0</v>
      </c>
      <c r="BK43" s="260">
        <f>IF($D43="軽量型",$AH43,0)</f>
        <v>0</v>
      </c>
    </row>
    <row r="44" spans="2:64" ht="28.25" customHeight="1">
      <c r="B44" s="372">
        <v>2</v>
      </c>
      <c r="C44" s="372"/>
      <c r="D44" s="355"/>
      <c r="E44" s="356"/>
      <c r="F44" s="356"/>
      <c r="G44" s="356"/>
      <c r="H44" s="356"/>
      <c r="I44" s="356"/>
      <c r="J44" s="357"/>
      <c r="K44" s="358"/>
      <c r="L44" s="359"/>
      <c r="M44" s="359"/>
      <c r="N44" s="359"/>
      <c r="O44" s="359"/>
      <c r="P44" s="359"/>
      <c r="Q44" s="359"/>
      <c r="R44" s="359"/>
      <c r="S44" s="360"/>
      <c r="T44" s="361"/>
      <c r="U44" s="362"/>
      <c r="V44" s="362"/>
      <c r="W44" s="362"/>
      <c r="X44" s="362"/>
      <c r="Y44" s="240" t="s">
        <v>162</v>
      </c>
      <c r="Z44" s="235" t="s">
        <v>163</v>
      </c>
      <c r="AA44" s="364"/>
      <c r="AB44" s="365"/>
      <c r="AC44" s="365"/>
      <c r="AD44" s="365"/>
      <c r="AE44" s="365"/>
      <c r="AF44" s="349" t="s">
        <v>164</v>
      </c>
      <c r="AG44" s="350"/>
      <c r="AH44" s="419">
        <f>T44*AA44</f>
        <v>0</v>
      </c>
      <c r="AI44" s="420"/>
      <c r="AJ44" s="420"/>
      <c r="AK44" s="420"/>
      <c r="AL44" s="420"/>
      <c r="AM44" s="350" t="s">
        <v>162</v>
      </c>
      <c r="AN44" s="369"/>
      <c r="AO44" s="168"/>
      <c r="AP44" s="168"/>
      <c r="AQ44" s="168"/>
      <c r="AR44" s="168"/>
      <c r="BB44" s="182" t="str">
        <f t="shared" ref="BB44:BB47" si="0">IF(D44&lt;&gt;"",AH44,"")</f>
        <v/>
      </c>
      <c r="BF44" s="259">
        <v>2</v>
      </c>
      <c r="BG44" s="260">
        <f t="shared" ref="BG44:BG47" si="1">IF($D44="小型（多角形・建材形）",$AH44,0)</f>
        <v>0</v>
      </c>
      <c r="BH44" s="260">
        <f t="shared" ref="BH44:BH47" si="2">IF($D44="建材一体型（屋根）",$AH44,0)</f>
        <v>0</v>
      </c>
      <c r="BI44" s="260">
        <f t="shared" ref="BI44:BI47" si="3">IF($D44="防眩型",$AH44,0)</f>
        <v>0</v>
      </c>
      <c r="BJ44" s="260">
        <f t="shared" ref="BJ44:BJ47" si="4">IF($D44="小型（方形）",$AH44,0)</f>
        <v>0</v>
      </c>
      <c r="BK44" s="260">
        <f t="shared" ref="BK44:BK47" si="5">IF($D44="軽量型",$AH44,0)</f>
        <v>0</v>
      </c>
    </row>
    <row r="45" spans="2:64" s="182" customFormat="1" ht="28.25" customHeight="1">
      <c r="B45" s="372">
        <v>3</v>
      </c>
      <c r="C45" s="372"/>
      <c r="D45" s="355"/>
      <c r="E45" s="356"/>
      <c r="F45" s="356"/>
      <c r="G45" s="356"/>
      <c r="H45" s="356"/>
      <c r="I45" s="356"/>
      <c r="J45" s="357"/>
      <c r="K45" s="358"/>
      <c r="L45" s="359"/>
      <c r="M45" s="359"/>
      <c r="N45" s="359"/>
      <c r="O45" s="359"/>
      <c r="P45" s="359"/>
      <c r="Q45" s="359"/>
      <c r="R45" s="359"/>
      <c r="S45" s="360"/>
      <c r="T45" s="361"/>
      <c r="U45" s="362"/>
      <c r="V45" s="362"/>
      <c r="W45" s="362"/>
      <c r="X45" s="362"/>
      <c r="Y45" s="240" t="s">
        <v>162</v>
      </c>
      <c r="Z45" s="235" t="s">
        <v>163</v>
      </c>
      <c r="AA45" s="364"/>
      <c r="AB45" s="365"/>
      <c r="AC45" s="365"/>
      <c r="AD45" s="365"/>
      <c r="AE45" s="365"/>
      <c r="AF45" s="349" t="s">
        <v>164</v>
      </c>
      <c r="AG45" s="350"/>
      <c r="AH45" s="419">
        <f>T45*AA45</f>
        <v>0</v>
      </c>
      <c r="AI45" s="420"/>
      <c r="AJ45" s="420"/>
      <c r="AK45" s="420"/>
      <c r="AL45" s="420"/>
      <c r="AM45" s="350" t="s">
        <v>162</v>
      </c>
      <c r="AN45" s="369"/>
      <c r="AO45" s="186"/>
      <c r="AP45" s="186"/>
      <c r="AQ45" s="186"/>
      <c r="BB45" s="182" t="str">
        <f t="shared" si="0"/>
        <v/>
      </c>
      <c r="BF45" s="258">
        <v>3</v>
      </c>
      <c r="BG45" s="260">
        <f t="shared" si="1"/>
        <v>0</v>
      </c>
      <c r="BH45" s="260">
        <f t="shared" si="2"/>
        <v>0</v>
      </c>
      <c r="BI45" s="260">
        <f t="shared" si="3"/>
        <v>0</v>
      </c>
      <c r="BJ45" s="260">
        <f t="shared" si="4"/>
        <v>0</v>
      </c>
      <c r="BK45" s="260">
        <f t="shared" si="5"/>
        <v>0</v>
      </c>
    </row>
    <row r="46" spans="2:64" s="182" customFormat="1" ht="28.25" customHeight="1">
      <c r="B46" s="348">
        <v>4</v>
      </c>
      <c r="C46" s="348"/>
      <c r="D46" s="355"/>
      <c r="E46" s="356"/>
      <c r="F46" s="356"/>
      <c r="G46" s="356"/>
      <c r="H46" s="356"/>
      <c r="I46" s="356"/>
      <c r="J46" s="357"/>
      <c r="K46" s="358"/>
      <c r="L46" s="359"/>
      <c r="M46" s="359"/>
      <c r="N46" s="359"/>
      <c r="O46" s="359"/>
      <c r="P46" s="359"/>
      <c r="Q46" s="359"/>
      <c r="R46" s="359"/>
      <c r="S46" s="360"/>
      <c r="T46" s="361"/>
      <c r="U46" s="362"/>
      <c r="V46" s="362"/>
      <c r="W46" s="362"/>
      <c r="X46" s="362"/>
      <c r="Y46" s="240" t="s">
        <v>162</v>
      </c>
      <c r="Z46" s="235" t="s">
        <v>163</v>
      </c>
      <c r="AA46" s="364"/>
      <c r="AB46" s="365"/>
      <c r="AC46" s="365"/>
      <c r="AD46" s="365"/>
      <c r="AE46" s="365"/>
      <c r="AF46" s="349" t="s">
        <v>164</v>
      </c>
      <c r="AG46" s="350"/>
      <c r="AH46" s="419">
        <f>T46*AA46</f>
        <v>0</v>
      </c>
      <c r="AI46" s="420"/>
      <c r="AJ46" s="420"/>
      <c r="AK46" s="420"/>
      <c r="AL46" s="420"/>
      <c r="AM46" s="350" t="s">
        <v>162</v>
      </c>
      <c r="AN46" s="369"/>
      <c r="AO46" s="186"/>
      <c r="AP46" s="186"/>
      <c r="AQ46" s="186"/>
      <c r="BB46" s="182" t="str">
        <f t="shared" si="0"/>
        <v/>
      </c>
      <c r="BF46" s="258">
        <v>4</v>
      </c>
      <c r="BG46" s="260">
        <f t="shared" si="1"/>
        <v>0</v>
      </c>
      <c r="BH46" s="260">
        <f t="shared" si="2"/>
        <v>0</v>
      </c>
      <c r="BI46" s="260">
        <f t="shared" si="3"/>
        <v>0</v>
      </c>
      <c r="BJ46" s="260">
        <f t="shared" si="4"/>
        <v>0</v>
      </c>
      <c r="BK46" s="260">
        <f t="shared" si="5"/>
        <v>0</v>
      </c>
    </row>
    <row r="47" spans="2:64" s="182" customFormat="1" ht="28.25" customHeight="1">
      <c r="B47" s="348">
        <v>5</v>
      </c>
      <c r="C47" s="348"/>
      <c r="D47" s="355"/>
      <c r="E47" s="356"/>
      <c r="F47" s="356"/>
      <c r="G47" s="356"/>
      <c r="H47" s="356"/>
      <c r="I47" s="356"/>
      <c r="J47" s="357"/>
      <c r="K47" s="358"/>
      <c r="L47" s="359"/>
      <c r="M47" s="359"/>
      <c r="N47" s="359"/>
      <c r="O47" s="359"/>
      <c r="P47" s="359"/>
      <c r="Q47" s="359"/>
      <c r="R47" s="359"/>
      <c r="S47" s="360"/>
      <c r="T47" s="361"/>
      <c r="U47" s="362"/>
      <c r="V47" s="362"/>
      <c r="W47" s="362"/>
      <c r="X47" s="362"/>
      <c r="Y47" s="240" t="s">
        <v>162</v>
      </c>
      <c r="Z47" s="235" t="s">
        <v>163</v>
      </c>
      <c r="AA47" s="361"/>
      <c r="AB47" s="362"/>
      <c r="AC47" s="362"/>
      <c r="AD47" s="362"/>
      <c r="AE47" s="362"/>
      <c r="AF47" s="349" t="s">
        <v>164</v>
      </c>
      <c r="AG47" s="350"/>
      <c r="AH47" s="419">
        <f>T47*AA47</f>
        <v>0</v>
      </c>
      <c r="AI47" s="420"/>
      <c r="AJ47" s="420"/>
      <c r="AK47" s="420"/>
      <c r="AL47" s="420"/>
      <c r="AM47" s="350" t="s">
        <v>162</v>
      </c>
      <c r="AN47" s="369"/>
      <c r="BB47" s="182" t="str">
        <f t="shared" si="0"/>
        <v/>
      </c>
      <c r="BF47" s="258">
        <v>5</v>
      </c>
      <c r="BG47" s="260">
        <f t="shared" si="1"/>
        <v>0</v>
      </c>
      <c r="BH47" s="260">
        <f t="shared" si="2"/>
        <v>0</v>
      </c>
      <c r="BI47" s="260">
        <f t="shared" si="3"/>
        <v>0</v>
      </c>
      <c r="BJ47" s="260">
        <f t="shared" si="4"/>
        <v>0</v>
      </c>
      <c r="BK47" s="260">
        <f t="shared" si="5"/>
        <v>0</v>
      </c>
    </row>
    <row r="48" spans="2:64" s="182" customFormat="1" ht="28.25" customHeight="1">
      <c r="B48" s="372" t="s">
        <v>165</v>
      </c>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546">
        <f>SUM(AH43:AL47)</f>
        <v>0</v>
      </c>
      <c r="AI48" s="546"/>
      <c r="AJ48" s="546"/>
      <c r="AK48" s="546"/>
      <c r="AL48" s="547"/>
      <c r="AM48" s="350" t="s">
        <v>162</v>
      </c>
      <c r="AN48" s="369"/>
      <c r="BF48" s="258" t="s">
        <v>400</v>
      </c>
      <c r="BG48" s="262">
        <f>IF(SUM(BG43:BG47)=0, 0, SUM(BG43:BG47))</f>
        <v>0</v>
      </c>
      <c r="BH48" s="262">
        <f>IF(SUM(BH43:BH47)=0, 0, SUM(BH43:BH47))</f>
        <v>0</v>
      </c>
      <c r="BI48" s="263">
        <f>IF(SUM(BI43:BI47)=0, 0, SUM(BI43:BI47))</f>
        <v>0</v>
      </c>
      <c r="BJ48" s="265">
        <f>IF(SUM(BJ43:BJ47)=0,0, SUM(BJ43:BJ47))</f>
        <v>0</v>
      </c>
      <c r="BK48" s="267">
        <f>IF(SUM(BK43:BK47)=0,0, SUM(BK43:BK47))</f>
        <v>0</v>
      </c>
      <c r="BL48" s="182" t="s">
        <v>597</v>
      </c>
    </row>
    <row r="49" spans="2:64" s="182" customFormat="1" ht="28.25" customHeight="1">
      <c r="B49" s="372" t="s">
        <v>166</v>
      </c>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417">
        <f>AH48/1000</f>
        <v>0</v>
      </c>
      <c r="AI49" s="417"/>
      <c r="AJ49" s="417"/>
      <c r="AK49" s="417"/>
      <c r="AL49" s="418"/>
      <c r="AM49" s="350" t="s">
        <v>119</v>
      </c>
      <c r="AN49" s="369"/>
      <c r="BF49" s="268" t="s">
        <v>595</v>
      </c>
      <c r="BG49" s="268"/>
      <c r="BH49" s="269"/>
      <c r="BI49" s="263">
        <f>IF(SUM(BG48:BI48)=0,0, SUM(BG48:BI48))</f>
        <v>0</v>
      </c>
      <c r="BJ49" s="265">
        <f>BJ48</f>
        <v>0</v>
      </c>
      <c r="BK49" s="267">
        <f>BK48</f>
        <v>0</v>
      </c>
      <c r="BL49" s="182" t="s">
        <v>597</v>
      </c>
    </row>
    <row r="50" spans="2:64" s="182" customFormat="1" ht="15" customHeight="1" thickBot="1">
      <c r="B50" s="247"/>
      <c r="C50" s="181"/>
      <c r="D50" s="181"/>
      <c r="E50" s="181"/>
      <c r="F50" s="181"/>
      <c r="G50" s="181"/>
      <c r="AJ50" s="242"/>
      <c r="AK50" s="243"/>
      <c r="AR50" s="183"/>
      <c r="BF50" s="268" t="s">
        <v>598</v>
      </c>
      <c r="BG50" s="268"/>
      <c r="BH50" s="268"/>
      <c r="BI50" s="263">
        <f>IF($BI49=0,0,$BI49/1000)</f>
        <v>0</v>
      </c>
      <c r="BJ50" s="265">
        <f>IF($BJ49=0,0,$BJ49/1000)</f>
        <v>0</v>
      </c>
      <c r="BK50" s="267">
        <f>IF($BK49=0,0,$BK49/1000)</f>
        <v>0</v>
      </c>
      <c r="BL50" s="182" t="s">
        <v>119</v>
      </c>
    </row>
    <row r="51" spans="2:64" s="182" customFormat="1" ht="15" customHeight="1" thickBot="1">
      <c r="B51" s="246" t="s">
        <v>519</v>
      </c>
      <c r="C51" s="181"/>
      <c r="D51" s="181"/>
      <c r="E51" s="181"/>
      <c r="F51" s="181"/>
      <c r="G51" s="181"/>
      <c r="K51" s="182" t="s">
        <v>516</v>
      </c>
      <c r="AJ51" s="242"/>
      <c r="AK51" s="243"/>
      <c r="AR51" s="183"/>
      <c r="BF51" s="277" t="s">
        <v>609</v>
      </c>
      <c r="BG51" s="282"/>
      <c r="BH51" s="283"/>
      <c r="BI51" s="279">
        <f>IFERROR(ROUNDDOWN(IF($BI50*$AH61/$AH49=0,0,$BI50*$AH61/$AH49),2),0)</f>
        <v>0</v>
      </c>
      <c r="BJ51" s="280">
        <f>IFERROR(ROUNDDOWN(IF($BJ50*$AH61/$AH49=0,0,$BJ50*$AH61/$AH49),2),0)</f>
        <v>0</v>
      </c>
      <c r="BK51" s="281">
        <f>IFERROR(ROUNDDOWN(IF($BK50*$AH61/$AH49=0,0,$BK50*$AH61/$AH49),2),0)</f>
        <v>0</v>
      </c>
      <c r="BL51" s="182" t="s">
        <v>119</v>
      </c>
    </row>
    <row r="52" spans="2:64" s="182" customFormat="1" ht="30" customHeight="1">
      <c r="B52" s="372" t="s">
        <v>534</v>
      </c>
      <c r="C52" s="372"/>
      <c r="D52" s="372" t="s">
        <v>514</v>
      </c>
      <c r="E52" s="372"/>
      <c r="F52" s="372"/>
      <c r="G52" s="372"/>
      <c r="H52" s="372"/>
      <c r="I52" s="372"/>
      <c r="J52" s="372"/>
      <c r="K52" s="372" t="s">
        <v>515</v>
      </c>
      <c r="L52" s="372"/>
      <c r="M52" s="372"/>
      <c r="N52" s="372"/>
      <c r="O52" s="372"/>
      <c r="P52" s="372"/>
      <c r="Q52" s="372"/>
      <c r="R52" s="372"/>
      <c r="S52" s="372"/>
      <c r="T52" s="372" t="s">
        <v>535</v>
      </c>
      <c r="U52" s="372"/>
      <c r="V52" s="372"/>
      <c r="W52" s="372"/>
      <c r="X52" s="372"/>
      <c r="Y52" s="372"/>
      <c r="Z52" s="372"/>
      <c r="AA52" s="372" t="s">
        <v>168</v>
      </c>
      <c r="AB52" s="372"/>
      <c r="AC52" s="372"/>
      <c r="AD52" s="372"/>
      <c r="AE52" s="372"/>
      <c r="AF52" s="372"/>
      <c r="AG52" s="372"/>
      <c r="AH52" s="372" t="s">
        <v>161</v>
      </c>
      <c r="AI52" s="372"/>
      <c r="AJ52" s="372"/>
      <c r="AK52" s="372"/>
      <c r="AL52" s="372"/>
      <c r="AM52" s="372"/>
      <c r="AN52" s="372"/>
      <c r="AR52" s="183"/>
      <c r="BF52" s="273" t="s">
        <v>603</v>
      </c>
      <c r="BG52" s="8" t="s">
        <v>599</v>
      </c>
    </row>
    <row r="53" spans="2:64" s="182" customFormat="1" ht="30" customHeight="1">
      <c r="B53" s="372">
        <v>1</v>
      </c>
      <c r="C53" s="372"/>
      <c r="D53" s="355"/>
      <c r="E53" s="356"/>
      <c r="F53" s="356"/>
      <c r="G53" s="356"/>
      <c r="H53" s="356"/>
      <c r="I53" s="356"/>
      <c r="J53" s="357"/>
      <c r="K53" s="358"/>
      <c r="L53" s="359"/>
      <c r="M53" s="359"/>
      <c r="N53" s="359"/>
      <c r="O53" s="359"/>
      <c r="P53" s="359"/>
      <c r="Q53" s="359"/>
      <c r="R53" s="359"/>
      <c r="S53" s="360"/>
      <c r="T53" s="361"/>
      <c r="U53" s="362"/>
      <c r="V53" s="362"/>
      <c r="W53" s="362"/>
      <c r="X53" s="349" t="s">
        <v>119</v>
      </c>
      <c r="Y53" s="363"/>
      <c r="Z53" s="239" t="s">
        <v>163</v>
      </c>
      <c r="AA53" s="364"/>
      <c r="AB53" s="365"/>
      <c r="AC53" s="365"/>
      <c r="AD53" s="365"/>
      <c r="AE53" s="365"/>
      <c r="AF53" s="400" t="s">
        <v>169</v>
      </c>
      <c r="AG53" s="353"/>
      <c r="AH53" s="415">
        <f>T53*AA53</f>
        <v>0</v>
      </c>
      <c r="AI53" s="416"/>
      <c r="AJ53" s="416"/>
      <c r="AK53" s="416"/>
      <c r="AL53" s="416"/>
      <c r="AM53" s="353" t="s">
        <v>119</v>
      </c>
      <c r="AN53" s="354"/>
      <c r="AR53" s="183"/>
      <c r="BF53" s="258"/>
      <c r="BG53" s="264" t="s">
        <v>590</v>
      </c>
      <c r="BH53" s="270" t="s">
        <v>600</v>
      </c>
      <c r="BJ53" s="204"/>
      <c r="BK53" s="204"/>
    </row>
    <row r="54" spans="2:64" s="182" customFormat="1" ht="30" customHeight="1">
      <c r="B54" s="372">
        <v>2</v>
      </c>
      <c r="C54" s="372"/>
      <c r="D54" s="355"/>
      <c r="E54" s="356"/>
      <c r="F54" s="356"/>
      <c r="G54" s="356"/>
      <c r="H54" s="356"/>
      <c r="I54" s="356"/>
      <c r="J54" s="357"/>
      <c r="K54" s="358"/>
      <c r="L54" s="359"/>
      <c r="M54" s="359"/>
      <c r="N54" s="359"/>
      <c r="O54" s="359"/>
      <c r="P54" s="359"/>
      <c r="Q54" s="359"/>
      <c r="R54" s="359"/>
      <c r="S54" s="360"/>
      <c r="T54" s="361"/>
      <c r="U54" s="362"/>
      <c r="V54" s="362"/>
      <c r="W54" s="362"/>
      <c r="X54" s="349" t="s">
        <v>119</v>
      </c>
      <c r="Y54" s="363"/>
      <c r="Z54" s="235" t="s">
        <v>163</v>
      </c>
      <c r="AA54" s="364"/>
      <c r="AB54" s="365"/>
      <c r="AC54" s="365"/>
      <c r="AD54" s="365"/>
      <c r="AE54" s="365"/>
      <c r="AF54" s="349" t="s">
        <v>169</v>
      </c>
      <c r="AG54" s="350"/>
      <c r="AH54" s="415">
        <f>T54*AA54</f>
        <v>0</v>
      </c>
      <c r="AI54" s="416"/>
      <c r="AJ54" s="416"/>
      <c r="AK54" s="416"/>
      <c r="AL54" s="416"/>
      <c r="AM54" s="353" t="s">
        <v>119</v>
      </c>
      <c r="AN54" s="354"/>
      <c r="AR54" s="183"/>
      <c r="BF54" s="258" t="s">
        <v>158</v>
      </c>
      <c r="BG54" s="261" t="s">
        <v>601</v>
      </c>
      <c r="BH54" s="261" t="s">
        <v>602</v>
      </c>
      <c r="BI54" s="204"/>
      <c r="BJ54" s="204"/>
      <c r="BK54" s="204"/>
    </row>
    <row r="55" spans="2:64" s="182" customFormat="1" ht="30" customHeight="1">
      <c r="B55" s="372">
        <v>3</v>
      </c>
      <c r="C55" s="372"/>
      <c r="D55" s="355"/>
      <c r="E55" s="356"/>
      <c r="F55" s="356"/>
      <c r="G55" s="356"/>
      <c r="H55" s="356"/>
      <c r="I55" s="356"/>
      <c r="J55" s="357"/>
      <c r="K55" s="358"/>
      <c r="L55" s="359"/>
      <c r="M55" s="359"/>
      <c r="N55" s="359"/>
      <c r="O55" s="359"/>
      <c r="P55" s="359"/>
      <c r="Q55" s="359"/>
      <c r="R55" s="359"/>
      <c r="S55" s="360"/>
      <c r="T55" s="361"/>
      <c r="U55" s="362"/>
      <c r="V55" s="362"/>
      <c r="W55" s="362"/>
      <c r="X55" s="349" t="s">
        <v>119</v>
      </c>
      <c r="Y55" s="363"/>
      <c r="Z55" s="235" t="s">
        <v>163</v>
      </c>
      <c r="AA55" s="364"/>
      <c r="AB55" s="365"/>
      <c r="AC55" s="365"/>
      <c r="AD55" s="365"/>
      <c r="AE55" s="365"/>
      <c r="AF55" s="349" t="s">
        <v>169</v>
      </c>
      <c r="AG55" s="350"/>
      <c r="AH55" s="415">
        <f>T55*AA55</f>
        <v>0</v>
      </c>
      <c r="AI55" s="416"/>
      <c r="AJ55" s="416"/>
      <c r="AK55" s="416"/>
      <c r="AL55" s="416"/>
      <c r="AM55" s="353" t="s">
        <v>119</v>
      </c>
      <c r="AN55" s="354"/>
      <c r="AR55" s="183"/>
      <c r="BF55" s="259">
        <v>1</v>
      </c>
      <c r="BG55" s="260">
        <f>IF($D53="PV出力最適化（直流電力変換装置以外）",$AH53,0)</f>
        <v>0</v>
      </c>
      <c r="BH55" s="260">
        <f>IF($D53="PV出力最適化（直流電力変換装置）",$AA53,0)</f>
        <v>0</v>
      </c>
      <c r="BI55" s="183"/>
      <c r="BJ55" s="183"/>
      <c r="BK55" s="183"/>
      <c r="BL55" s="5"/>
    </row>
    <row r="56" spans="2:64" s="182" customFormat="1" ht="30" customHeight="1">
      <c r="B56" s="348">
        <v>4</v>
      </c>
      <c r="C56" s="348"/>
      <c r="D56" s="355"/>
      <c r="E56" s="356"/>
      <c r="F56" s="356"/>
      <c r="G56" s="356"/>
      <c r="H56" s="356"/>
      <c r="I56" s="356"/>
      <c r="J56" s="357"/>
      <c r="K56" s="358"/>
      <c r="L56" s="359"/>
      <c r="M56" s="359"/>
      <c r="N56" s="359"/>
      <c r="O56" s="359"/>
      <c r="P56" s="359"/>
      <c r="Q56" s="359"/>
      <c r="R56" s="359"/>
      <c r="S56" s="360"/>
      <c r="T56" s="361"/>
      <c r="U56" s="362"/>
      <c r="V56" s="362"/>
      <c r="W56" s="362"/>
      <c r="X56" s="349" t="s">
        <v>119</v>
      </c>
      <c r="Y56" s="363"/>
      <c r="Z56" s="235" t="s">
        <v>163</v>
      </c>
      <c r="AA56" s="364"/>
      <c r="AB56" s="365"/>
      <c r="AC56" s="365"/>
      <c r="AD56" s="365"/>
      <c r="AE56" s="365"/>
      <c r="AF56" s="349" t="s">
        <v>169</v>
      </c>
      <c r="AG56" s="350"/>
      <c r="AH56" s="415">
        <f>T56*AA56</f>
        <v>0</v>
      </c>
      <c r="AI56" s="416"/>
      <c r="AJ56" s="416"/>
      <c r="AK56" s="416"/>
      <c r="AL56" s="416"/>
      <c r="AM56" s="353" t="s">
        <v>119</v>
      </c>
      <c r="AN56" s="354"/>
      <c r="AR56" s="183"/>
      <c r="BF56" s="259">
        <v>2</v>
      </c>
      <c r="BG56" s="260">
        <f t="shared" ref="BG56:BG59" si="6">IF($D54="PV出力最適化（直流電力変換装置以外）",$AH54,0)</f>
        <v>0</v>
      </c>
      <c r="BH56" s="260">
        <f t="shared" ref="BH56:BH59" si="7">IF($D54="PV出力最適化（直流電力変換装置）",$AA54,0)</f>
        <v>0</v>
      </c>
      <c r="BI56" s="183"/>
      <c r="BJ56" s="183"/>
      <c r="BK56" s="183"/>
      <c r="BL56" s="5"/>
    </row>
    <row r="57" spans="2:64" s="182" customFormat="1" ht="30" customHeight="1">
      <c r="B57" s="348">
        <v>5</v>
      </c>
      <c r="C57" s="348"/>
      <c r="D57" s="355"/>
      <c r="E57" s="356"/>
      <c r="F57" s="356"/>
      <c r="G57" s="356"/>
      <c r="H57" s="356"/>
      <c r="I57" s="356"/>
      <c r="J57" s="357"/>
      <c r="K57" s="358"/>
      <c r="L57" s="359"/>
      <c r="M57" s="359"/>
      <c r="N57" s="359"/>
      <c r="O57" s="359"/>
      <c r="P57" s="359"/>
      <c r="Q57" s="359"/>
      <c r="R57" s="359"/>
      <c r="S57" s="360"/>
      <c r="T57" s="361"/>
      <c r="U57" s="362"/>
      <c r="V57" s="362"/>
      <c r="W57" s="362"/>
      <c r="X57" s="349" t="s">
        <v>119</v>
      </c>
      <c r="Y57" s="363"/>
      <c r="Z57" s="235" t="s">
        <v>163</v>
      </c>
      <c r="AA57" s="361"/>
      <c r="AB57" s="362"/>
      <c r="AC57" s="362"/>
      <c r="AD57" s="362"/>
      <c r="AE57" s="362"/>
      <c r="AF57" s="349" t="s">
        <v>169</v>
      </c>
      <c r="AG57" s="350"/>
      <c r="AH57" s="415">
        <f>T57*AA57</f>
        <v>0</v>
      </c>
      <c r="AI57" s="416"/>
      <c r="AJ57" s="416"/>
      <c r="AK57" s="416"/>
      <c r="AL57" s="416"/>
      <c r="AM57" s="353" t="s">
        <v>119</v>
      </c>
      <c r="AN57" s="354"/>
      <c r="AR57" s="183"/>
      <c r="BF57" s="258">
        <v>3</v>
      </c>
      <c r="BG57" s="260">
        <f t="shared" si="6"/>
        <v>0</v>
      </c>
      <c r="BH57" s="260">
        <f t="shared" si="7"/>
        <v>0</v>
      </c>
      <c r="BI57" s="183"/>
      <c r="BJ57" s="183"/>
      <c r="BK57" s="183"/>
    </row>
    <row r="58" spans="2:64" s="182" customFormat="1" ht="28.25" customHeight="1">
      <c r="B58" s="372" t="s">
        <v>613</v>
      </c>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544">
        <f>SUM(AH53:AL57)</f>
        <v>0</v>
      </c>
      <c r="AI58" s="544"/>
      <c r="AJ58" s="544"/>
      <c r="AK58" s="544"/>
      <c r="AL58" s="545"/>
      <c r="AM58" s="350" t="s">
        <v>119</v>
      </c>
      <c r="AN58" s="369"/>
      <c r="AU58" s="187"/>
      <c r="AV58" s="187"/>
      <c r="AW58" s="187"/>
      <c r="AX58" s="188"/>
      <c r="BF58" s="258">
        <v>4</v>
      </c>
      <c r="BG58" s="260">
        <f t="shared" si="6"/>
        <v>0</v>
      </c>
      <c r="BH58" s="260">
        <f t="shared" si="7"/>
        <v>0</v>
      </c>
      <c r="BI58" s="183"/>
      <c r="BJ58" s="183"/>
      <c r="BK58" s="183"/>
    </row>
    <row r="59" spans="2:64" s="182" customFormat="1" ht="15" customHeight="1">
      <c r="B59" s="247"/>
      <c r="C59" s="181"/>
      <c r="D59" s="181"/>
      <c r="E59" s="181"/>
      <c r="F59" s="181"/>
      <c r="G59" s="181"/>
      <c r="AJ59" s="242"/>
      <c r="AK59" s="243"/>
      <c r="AR59" s="183"/>
      <c r="BF59" s="258">
        <v>5</v>
      </c>
      <c r="BG59" s="260">
        <f t="shared" si="6"/>
        <v>0</v>
      </c>
      <c r="BH59" s="260">
        <f t="shared" si="7"/>
        <v>0</v>
      </c>
      <c r="BI59" s="183"/>
      <c r="BJ59" s="183"/>
      <c r="BK59" s="183"/>
    </row>
    <row r="60" spans="2:64" s="182" customFormat="1" ht="15" customHeight="1" thickBot="1">
      <c r="B60" s="246" t="s">
        <v>520</v>
      </c>
      <c r="C60" s="181"/>
      <c r="D60" s="181"/>
      <c r="E60" s="181"/>
      <c r="F60" s="181"/>
      <c r="G60" s="181"/>
      <c r="AJ60" s="242"/>
      <c r="AK60" s="243"/>
      <c r="AR60" s="183"/>
      <c r="BF60" s="269" t="s">
        <v>400</v>
      </c>
      <c r="BG60" s="265">
        <f>IF(SUM(BG55:BG59)=0,0, SUM(BG55:BG59))</f>
        <v>0</v>
      </c>
      <c r="BH60" s="276">
        <f>IF(SUM(BH55:BH59)=0,0, SUM(BH55:BH59))</f>
        <v>0</v>
      </c>
      <c r="BI60" s="272" t="s">
        <v>119</v>
      </c>
      <c r="BJ60" s="271"/>
      <c r="BK60" s="271"/>
    </row>
    <row r="61" spans="2:64" s="182" customFormat="1" ht="28.25" customHeight="1" thickBot="1">
      <c r="B61" s="348" t="s">
        <v>521</v>
      </c>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4">
        <f>ROUNDDOWN(MIN(AH49,AH58),2)</f>
        <v>0</v>
      </c>
      <c r="AI61" s="344"/>
      <c r="AJ61" s="344"/>
      <c r="AK61" s="344"/>
      <c r="AL61" s="345"/>
      <c r="AM61" s="346" t="s">
        <v>119</v>
      </c>
      <c r="AN61" s="347"/>
      <c r="AO61" s="245"/>
      <c r="AP61" s="187"/>
      <c r="AQ61" s="187"/>
      <c r="AR61" s="187"/>
      <c r="AU61" s="187"/>
      <c r="AV61" s="187"/>
      <c r="AW61" s="187"/>
      <c r="AX61" s="188"/>
      <c r="BF61" s="277" t="s">
        <v>609</v>
      </c>
      <c r="BG61" s="284">
        <f>ROUNDDOWN(IF($BG60=0,0,ROUNDDOWN(MIN($AH49,$AH58),2)),2)</f>
        <v>0</v>
      </c>
      <c r="BH61" s="278">
        <f>ROUNDDOWN(IF($BH60&gt;0,$AH61,0),2)</f>
        <v>0</v>
      </c>
      <c r="BI61" s="271"/>
      <c r="BJ61" s="271"/>
      <c r="BK61" s="271"/>
    </row>
    <row r="62" spans="2:64" s="182" customFormat="1" ht="28.25" customHeight="1">
      <c r="B62" s="348" t="s">
        <v>556</v>
      </c>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4">
        <f>ROUNDDOWN(BI51,2)</f>
        <v>0</v>
      </c>
      <c r="AI62" s="344"/>
      <c r="AJ62" s="344"/>
      <c r="AK62" s="344"/>
      <c r="AL62" s="345"/>
      <c r="AM62" s="346" t="s">
        <v>119</v>
      </c>
      <c r="AN62" s="347"/>
      <c r="AO62" s="245"/>
      <c r="AP62" s="187"/>
      <c r="AQ62" s="187"/>
      <c r="AR62" s="187"/>
      <c r="AU62" s="187"/>
      <c r="AV62" s="187"/>
      <c r="AW62" s="187"/>
      <c r="AX62" s="188"/>
      <c r="BG62" s="274" t="s">
        <v>610</v>
      </c>
      <c r="BH62" s="274" t="s">
        <v>611</v>
      </c>
      <c r="BI62" s="271"/>
      <c r="BJ62" s="271"/>
      <c r="BK62" s="271"/>
    </row>
    <row r="63" spans="2:64" s="182" customFormat="1" ht="28.25" customHeight="1">
      <c r="B63" s="348" t="s">
        <v>557</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4">
        <f>ROUNDDOWN(IF(SUM(BJ51,BG61)=0, "0",SUM(BJ51,BG61)),2)</f>
        <v>0</v>
      </c>
      <c r="AI63" s="344"/>
      <c r="AJ63" s="344"/>
      <c r="AK63" s="344"/>
      <c r="AL63" s="345"/>
      <c r="AM63" s="346" t="s">
        <v>119</v>
      </c>
      <c r="AN63" s="347"/>
      <c r="AO63" s="245"/>
      <c r="AP63" s="187"/>
      <c r="AQ63" s="187"/>
      <c r="AR63" s="187"/>
      <c r="AU63" s="187"/>
      <c r="AV63" s="187"/>
      <c r="AW63" s="187"/>
      <c r="AX63" s="188"/>
      <c r="BG63" s="182" t="s">
        <v>612</v>
      </c>
    </row>
    <row r="64" spans="2:64" s="182" customFormat="1" ht="28.25" customHeight="1">
      <c r="B64" s="348" t="s">
        <v>558</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4">
        <f>ROUNDDOWN(BK51,2)</f>
        <v>0</v>
      </c>
      <c r="AI64" s="344"/>
      <c r="AJ64" s="344"/>
      <c r="AK64" s="344"/>
      <c r="AL64" s="345"/>
      <c r="AM64" s="346" t="s">
        <v>119</v>
      </c>
      <c r="AN64" s="347"/>
      <c r="AO64" s="245"/>
      <c r="AP64" s="187"/>
      <c r="AQ64" s="187"/>
      <c r="AR64" s="187"/>
      <c r="AU64" s="187"/>
      <c r="AV64" s="187"/>
      <c r="AW64" s="187"/>
      <c r="AX64" s="188"/>
    </row>
    <row r="65" spans="2:64" s="182" customFormat="1" ht="28.25" customHeight="1">
      <c r="B65" s="348" t="s">
        <v>567</v>
      </c>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4">
        <f>ROUNDDOWN(BH61,2)</f>
        <v>0</v>
      </c>
      <c r="AI65" s="344"/>
      <c r="AJ65" s="344"/>
      <c r="AK65" s="344"/>
      <c r="AL65" s="345"/>
      <c r="AM65" s="346" t="s">
        <v>119</v>
      </c>
      <c r="AN65" s="347"/>
      <c r="AO65" s="245"/>
      <c r="AP65" s="187"/>
      <c r="AQ65" s="187"/>
      <c r="AR65" s="187"/>
      <c r="AU65" s="187"/>
      <c r="AV65" s="187"/>
      <c r="AW65" s="187"/>
      <c r="AX65" s="188"/>
    </row>
    <row r="66" spans="2:64" s="182" customFormat="1" ht="28.25" customHeight="1">
      <c r="B66" s="348" t="s">
        <v>517</v>
      </c>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93"/>
      <c r="AI66" s="393"/>
      <c r="AJ66" s="393"/>
      <c r="AK66" s="393"/>
      <c r="AL66" s="393"/>
      <c r="AM66" s="393"/>
      <c r="AN66" s="393"/>
      <c r="AO66" s="236"/>
      <c r="AP66" s="187"/>
      <c r="AQ66" s="187"/>
      <c r="AR66" s="187"/>
      <c r="AU66" s="187"/>
      <c r="AV66" s="187"/>
      <c r="AW66" s="187"/>
      <c r="AX66" s="188"/>
    </row>
    <row r="67" spans="2:64" s="182" customFormat="1" ht="15" customHeight="1">
      <c r="C67" s="181"/>
      <c r="D67" s="181"/>
      <c r="E67" s="181"/>
      <c r="F67" s="181"/>
      <c r="G67" s="181"/>
      <c r="AC67" s="252"/>
      <c r="AD67" s="252"/>
      <c r="AE67" s="252"/>
      <c r="AF67" s="252"/>
      <c r="AG67" s="252"/>
      <c r="AH67" s="252"/>
      <c r="AI67" s="252"/>
      <c r="AJ67" s="242"/>
      <c r="AK67" s="243"/>
      <c r="AR67" s="183"/>
      <c r="BF67" s="273" t="s">
        <v>605</v>
      </c>
      <c r="BG67" s="8" t="s">
        <v>596</v>
      </c>
    </row>
    <row r="68" spans="2:64" s="182" customFormat="1" ht="15" customHeight="1">
      <c r="B68" s="246" t="s">
        <v>522</v>
      </c>
      <c r="C68" s="181"/>
      <c r="D68" s="181"/>
      <c r="E68" s="181"/>
      <c r="F68" s="181"/>
      <c r="G68" s="181"/>
      <c r="K68" s="182" t="s">
        <v>516</v>
      </c>
      <c r="AJ68" s="242"/>
      <c r="AK68" s="243"/>
      <c r="AO68" s="255" t="s">
        <v>570</v>
      </c>
      <c r="AR68" s="183"/>
      <c r="BF68" s="258"/>
      <c r="BG68" s="366" t="s">
        <v>594</v>
      </c>
      <c r="BH68" s="367"/>
      <c r="BI68" s="368"/>
      <c r="BJ68" s="264" t="s">
        <v>590</v>
      </c>
      <c r="BK68" s="266" t="s">
        <v>593</v>
      </c>
    </row>
    <row r="69" spans="2:64" s="182" customFormat="1" ht="28.25" customHeight="1">
      <c r="B69" s="372" t="s">
        <v>534</v>
      </c>
      <c r="C69" s="372"/>
      <c r="D69" s="372" t="s">
        <v>514</v>
      </c>
      <c r="E69" s="372"/>
      <c r="F69" s="372"/>
      <c r="G69" s="372"/>
      <c r="H69" s="372"/>
      <c r="I69" s="372"/>
      <c r="J69" s="372"/>
      <c r="K69" s="372" t="s">
        <v>515</v>
      </c>
      <c r="L69" s="372"/>
      <c r="M69" s="372"/>
      <c r="N69" s="372"/>
      <c r="O69" s="372"/>
      <c r="P69" s="372"/>
      <c r="Q69" s="372"/>
      <c r="R69" s="372"/>
      <c r="S69" s="372"/>
      <c r="T69" s="372" t="s">
        <v>159</v>
      </c>
      <c r="U69" s="372"/>
      <c r="V69" s="372"/>
      <c r="W69" s="372"/>
      <c r="X69" s="372"/>
      <c r="Y69" s="372"/>
      <c r="Z69" s="372"/>
      <c r="AA69" s="372" t="s">
        <v>160</v>
      </c>
      <c r="AB69" s="372"/>
      <c r="AC69" s="372"/>
      <c r="AD69" s="372"/>
      <c r="AE69" s="372"/>
      <c r="AF69" s="372"/>
      <c r="AG69" s="372"/>
      <c r="AH69" s="372" t="s">
        <v>161</v>
      </c>
      <c r="AI69" s="372"/>
      <c r="AJ69" s="372"/>
      <c r="AK69" s="372"/>
      <c r="AL69" s="372"/>
      <c r="AM69" s="372"/>
      <c r="AN69" s="372"/>
      <c r="AR69" s="183"/>
      <c r="BF69" s="258" t="s">
        <v>158</v>
      </c>
      <c r="BG69" s="261" t="s">
        <v>577</v>
      </c>
      <c r="BH69" s="261" t="s">
        <v>588</v>
      </c>
      <c r="BI69" s="261" t="s">
        <v>589</v>
      </c>
      <c r="BJ69" s="261" t="s">
        <v>591</v>
      </c>
      <c r="BK69" s="261" t="s">
        <v>592</v>
      </c>
    </row>
    <row r="70" spans="2:64" ht="28.25" customHeight="1">
      <c r="B70" s="372">
        <v>1</v>
      </c>
      <c r="C70" s="372"/>
      <c r="D70" s="355"/>
      <c r="E70" s="356"/>
      <c r="F70" s="356"/>
      <c r="G70" s="356"/>
      <c r="H70" s="356"/>
      <c r="I70" s="356"/>
      <c r="J70" s="357"/>
      <c r="K70" s="358"/>
      <c r="L70" s="359"/>
      <c r="M70" s="359"/>
      <c r="N70" s="359"/>
      <c r="O70" s="359"/>
      <c r="P70" s="359"/>
      <c r="Q70" s="359"/>
      <c r="R70" s="359"/>
      <c r="S70" s="360"/>
      <c r="T70" s="361"/>
      <c r="U70" s="362"/>
      <c r="V70" s="362"/>
      <c r="W70" s="362"/>
      <c r="X70" s="362"/>
      <c r="Y70" s="248" t="s">
        <v>162</v>
      </c>
      <c r="Z70" s="239" t="s">
        <v>163</v>
      </c>
      <c r="AA70" s="364"/>
      <c r="AB70" s="365"/>
      <c r="AC70" s="365"/>
      <c r="AD70" s="365"/>
      <c r="AE70" s="365"/>
      <c r="AF70" s="400" t="s">
        <v>164</v>
      </c>
      <c r="AG70" s="353"/>
      <c r="AH70" s="409">
        <f>T70*AA70</f>
        <v>0</v>
      </c>
      <c r="AI70" s="410"/>
      <c r="AJ70" s="410"/>
      <c r="AK70" s="410"/>
      <c r="AL70" s="410"/>
      <c r="AM70" s="353" t="s">
        <v>162</v>
      </c>
      <c r="AN70" s="354"/>
      <c r="AO70" s="168"/>
      <c r="AP70" s="168"/>
      <c r="AQ70" s="168"/>
      <c r="AR70" s="168"/>
      <c r="BB70" s="182"/>
      <c r="BF70" s="259">
        <v>1</v>
      </c>
      <c r="BG70" s="260">
        <f>IF($D70="小型（多角形・建材形）",$AH70,0)</f>
        <v>0</v>
      </c>
      <c r="BH70" s="260">
        <f>IF($D70="建材一体型（屋根）",$AH70,0)</f>
        <v>0</v>
      </c>
      <c r="BI70" s="260">
        <f>IF($D70="防眩型",$AH70,0)</f>
        <v>0</v>
      </c>
      <c r="BJ70" s="260">
        <f>IF($D70="小型（方形）",$AH70,0)</f>
        <v>0</v>
      </c>
      <c r="BK70" s="260">
        <f>IF($D70="軽量型",$AH70,0)</f>
        <v>0</v>
      </c>
    </row>
    <row r="71" spans="2:64" ht="28.25" customHeight="1">
      <c r="B71" s="372">
        <v>2</v>
      </c>
      <c r="C71" s="372"/>
      <c r="D71" s="355"/>
      <c r="E71" s="356"/>
      <c r="F71" s="356"/>
      <c r="G71" s="356"/>
      <c r="H71" s="356"/>
      <c r="I71" s="356"/>
      <c r="J71" s="357"/>
      <c r="K71" s="358"/>
      <c r="L71" s="359"/>
      <c r="M71" s="359"/>
      <c r="N71" s="359"/>
      <c r="O71" s="359"/>
      <c r="P71" s="359"/>
      <c r="Q71" s="359"/>
      <c r="R71" s="359"/>
      <c r="S71" s="360"/>
      <c r="T71" s="361"/>
      <c r="U71" s="362"/>
      <c r="V71" s="362"/>
      <c r="W71" s="362"/>
      <c r="X71" s="362"/>
      <c r="Y71" s="240" t="s">
        <v>162</v>
      </c>
      <c r="Z71" s="235" t="s">
        <v>163</v>
      </c>
      <c r="AA71" s="364"/>
      <c r="AB71" s="365"/>
      <c r="AC71" s="365"/>
      <c r="AD71" s="365"/>
      <c r="AE71" s="365"/>
      <c r="AF71" s="349" t="s">
        <v>164</v>
      </c>
      <c r="AG71" s="350"/>
      <c r="AH71" s="409">
        <f>T71*AA71</f>
        <v>0</v>
      </c>
      <c r="AI71" s="410"/>
      <c r="AJ71" s="410"/>
      <c r="AK71" s="410"/>
      <c r="AL71" s="410"/>
      <c r="AM71" s="350" t="s">
        <v>162</v>
      </c>
      <c r="AN71" s="369"/>
      <c r="AO71" s="168"/>
      <c r="AP71" s="168"/>
      <c r="AQ71" s="168"/>
      <c r="AR71" s="168"/>
      <c r="BB71" s="182"/>
      <c r="BF71" s="259">
        <v>2</v>
      </c>
      <c r="BG71" s="260">
        <f t="shared" ref="BG71:BG74" si="8">IF($D71="小型（多角形・建材形）",$AH71,0)</f>
        <v>0</v>
      </c>
      <c r="BH71" s="260">
        <f t="shared" ref="BH71:BH74" si="9">IF($D71="建材一体型（屋根）",$AH71,0)</f>
        <v>0</v>
      </c>
      <c r="BI71" s="260">
        <f t="shared" ref="BI71:BI74" si="10">IF($D71="防眩型",$AH71,0)</f>
        <v>0</v>
      </c>
      <c r="BJ71" s="260">
        <f t="shared" ref="BJ71:BJ74" si="11">IF($D71="小型（方形）",$AH71,0)</f>
        <v>0</v>
      </c>
      <c r="BK71" s="260">
        <f t="shared" ref="BK71:BK74" si="12">IF($D71="軽量型",$AH71,0)</f>
        <v>0</v>
      </c>
    </row>
    <row r="72" spans="2:64" s="182" customFormat="1" ht="28.25" customHeight="1">
      <c r="B72" s="372">
        <v>3</v>
      </c>
      <c r="C72" s="372"/>
      <c r="D72" s="355"/>
      <c r="E72" s="356"/>
      <c r="F72" s="356"/>
      <c r="G72" s="356"/>
      <c r="H72" s="356"/>
      <c r="I72" s="356"/>
      <c r="J72" s="357"/>
      <c r="K72" s="358"/>
      <c r="L72" s="359"/>
      <c r="M72" s="359"/>
      <c r="N72" s="359"/>
      <c r="O72" s="359"/>
      <c r="P72" s="359"/>
      <c r="Q72" s="359"/>
      <c r="R72" s="359"/>
      <c r="S72" s="360"/>
      <c r="T72" s="361"/>
      <c r="U72" s="362"/>
      <c r="V72" s="362"/>
      <c r="W72" s="362"/>
      <c r="X72" s="362"/>
      <c r="Y72" s="240" t="s">
        <v>162</v>
      </c>
      <c r="Z72" s="235" t="s">
        <v>163</v>
      </c>
      <c r="AA72" s="364"/>
      <c r="AB72" s="365"/>
      <c r="AC72" s="365"/>
      <c r="AD72" s="365"/>
      <c r="AE72" s="365"/>
      <c r="AF72" s="349" t="s">
        <v>164</v>
      </c>
      <c r="AG72" s="350"/>
      <c r="AH72" s="409">
        <f>T72*AA72</f>
        <v>0</v>
      </c>
      <c r="AI72" s="410"/>
      <c r="AJ72" s="410"/>
      <c r="AK72" s="410"/>
      <c r="AL72" s="410"/>
      <c r="AM72" s="350" t="s">
        <v>162</v>
      </c>
      <c r="AN72" s="369"/>
      <c r="AO72" s="186"/>
      <c r="AP72" s="186"/>
      <c r="AQ72" s="186"/>
      <c r="BF72" s="258">
        <v>3</v>
      </c>
      <c r="BG72" s="260">
        <f t="shared" si="8"/>
        <v>0</v>
      </c>
      <c r="BH72" s="260">
        <f t="shared" si="9"/>
        <v>0</v>
      </c>
      <c r="BI72" s="260">
        <f t="shared" si="10"/>
        <v>0</v>
      </c>
      <c r="BJ72" s="260">
        <f t="shared" si="11"/>
        <v>0</v>
      </c>
      <c r="BK72" s="260">
        <f t="shared" si="12"/>
        <v>0</v>
      </c>
    </row>
    <row r="73" spans="2:64" s="182" customFormat="1" ht="28.25" customHeight="1">
      <c r="B73" s="348">
        <v>4</v>
      </c>
      <c r="C73" s="348"/>
      <c r="D73" s="355"/>
      <c r="E73" s="356"/>
      <c r="F73" s="356"/>
      <c r="G73" s="356"/>
      <c r="H73" s="356"/>
      <c r="I73" s="356"/>
      <c r="J73" s="357"/>
      <c r="K73" s="358"/>
      <c r="L73" s="359"/>
      <c r="M73" s="359"/>
      <c r="N73" s="359"/>
      <c r="O73" s="359"/>
      <c r="P73" s="359"/>
      <c r="Q73" s="359"/>
      <c r="R73" s="359"/>
      <c r="S73" s="360"/>
      <c r="T73" s="361"/>
      <c r="U73" s="362"/>
      <c r="V73" s="362"/>
      <c r="W73" s="362"/>
      <c r="X73" s="362"/>
      <c r="Y73" s="240" t="s">
        <v>162</v>
      </c>
      <c r="Z73" s="235" t="s">
        <v>163</v>
      </c>
      <c r="AA73" s="364"/>
      <c r="AB73" s="365"/>
      <c r="AC73" s="365"/>
      <c r="AD73" s="365"/>
      <c r="AE73" s="365"/>
      <c r="AF73" s="349" t="s">
        <v>164</v>
      </c>
      <c r="AG73" s="350"/>
      <c r="AH73" s="409">
        <f>T73*AA73</f>
        <v>0</v>
      </c>
      <c r="AI73" s="410"/>
      <c r="AJ73" s="410"/>
      <c r="AK73" s="410"/>
      <c r="AL73" s="410"/>
      <c r="AM73" s="350" t="s">
        <v>162</v>
      </c>
      <c r="AN73" s="369"/>
      <c r="AO73" s="186"/>
      <c r="AP73" s="186"/>
      <c r="AQ73" s="186"/>
      <c r="BF73" s="258">
        <v>4</v>
      </c>
      <c r="BG73" s="260">
        <f t="shared" si="8"/>
        <v>0</v>
      </c>
      <c r="BH73" s="260">
        <f t="shared" si="9"/>
        <v>0</v>
      </c>
      <c r="BI73" s="260">
        <f t="shared" si="10"/>
        <v>0</v>
      </c>
      <c r="BJ73" s="260">
        <f t="shared" si="11"/>
        <v>0</v>
      </c>
      <c r="BK73" s="260">
        <f t="shared" si="12"/>
        <v>0</v>
      </c>
    </row>
    <row r="74" spans="2:64" s="182" customFormat="1" ht="28.25" customHeight="1">
      <c r="B74" s="348">
        <v>5</v>
      </c>
      <c r="C74" s="348"/>
      <c r="D74" s="355"/>
      <c r="E74" s="356"/>
      <c r="F74" s="356"/>
      <c r="G74" s="356"/>
      <c r="H74" s="356"/>
      <c r="I74" s="356"/>
      <c r="J74" s="357"/>
      <c r="K74" s="358"/>
      <c r="L74" s="359"/>
      <c r="M74" s="359"/>
      <c r="N74" s="359"/>
      <c r="O74" s="359"/>
      <c r="P74" s="359"/>
      <c r="Q74" s="359"/>
      <c r="R74" s="359"/>
      <c r="S74" s="360"/>
      <c r="T74" s="361"/>
      <c r="U74" s="362"/>
      <c r="V74" s="362"/>
      <c r="W74" s="362"/>
      <c r="X74" s="362"/>
      <c r="Y74" s="240" t="s">
        <v>162</v>
      </c>
      <c r="Z74" s="235" t="s">
        <v>163</v>
      </c>
      <c r="AA74" s="361"/>
      <c r="AB74" s="362"/>
      <c r="AC74" s="362"/>
      <c r="AD74" s="362"/>
      <c r="AE74" s="362"/>
      <c r="AF74" s="349" t="s">
        <v>164</v>
      </c>
      <c r="AG74" s="350"/>
      <c r="AH74" s="409">
        <f>T74*AA74</f>
        <v>0</v>
      </c>
      <c r="AI74" s="410"/>
      <c r="AJ74" s="410"/>
      <c r="AK74" s="410"/>
      <c r="AL74" s="410"/>
      <c r="AM74" s="350" t="s">
        <v>162</v>
      </c>
      <c r="AN74" s="369"/>
      <c r="BF74" s="258">
        <v>5</v>
      </c>
      <c r="BG74" s="260">
        <f t="shared" si="8"/>
        <v>0</v>
      </c>
      <c r="BH74" s="260">
        <f t="shared" si="9"/>
        <v>0</v>
      </c>
      <c r="BI74" s="260">
        <f t="shared" si="10"/>
        <v>0</v>
      </c>
      <c r="BJ74" s="260">
        <f t="shared" si="11"/>
        <v>0</v>
      </c>
      <c r="BK74" s="260">
        <f t="shared" si="12"/>
        <v>0</v>
      </c>
    </row>
    <row r="75" spans="2:64" s="182" customFormat="1" ht="28.25" customHeight="1">
      <c r="B75" s="372" t="s">
        <v>165</v>
      </c>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411">
        <f>SUM(AH70:AL74)</f>
        <v>0</v>
      </c>
      <c r="AI75" s="411"/>
      <c r="AJ75" s="411"/>
      <c r="AK75" s="411"/>
      <c r="AL75" s="412"/>
      <c r="AM75" s="350" t="s">
        <v>162</v>
      </c>
      <c r="AN75" s="369"/>
      <c r="BF75" s="258" t="s">
        <v>400</v>
      </c>
      <c r="BG75" s="262">
        <f>IF(SUM(BG70:BG74)=0, 0, SUM(BG70:BG74))</f>
        <v>0</v>
      </c>
      <c r="BH75" s="262">
        <f>IF(SUM(BH70:BH74)=0, 0, SUM(BH70:BH74))</f>
        <v>0</v>
      </c>
      <c r="BI75" s="263">
        <f>IF(SUM(BI70:BI74)=0, 0, SUM(BI70:BI74))</f>
        <v>0</v>
      </c>
      <c r="BJ75" s="265">
        <f>IF(SUM(BJ70:BJ74)=0,0, SUM(BJ70:BJ74))</f>
        <v>0</v>
      </c>
      <c r="BK75" s="267">
        <f>IF(SUM(BK70:BK74)=0,0, SUM(BK70:BK74))</f>
        <v>0</v>
      </c>
      <c r="BL75" s="182" t="s">
        <v>597</v>
      </c>
    </row>
    <row r="76" spans="2:64" s="182" customFormat="1" ht="28.25" customHeight="1">
      <c r="B76" s="372" t="s">
        <v>166</v>
      </c>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413">
        <f>AH75/1000</f>
        <v>0</v>
      </c>
      <c r="AI76" s="413"/>
      <c r="AJ76" s="413"/>
      <c r="AK76" s="413"/>
      <c r="AL76" s="414"/>
      <c r="AM76" s="350" t="s">
        <v>119</v>
      </c>
      <c r="AN76" s="369"/>
      <c r="BF76" s="268" t="s">
        <v>595</v>
      </c>
      <c r="BG76" s="268"/>
      <c r="BH76" s="269"/>
      <c r="BI76" s="263">
        <f>IF(SUM(BG75:BI75)=0,0, SUM(BG75:BI75))</f>
        <v>0</v>
      </c>
      <c r="BJ76" s="265">
        <f>BJ75</f>
        <v>0</v>
      </c>
      <c r="BK76" s="267">
        <f>BK75</f>
        <v>0</v>
      </c>
      <c r="BL76" s="182" t="s">
        <v>597</v>
      </c>
    </row>
    <row r="77" spans="2:64" s="182" customFormat="1" ht="15" customHeight="1" thickBot="1">
      <c r="B77" s="247"/>
      <c r="C77" s="181"/>
      <c r="D77" s="181"/>
      <c r="E77" s="181"/>
      <c r="F77" s="181"/>
      <c r="G77" s="181"/>
      <c r="AJ77" s="242"/>
      <c r="AK77" s="243"/>
      <c r="AR77" s="183"/>
      <c r="BF77" s="268" t="s">
        <v>598</v>
      </c>
      <c r="BG77" s="268"/>
      <c r="BH77" s="268"/>
      <c r="BI77" s="263">
        <f>IF($BI76=0,0,$BI76/1000)</f>
        <v>0</v>
      </c>
      <c r="BJ77" s="265">
        <f>IF($BJ76=0,0,$BJ76/1000)</f>
        <v>0</v>
      </c>
      <c r="BK77" s="267">
        <f>IF($BK76=0,0,$BK76/1000)</f>
        <v>0</v>
      </c>
      <c r="BL77" s="182" t="s">
        <v>119</v>
      </c>
    </row>
    <row r="78" spans="2:64" s="182" customFormat="1" ht="15" customHeight="1" thickBot="1">
      <c r="B78" s="246" t="s">
        <v>523</v>
      </c>
      <c r="C78" s="181"/>
      <c r="D78" s="181"/>
      <c r="E78" s="181"/>
      <c r="F78" s="181"/>
      <c r="G78" s="181"/>
      <c r="K78" s="182" t="s">
        <v>516</v>
      </c>
      <c r="AJ78" s="242"/>
      <c r="AK78" s="243"/>
      <c r="AR78" s="183"/>
      <c r="BF78" s="277" t="s">
        <v>609</v>
      </c>
      <c r="BG78" s="282"/>
      <c r="BH78" s="283"/>
      <c r="BI78" s="279">
        <f>IFERROR(ROUNDDOWN(IF($BI77*$AH88/$AH76=0,0,$BI77*$AH88/$AH76),2),0)</f>
        <v>0</v>
      </c>
      <c r="BJ78" s="280">
        <f>IFERROR(ROUNDDOWN(IF($BJ77*$AH88/$AH76=0,0,$BJ77*$AH88/$AH76),2),0)</f>
        <v>0</v>
      </c>
      <c r="BK78" s="281">
        <f>IFERROR(ROUNDDOWN(IF($BK77*$AH88/$AH76=0,0,$BK77*$AH88/$AH76),2),0)</f>
        <v>0</v>
      </c>
      <c r="BL78" s="182" t="s">
        <v>119</v>
      </c>
    </row>
    <row r="79" spans="2:64" s="182" customFormat="1" ht="30" customHeight="1">
      <c r="B79" s="372" t="s">
        <v>534</v>
      </c>
      <c r="C79" s="372"/>
      <c r="D79" s="372" t="s">
        <v>514</v>
      </c>
      <c r="E79" s="372"/>
      <c r="F79" s="372"/>
      <c r="G79" s="372"/>
      <c r="H79" s="372"/>
      <c r="I79" s="372"/>
      <c r="J79" s="372"/>
      <c r="K79" s="372" t="s">
        <v>515</v>
      </c>
      <c r="L79" s="372"/>
      <c r="M79" s="372"/>
      <c r="N79" s="372"/>
      <c r="O79" s="372"/>
      <c r="P79" s="372"/>
      <c r="Q79" s="372"/>
      <c r="R79" s="372"/>
      <c r="S79" s="372"/>
      <c r="T79" s="372" t="s">
        <v>535</v>
      </c>
      <c r="U79" s="372"/>
      <c r="V79" s="372"/>
      <c r="W79" s="372"/>
      <c r="X79" s="372"/>
      <c r="Y79" s="372"/>
      <c r="Z79" s="372"/>
      <c r="AA79" s="372" t="s">
        <v>168</v>
      </c>
      <c r="AB79" s="372"/>
      <c r="AC79" s="372"/>
      <c r="AD79" s="372"/>
      <c r="AE79" s="372"/>
      <c r="AF79" s="372"/>
      <c r="AG79" s="372"/>
      <c r="AH79" s="372" t="s">
        <v>161</v>
      </c>
      <c r="AI79" s="372"/>
      <c r="AJ79" s="372"/>
      <c r="AK79" s="372"/>
      <c r="AL79" s="372"/>
      <c r="AM79" s="372"/>
      <c r="AN79" s="372"/>
      <c r="AR79" s="183"/>
      <c r="BF79" s="273" t="s">
        <v>605</v>
      </c>
      <c r="BG79" s="8" t="s">
        <v>599</v>
      </c>
    </row>
    <row r="80" spans="2:64" s="182" customFormat="1" ht="30" customHeight="1">
      <c r="B80" s="372">
        <v>1</v>
      </c>
      <c r="C80" s="372"/>
      <c r="D80" s="355"/>
      <c r="E80" s="356"/>
      <c r="F80" s="356"/>
      <c r="G80" s="356"/>
      <c r="H80" s="356"/>
      <c r="I80" s="356"/>
      <c r="J80" s="357"/>
      <c r="K80" s="358"/>
      <c r="L80" s="359"/>
      <c r="M80" s="359"/>
      <c r="N80" s="359"/>
      <c r="O80" s="359"/>
      <c r="P80" s="359"/>
      <c r="Q80" s="359"/>
      <c r="R80" s="359"/>
      <c r="S80" s="360"/>
      <c r="T80" s="361"/>
      <c r="U80" s="362"/>
      <c r="V80" s="362"/>
      <c r="W80" s="362"/>
      <c r="X80" s="349" t="s">
        <v>119</v>
      </c>
      <c r="Y80" s="363"/>
      <c r="Z80" s="239" t="s">
        <v>163</v>
      </c>
      <c r="AA80" s="364"/>
      <c r="AB80" s="365"/>
      <c r="AC80" s="365"/>
      <c r="AD80" s="365"/>
      <c r="AE80" s="365"/>
      <c r="AF80" s="400" t="s">
        <v>169</v>
      </c>
      <c r="AG80" s="353"/>
      <c r="AH80" s="370">
        <f>T80*AA80</f>
        <v>0</v>
      </c>
      <c r="AI80" s="371"/>
      <c r="AJ80" s="371"/>
      <c r="AK80" s="371"/>
      <c r="AL80" s="371"/>
      <c r="AM80" s="353" t="s">
        <v>119</v>
      </c>
      <c r="AN80" s="354"/>
      <c r="AR80" s="183"/>
      <c r="BF80" s="258"/>
      <c r="BG80" s="264" t="s">
        <v>590</v>
      </c>
      <c r="BH80" s="270" t="s">
        <v>600</v>
      </c>
    </row>
    <row r="81" spans="2:63" s="182" customFormat="1" ht="30" customHeight="1">
      <c r="B81" s="372">
        <v>2</v>
      </c>
      <c r="C81" s="372"/>
      <c r="D81" s="355"/>
      <c r="E81" s="356"/>
      <c r="F81" s="356"/>
      <c r="G81" s="356"/>
      <c r="H81" s="356"/>
      <c r="I81" s="356"/>
      <c r="J81" s="357"/>
      <c r="K81" s="358"/>
      <c r="L81" s="359"/>
      <c r="M81" s="359"/>
      <c r="N81" s="359"/>
      <c r="O81" s="359"/>
      <c r="P81" s="359"/>
      <c r="Q81" s="359"/>
      <c r="R81" s="359"/>
      <c r="S81" s="360"/>
      <c r="T81" s="361"/>
      <c r="U81" s="362"/>
      <c r="V81" s="362"/>
      <c r="W81" s="362"/>
      <c r="X81" s="349" t="s">
        <v>119</v>
      </c>
      <c r="Y81" s="363"/>
      <c r="Z81" s="235" t="s">
        <v>163</v>
      </c>
      <c r="AA81" s="364"/>
      <c r="AB81" s="365"/>
      <c r="AC81" s="365"/>
      <c r="AD81" s="365"/>
      <c r="AE81" s="365"/>
      <c r="AF81" s="349" t="s">
        <v>169</v>
      </c>
      <c r="AG81" s="350"/>
      <c r="AH81" s="370">
        <f>T81*AA81</f>
        <v>0</v>
      </c>
      <c r="AI81" s="371"/>
      <c r="AJ81" s="371"/>
      <c r="AK81" s="371"/>
      <c r="AL81" s="371"/>
      <c r="AM81" s="353" t="s">
        <v>119</v>
      </c>
      <c r="AN81" s="354"/>
      <c r="AR81" s="183"/>
      <c r="BF81" s="258" t="s">
        <v>158</v>
      </c>
      <c r="BG81" s="261" t="s">
        <v>601</v>
      </c>
      <c r="BH81" s="261" t="s">
        <v>602</v>
      </c>
      <c r="BI81" s="204"/>
    </row>
    <row r="82" spans="2:63" s="182" customFormat="1" ht="30" customHeight="1">
      <c r="B82" s="372">
        <v>3</v>
      </c>
      <c r="C82" s="372"/>
      <c r="D82" s="355"/>
      <c r="E82" s="356"/>
      <c r="F82" s="356"/>
      <c r="G82" s="356"/>
      <c r="H82" s="356"/>
      <c r="I82" s="356"/>
      <c r="J82" s="357"/>
      <c r="K82" s="358"/>
      <c r="L82" s="359"/>
      <c r="M82" s="359"/>
      <c r="N82" s="359"/>
      <c r="O82" s="359"/>
      <c r="P82" s="359"/>
      <c r="Q82" s="359"/>
      <c r="R82" s="359"/>
      <c r="S82" s="360"/>
      <c r="T82" s="361"/>
      <c r="U82" s="362"/>
      <c r="V82" s="362"/>
      <c r="W82" s="362"/>
      <c r="X82" s="349" t="s">
        <v>119</v>
      </c>
      <c r="Y82" s="363"/>
      <c r="Z82" s="235" t="s">
        <v>163</v>
      </c>
      <c r="AA82" s="364"/>
      <c r="AB82" s="365"/>
      <c r="AC82" s="365"/>
      <c r="AD82" s="365"/>
      <c r="AE82" s="365"/>
      <c r="AF82" s="349" t="s">
        <v>169</v>
      </c>
      <c r="AG82" s="350"/>
      <c r="AH82" s="370">
        <f>T82*AA82</f>
        <v>0</v>
      </c>
      <c r="AI82" s="371"/>
      <c r="AJ82" s="371"/>
      <c r="AK82" s="371"/>
      <c r="AL82" s="371"/>
      <c r="AM82" s="353" t="s">
        <v>119</v>
      </c>
      <c r="AN82" s="354"/>
      <c r="AR82" s="183"/>
      <c r="BF82" s="259">
        <v>1</v>
      </c>
      <c r="BG82" s="260">
        <f>IF($D80="PV出力最適化（直流電力変換装置以外）",$AH80,0)</f>
        <v>0</v>
      </c>
      <c r="BH82" s="260">
        <f>IF($D80="PV出力最適化（直流電力変換装置）",$AA80,0)</f>
        <v>0</v>
      </c>
      <c r="BI82" s="183"/>
    </row>
    <row r="83" spans="2:63" s="182" customFormat="1" ht="30" customHeight="1">
      <c r="B83" s="348">
        <v>4</v>
      </c>
      <c r="C83" s="348"/>
      <c r="D83" s="355"/>
      <c r="E83" s="356"/>
      <c r="F83" s="356"/>
      <c r="G83" s="356"/>
      <c r="H83" s="356"/>
      <c r="I83" s="356"/>
      <c r="J83" s="357"/>
      <c r="K83" s="358"/>
      <c r="L83" s="359"/>
      <c r="M83" s="359"/>
      <c r="N83" s="359"/>
      <c r="O83" s="359"/>
      <c r="P83" s="359"/>
      <c r="Q83" s="359"/>
      <c r="R83" s="359"/>
      <c r="S83" s="360"/>
      <c r="T83" s="361"/>
      <c r="U83" s="362"/>
      <c r="V83" s="362"/>
      <c r="W83" s="362"/>
      <c r="X83" s="349" t="s">
        <v>119</v>
      </c>
      <c r="Y83" s="363"/>
      <c r="Z83" s="235" t="s">
        <v>163</v>
      </c>
      <c r="AA83" s="364"/>
      <c r="AB83" s="365"/>
      <c r="AC83" s="365"/>
      <c r="AD83" s="365"/>
      <c r="AE83" s="365"/>
      <c r="AF83" s="349" t="s">
        <v>169</v>
      </c>
      <c r="AG83" s="350"/>
      <c r="AH83" s="370">
        <f>T83*AA83</f>
        <v>0</v>
      </c>
      <c r="AI83" s="371"/>
      <c r="AJ83" s="371"/>
      <c r="AK83" s="371"/>
      <c r="AL83" s="371"/>
      <c r="AM83" s="353" t="s">
        <v>119</v>
      </c>
      <c r="AN83" s="354"/>
      <c r="AR83" s="183"/>
      <c r="BF83" s="259">
        <v>2</v>
      </c>
      <c r="BG83" s="260">
        <f t="shared" ref="BG83:BG86" si="13">IF($D81="PV出力最適化（直流電力変換装置以外）",$AH81,0)</f>
        <v>0</v>
      </c>
      <c r="BH83" s="260">
        <f t="shared" ref="BH83:BH86" si="14">IF($D81="PV出力最適化（直流電力変換装置）",$AA81,0)</f>
        <v>0</v>
      </c>
      <c r="BI83" s="183"/>
    </row>
    <row r="84" spans="2:63" s="182" customFormat="1" ht="30" customHeight="1">
      <c r="B84" s="348">
        <v>5</v>
      </c>
      <c r="C84" s="348"/>
      <c r="D84" s="355"/>
      <c r="E84" s="356"/>
      <c r="F84" s="356"/>
      <c r="G84" s="356"/>
      <c r="H84" s="356"/>
      <c r="I84" s="356"/>
      <c r="J84" s="357"/>
      <c r="K84" s="358"/>
      <c r="L84" s="359"/>
      <c r="M84" s="359"/>
      <c r="N84" s="359"/>
      <c r="O84" s="359"/>
      <c r="P84" s="359"/>
      <c r="Q84" s="359"/>
      <c r="R84" s="359"/>
      <c r="S84" s="360"/>
      <c r="T84" s="361"/>
      <c r="U84" s="362"/>
      <c r="V84" s="362"/>
      <c r="W84" s="362"/>
      <c r="X84" s="349" t="s">
        <v>119</v>
      </c>
      <c r="Y84" s="363"/>
      <c r="Z84" s="235" t="s">
        <v>163</v>
      </c>
      <c r="AA84" s="361"/>
      <c r="AB84" s="362"/>
      <c r="AC84" s="362"/>
      <c r="AD84" s="362"/>
      <c r="AE84" s="362"/>
      <c r="AF84" s="349" t="s">
        <v>169</v>
      </c>
      <c r="AG84" s="350"/>
      <c r="AH84" s="370">
        <f>T84*AA84</f>
        <v>0</v>
      </c>
      <c r="AI84" s="371"/>
      <c r="AJ84" s="371"/>
      <c r="AK84" s="371"/>
      <c r="AL84" s="371"/>
      <c r="AM84" s="353" t="s">
        <v>119</v>
      </c>
      <c r="AN84" s="354"/>
      <c r="AR84" s="183"/>
      <c r="BF84" s="258">
        <v>3</v>
      </c>
      <c r="BG84" s="260">
        <f t="shared" si="13"/>
        <v>0</v>
      </c>
      <c r="BH84" s="260">
        <f t="shared" si="14"/>
        <v>0</v>
      </c>
      <c r="BI84" s="183"/>
    </row>
    <row r="85" spans="2:63" s="182" customFormat="1" ht="28.25" customHeight="1">
      <c r="B85" s="372" t="s">
        <v>536</v>
      </c>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3">
        <f>SUM(AH80:AL84)</f>
        <v>0</v>
      </c>
      <c r="AI85" s="373"/>
      <c r="AJ85" s="373"/>
      <c r="AK85" s="373"/>
      <c r="AL85" s="374"/>
      <c r="AM85" s="350" t="s">
        <v>119</v>
      </c>
      <c r="AN85" s="369"/>
      <c r="AU85" s="187"/>
      <c r="AV85" s="187"/>
      <c r="AW85" s="187"/>
      <c r="AX85" s="188"/>
      <c r="BF85" s="258">
        <v>4</v>
      </c>
      <c r="BG85" s="260">
        <f t="shared" si="13"/>
        <v>0</v>
      </c>
      <c r="BH85" s="260">
        <f t="shared" si="14"/>
        <v>0</v>
      </c>
      <c r="BI85" s="183"/>
    </row>
    <row r="86" spans="2:63" s="182" customFormat="1" ht="15" customHeight="1">
      <c r="B86" s="247"/>
      <c r="C86" s="181"/>
      <c r="D86" s="181"/>
      <c r="E86" s="181"/>
      <c r="F86" s="181"/>
      <c r="G86" s="181"/>
      <c r="AJ86" s="242"/>
      <c r="AK86" s="243"/>
      <c r="AR86" s="183"/>
      <c r="BF86" s="258">
        <v>5</v>
      </c>
      <c r="BG86" s="260">
        <f t="shared" si="13"/>
        <v>0</v>
      </c>
      <c r="BH86" s="260">
        <f t="shared" si="14"/>
        <v>0</v>
      </c>
      <c r="BI86" s="183"/>
    </row>
    <row r="87" spans="2:63" s="182" customFormat="1" ht="15" customHeight="1" thickBot="1">
      <c r="B87" s="246" t="s">
        <v>524</v>
      </c>
      <c r="C87" s="181"/>
      <c r="D87" s="181"/>
      <c r="E87" s="181"/>
      <c r="F87" s="181"/>
      <c r="G87" s="181"/>
      <c r="AJ87" s="242"/>
      <c r="AK87" s="243"/>
      <c r="AR87" s="183"/>
      <c r="BF87" s="269" t="s">
        <v>400</v>
      </c>
      <c r="BG87" s="265">
        <f>IF(SUM(BG82:BG86)=0,0, SUM(BG82:BG86))</f>
        <v>0</v>
      </c>
      <c r="BH87" s="276">
        <f>IF(SUM(BH82:BH86)=0,0, SUM(BH82:BH86))</f>
        <v>0</v>
      </c>
      <c r="BI87" s="272" t="s">
        <v>119</v>
      </c>
    </row>
    <row r="88" spans="2:63" s="182" customFormat="1" ht="28.25" customHeight="1" thickBot="1">
      <c r="B88" s="348" t="s">
        <v>521</v>
      </c>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4">
        <f>ROUNDDOWN(MIN(AH76,AH85),2)</f>
        <v>0</v>
      </c>
      <c r="AI88" s="344"/>
      <c r="AJ88" s="344"/>
      <c r="AK88" s="344"/>
      <c r="AL88" s="345"/>
      <c r="AM88" s="346" t="s">
        <v>119</v>
      </c>
      <c r="AN88" s="347"/>
      <c r="AO88" s="245"/>
      <c r="AP88" s="187"/>
      <c r="AQ88" s="187"/>
      <c r="AR88" s="187"/>
      <c r="AU88" s="187"/>
      <c r="AV88" s="187"/>
      <c r="AW88" s="187"/>
      <c r="AX88" s="188"/>
      <c r="BF88" s="277" t="s">
        <v>609</v>
      </c>
      <c r="BG88" s="284">
        <f>ROUNDDOWN(IF($BG87=0,0,ROUNDDOWN(MIN($AH76,$AH85),2)),2)</f>
        <v>0</v>
      </c>
      <c r="BH88" s="278">
        <f>ROUNDDOWN(IF($BH87&gt;0,$AH88,0),2)</f>
        <v>0</v>
      </c>
    </row>
    <row r="89" spans="2:63" s="182" customFormat="1" ht="28.25" customHeight="1">
      <c r="B89" s="348" t="s">
        <v>556</v>
      </c>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4">
        <f>ROUNDDOWN(BI78,2)</f>
        <v>0</v>
      </c>
      <c r="AI89" s="344"/>
      <c r="AJ89" s="344"/>
      <c r="AK89" s="344"/>
      <c r="AL89" s="345"/>
      <c r="AM89" s="346" t="s">
        <v>119</v>
      </c>
      <c r="AN89" s="347"/>
      <c r="AO89" s="245"/>
      <c r="AP89" s="187"/>
      <c r="AQ89" s="187"/>
      <c r="AR89" s="187"/>
      <c r="AU89" s="187"/>
      <c r="AV89" s="187"/>
      <c r="AW89" s="187"/>
      <c r="AX89" s="188"/>
      <c r="BG89" s="274" t="s">
        <v>610</v>
      </c>
      <c r="BH89" s="274" t="s">
        <v>611</v>
      </c>
    </row>
    <row r="90" spans="2:63" s="182" customFormat="1" ht="28.25" customHeight="1">
      <c r="B90" s="348" t="s">
        <v>557</v>
      </c>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4">
        <f>ROUNDDOWN(IF(SUM(BJ78,BG88)=0, "0",SUM(BJ78,BG88)),2)</f>
        <v>0</v>
      </c>
      <c r="AI90" s="344"/>
      <c r="AJ90" s="344"/>
      <c r="AK90" s="344"/>
      <c r="AL90" s="345"/>
      <c r="AM90" s="346" t="s">
        <v>119</v>
      </c>
      <c r="AN90" s="347"/>
      <c r="AO90" s="245"/>
      <c r="AP90" s="187"/>
      <c r="AQ90" s="187"/>
      <c r="AR90" s="187"/>
      <c r="AU90" s="187"/>
      <c r="AV90" s="187"/>
      <c r="AW90" s="187"/>
      <c r="AX90" s="188"/>
    </row>
    <row r="91" spans="2:63" s="182" customFormat="1" ht="28.25" customHeight="1">
      <c r="B91" s="348" t="s">
        <v>558</v>
      </c>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4">
        <f>ROUNDDOWN(BK78,2)</f>
        <v>0</v>
      </c>
      <c r="AI91" s="344"/>
      <c r="AJ91" s="344"/>
      <c r="AK91" s="344"/>
      <c r="AL91" s="345"/>
      <c r="AM91" s="346" t="s">
        <v>119</v>
      </c>
      <c r="AN91" s="347"/>
      <c r="AO91" s="245"/>
      <c r="AP91" s="187"/>
      <c r="AQ91" s="187"/>
      <c r="AR91" s="187"/>
      <c r="AU91" s="187"/>
      <c r="AV91" s="187"/>
      <c r="AW91" s="187"/>
      <c r="AX91" s="188"/>
    </row>
    <row r="92" spans="2:63" s="182" customFormat="1" ht="28.25" customHeight="1">
      <c r="B92" s="348" t="s">
        <v>567</v>
      </c>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4">
        <f>ROUNDDOWN(BH88,2)</f>
        <v>0</v>
      </c>
      <c r="AI92" s="344"/>
      <c r="AJ92" s="344"/>
      <c r="AK92" s="344"/>
      <c r="AL92" s="345"/>
      <c r="AM92" s="346" t="s">
        <v>119</v>
      </c>
      <c r="AN92" s="347"/>
      <c r="AO92" s="245"/>
      <c r="AP92" s="187"/>
      <c r="AQ92" s="187"/>
      <c r="AR92" s="187"/>
      <c r="AU92" s="187"/>
      <c r="AV92" s="187"/>
      <c r="AW92" s="187"/>
      <c r="AX92" s="188"/>
    </row>
    <row r="93" spans="2:63" s="182" customFormat="1" ht="28.25" customHeight="1">
      <c r="B93" s="348" t="s">
        <v>517</v>
      </c>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93"/>
      <c r="AI93" s="393"/>
      <c r="AJ93" s="393"/>
      <c r="AK93" s="393"/>
      <c r="AL93" s="393"/>
      <c r="AM93" s="393"/>
      <c r="AN93" s="393"/>
      <c r="AO93" s="236"/>
      <c r="AP93" s="187"/>
      <c r="AQ93" s="187"/>
      <c r="AR93" s="187"/>
      <c r="AU93" s="187"/>
      <c r="AV93" s="187"/>
      <c r="AW93" s="187"/>
      <c r="AX93" s="188"/>
    </row>
    <row r="94" spans="2:63" s="182" customFormat="1" ht="15" customHeight="1">
      <c r="B94" s="241"/>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237"/>
      <c r="AI94" s="237"/>
      <c r="AJ94" s="237"/>
      <c r="AK94" s="237"/>
      <c r="AL94" s="237"/>
      <c r="AM94" s="237"/>
      <c r="AN94" s="237"/>
      <c r="AO94" s="236"/>
      <c r="AP94" s="187"/>
      <c r="AQ94" s="187"/>
      <c r="AR94" s="187"/>
      <c r="AU94" s="187"/>
      <c r="AV94" s="187"/>
      <c r="AW94" s="187"/>
      <c r="AX94" s="188"/>
      <c r="BF94" s="273" t="s">
        <v>607</v>
      </c>
      <c r="BG94" s="8" t="s">
        <v>596</v>
      </c>
    </row>
    <row r="95" spans="2:63" s="182" customFormat="1" ht="15" customHeight="1">
      <c r="B95" s="246" t="s">
        <v>525</v>
      </c>
      <c r="C95" s="181"/>
      <c r="D95" s="181"/>
      <c r="E95" s="181"/>
      <c r="F95" s="181"/>
      <c r="G95" s="181"/>
      <c r="K95" s="182" t="s">
        <v>516</v>
      </c>
      <c r="AJ95" s="242"/>
      <c r="AK95" s="243"/>
      <c r="AO95" s="255" t="s">
        <v>571</v>
      </c>
      <c r="AR95" s="183"/>
      <c r="BF95" s="258"/>
      <c r="BG95" s="366" t="s">
        <v>594</v>
      </c>
      <c r="BH95" s="367"/>
      <c r="BI95" s="368"/>
      <c r="BJ95" s="264" t="s">
        <v>590</v>
      </c>
      <c r="BK95" s="266" t="s">
        <v>593</v>
      </c>
    </row>
    <row r="96" spans="2:63" s="182" customFormat="1" ht="28.25" customHeight="1">
      <c r="B96" s="372" t="s">
        <v>534</v>
      </c>
      <c r="C96" s="372"/>
      <c r="D96" s="372" t="s">
        <v>514</v>
      </c>
      <c r="E96" s="372"/>
      <c r="F96" s="372"/>
      <c r="G96" s="372"/>
      <c r="H96" s="372"/>
      <c r="I96" s="372"/>
      <c r="J96" s="372"/>
      <c r="K96" s="372" t="s">
        <v>515</v>
      </c>
      <c r="L96" s="372"/>
      <c r="M96" s="372"/>
      <c r="N96" s="372"/>
      <c r="O96" s="372"/>
      <c r="P96" s="372"/>
      <c r="Q96" s="372"/>
      <c r="R96" s="372"/>
      <c r="S96" s="372"/>
      <c r="T96" s="372" t="s">
        <v>159</v>
      </c>
      <c r="U96" s="372"/>
      <c r="V96" s="372"/>
      <c r="W96" s="372"/>
      <c r="X96" s="372"/>
      <c r="Y96" s="372"/>
      <c r="Z96" s="372"/>
      <c r="AA96" s="372" t="s">
        <v>160</v>
      </c>
      <c r="AB96" s="372"/>
      <c r="AC96" s="372"/>
      <c r="AD96" s="372"/>
      <c r="AE96" s="372"/>
      <c r="AF96" s="372"/>
      <c r="AG96" s="372"/>
      <c r="AH96" s="372" t="s">
        <v>161</v>
      </c>
      <c r="AI96" s="372"/>
      <c r="AJ96" s="372"/>
      <c r="AK96" s="372"/>
      <c r="AL96" s="372"/>
      <c r="AM96" s="372"/>
      <c r="AN96" s="372"/>
      <c r="AR96" s="183"/>
      <c r="BF96" s="258" t="s">
        <v>158</v>
      </c>
      <c r="BG96" s="261" t="s">
        <v>577</v>
      </c>
      <c r="BH96" s="261" t="s">
        <v>588</v>
      </c>
      <c r="BI96" s="261" t="s">
        <v>589</v>
      </c>
      <c r="BJ96" s="261" t="s">
        <v>591</v>
      </c>
      <c r="BK96" s="261" t="s">
        <v>592</v>
      </c>
    </row>
    <row r="97" spans="2:64" ht="28.25" customHeight="1">
      <c r="B97" s="372">
        <v>1</v>
      </c>
      <c r="C97" s="372"/>
      <c r="D97" s="355"/>
      <c r="E97" s="356"/>
      <c r="F97" s="356"/>
      <c r="G97" s="356"/>
      <c r="H97" s="356"/>
      <c r="I97" s="356"/>
      <c r="J97" s="357"/>
      <c r="K97" s="358"/>
      <c r="L97" s="359"/>
      <c r="M97" s="359"/>
      <c r="N97" s="359"/>
      <c r="O97" s="359"/>
      <c r="P97" s="359"/>
      <c r="Q97" s="359"/>
      <c r="R97" s="359"/>
      <c r="S97" s="360"/>
      <c r="T97" s="361"/>
      <c r="U97" s="362"/>
      <c r="V97" s="362"/>
      <c r="W97" s="362"/>
      <c r="X97" s="362"/>
      <c r="Y97" s="248" t="s">
        <v>162</v>
      </c>
      <c r="Z97" s="239" t="s">
        <v>163</v>
      </c>
      <c r="AA97" s="364"/>
      <c r="AB97" s="365"/>
      <c r="AC97" s="365"/>
      <c r="AD97" s="365"/>
      <c r="AE97" s="365"/>
      <c r="AF97" s="400" t="s">
        <v>164</v>
      </c>
      <c r="AG97" s="353"/>
      <c r="AH97" s="409">
        <f>T97*AA97</f>
        <v>0</v>
      </c>
      <c r="AI97" s="410"/>
      <c r="AJ97" s="410"/>
      <c r="AK97" s="410"/>
      <c r="AL97" s="410"/>
      <c r="AM97" s="353" t="s">
        <v>162</v>
      </c>
      <c r="AN97" s="354"/>
      <c r="AO97" s="168"/>
      <c r="AP97" s="168"/>
      <c r="AQ97" s="168"/>
      <c r="AR97" s="168"/>
      <c r="BB97" s="182"/>
      <c r="BF97" s="259">
        <v>1</v>
      </c>
      <c r="BG97" s="260">
        <f>IF($D97="小型（多角形・建材形）",$AH97,0)</f>
        <v>0</v>
      </c>
      <c r="BH97" s="260">
        <f>IF($D97="建材一体型（屋根）",$AH97,0)</f>
        <v>0</v>
      </c>
      <c r="BI97" s="260">
        <f>IF($D97="防眩型",$AH97,0)</f>
        <v>0</v>
      </c>
      <c r="BJ97" s="260">
        <f>IF($D97="小型（方形）",$AH97,0)</f>
        <v>0</v>
      </c>
      <c r="BK97" s="260">
        <f>IF($D97="軽量型",$AH97,0)</f>
        <v>0</v>
      </c>
    </row>
    <row r="98" spans="2:64" ht="28.25" customHeight="1">
      <c r="B98" s="372">
        <v>2</v>
      </c>
      <c r="C98" s="372"/>
      <c r="D98" s="355"/>
      <c r="E98" s="356"/>
      <c r="F98" s="356"/>
      <c r="G98" s="356"/>
      <c r="H98" s="356"/>
      <c r="I98" s="356"/>
      <c r="J98" s="357"/>
      <c r="K98" s="358"/>
      <c r="L98" s="359"/>
      <c r="M98" s="359"/>
      <c r="N98" s="359"/>
      <c r="O98" s="359"/>
      <c r="P98" s="359"/>
      <c r="Q98" s="359"/>
      <c r="R98" s="359"/>
      <c r="S98" s="360"/>
      <c r="T98" s="361"/>
      <c r="U98" s="362"/>
      <c r="V98" s="362"/>
      <c r="W98" s="362"/>
      <c r="X98" s="362"/>
      <c r="Y98" s="240" t="s">
        <v>162</v>
      </c>
      <c r="Z98" s="235" t="s">
        <v>163</v>
      </c>
      <c r="AA98" s="364"/>
      <c r="AB98" s="365"/>
      <c r="AC98" s="365"/>
      <c r="AD98" s="365"/>
      <c r="AE98" s="365"/>
      <c r="AF98" s="349" t="s">
        <v>164</v>
      </c>
      <c r="AG98" s="350"/>
      <c r="AH98" s="409">
        <f>T98*AA98</f>
        <v>0</v>
      </c>
      <c r="AI98" s="410"/>
      <c r="AJ98" s="410"/>
      <c r="AK98" s="410"/>
      <c r="AL98" s="410"/>
      <c r="AM98" s="350" t="s">
        <v>162</v>
      </c>
      <c r="AN98" s="369"/>
      <c r="AO98" s="168"/>
      <c r="AP98" s="168"/>
      <c r="AQ98" s="168"/>
      <c r="AR98" s="168"/>
      <c r="BB98" s="182"/>
      <c r="BF98" s="259">
        <v>2</v>
      </c>
      <c r="BG98" s="260">
        <f t="shared" ref="BG98:BG101" si="15">IF($D98="小型（多角形・建材形）",$AH98,0)</f>
        <v>0</v>
      </c>
      <c r="BH98" s="260">
        <f t="shared" ref="BH98:BH101" si="16">IF($D98="建材一体型（屋根）",$AH98,0)</f>
        <v>0</v>
      </c>
      <c r="BI98" s="260">
        <f t="shared" ref="BI98:BI101" si="17">IF($D98="防眩型",$AH98,0)</f>
        <v>0</v>
      </c>
      <c r="BJ98" s="260">
        <f t="shared" ref="BJ98:BJ101" si="18">IF($D98="小型（方形）",$AH98,0)</f>
        <v>0</v>
      </c>
      <c r="BK98" s="260">
        <f t="shared" ref="BK98:BK101" si="19">IF($D98="軽量型",$AH98,0)</f>
        <v>0</v>
      </c>
    </row>
    <row r="99" spans="2:64" s="182" customFormat="1" ht="28.25" customHeight="1">
      <c r="B99" s="372">
        <v>3</v>
      </c>
      <c r="C99" s="372"/>
      <c r="D99" s="355"/>
      <c r="E99" s="356"/>
      <c r="F99" s="356"/>
      <c r="G99" s="356"/>
      <c r="H99" s="356"/>
      <c r="I99" s="356"/>
      <c r="J99" s="357"/>
      <c r="K99" s="358"/>
      <c r="L99" s="359"/>
      <c r="M99" s="359"/>
      <c r="N99" s="359"/>
      <c r="O99" s="359"/>
      <c r="P99" s="359"/>
      <c r="Q99" s="359"/>
      <c r="R99" s="359"/>
      <c r="S99" s="360"/>
      <c r="T99" s="361"/>
      <c r="U99" s="362"/>
      <c r="V99" s="362"/>
      <c r="W99" s="362"/>
      <c r="X99" s="362"/>
      <c r="Y99" s="240" t="s">
        <v>162</v>
      </c>
      <c r="Z99" s="235" t="s">
        <v>163</v>
      </c>
      <c r="AA99" s="364"/>
      <c r="AB99" s="365"/>
      <c r="AC99" s="365"/>
      <c r="AD99" s="365"/>
      <c r="AE99" s="365"/>
      <c r="AF99" s="349" t="s">
        <v>164</v>
      </c>
      <c r="AG99" s="350"/>
      <c r="AH99" s="409">
        <f>T99*AA99</f>
        <v>0</v>
      </c>
      <c r="AI99" s="410"/>
      <c r="AJ99" s="410"/>
      <c r="AK99" s="410"/>
      <c r="AL99" s="410"/>
      <c r="AM99" s="350" t="s">
        <v>162</v>
      </c>
      <c r="AN99" s="369"/>
      <c r="AO99" s="186"/>
      <c r="AP99" s="186"/>
      <c r="AQ99" s="186"/>
      <c r="BF99" s="258">
        <v>3</v>
      </c>
      <c r="BG99" s="260">
        <f t="shared" si="15"/>
        <v>0</v>
      </c>
      <c r="BH99" s="260">
        <f t="shared" si="16"/>
        <v>0</v>
      </c>
      <c r="BI99" s="260">
        <f t="shared" si="17"/>
        <v>0</v>
      </c>
      <c r="BJ99" s="260">
        <f t="shared" si="18"/>
        <v>0</v>
      </c>
      <c r="BK99" s="260">
        <f t="shared" si="19"/>
        <v>0</v>
      </c>
    </row>
    <row r="100" spans="2:64" s="182" customFormat="1" ht="28.25" customHeight="1">
      <c r="B100" s="348">
        <v>4</v>
      </c>
      <c r="C100" s="348"/>
      <c r="D100" s="355"/>
      <c r="E100" s="356"/>
      <c r="F100" s="356"/>
      <c r="G100" s="356"/>
      <c r="H100" s="356"/>
      <c r="I100" s="356"/>
      <c r="J100" s="357"/>
      <c r="K100" s="358"/>
      <c r="L100" s="359"/>
      <c r="M100" s="359"/>
      <c r="N100" s="359"/>
      <c r="O100" s="359"/>
      <c r="P100" s="359"/>
      <c r="Q100" s="359"/>
      <c r="R100" s="359"/>
      <c r="S100" s="360"/>
      <c r="T100" s="361"/>
      <c r="U100" s="362"/>
      <c r="V100" s="362"/>
      <c r="W100" s="362"/>
      <c r="X100" s="362"/>
      <c r="Y100" s="240" t="s">
        <v>162</v>
      </c>
      <c r="Z100" s="235" t="s">
        <v>163</v>
      </c>
      <c r="AA100" s="364"/>
      <c r="AB100" s="365"/>
      <c r="AC100" s="365"/>
      <c r="AD100" s="365"/>
      <c r="AE100" s="365"/>
      <c r="AF100" s="349" t="s">
        <v>164</v>
      </c>
      <c r="AG100" s="350"/>
      <c r="AH100" s="409">
        <f>T100*AA100</f>
        <v>0</v>
      </c>
      <c r="AI100" s="410"/>
      <c r="AJ100" s="410"/>
      <c r="AK100" s="410"/>
      <c r="AL100" s="410"/>
      <c r="AM100" s="350" t="s">
        <v>162</v>
      </c>
      <c r="AN100" s="369"/>
      <c r="AO100" s="186"/>
      <c r="AP100" s="186"/>
      <c r="AQ100" s="186"/>
      <c r="BF100" s="258">
        <v>4</v>
      </c>
      <c r="BG100" s="260">
        <f t="shared" si="15"/>
        <v>0</v>
      </c>
      <c r="BH100" s="260">
        <f t="shared" si="16"/>
        <v>0</v>
      </c>
      <c r="BI100" s="260">
        <f t="shared" si="17"/>
        <v>0</v>
      </c>
      <c r="BJ100" s="260">
        <f t="shared" si="18"/>
        <v>0</v>
      </c>
      <c r="BK100" s="260">
        <f t="shared" si="19"/>
        <v>0</v>
      </c>
    </row>
    <row r="101" spans="2:64" s="182" customFormat="1" ht="28.25" customHeight="1">
      <c r="B101" s="348">
        <v>5</v>
      </c>
      <c r="C101" s="348"/>
      <c r="D101" s="355"/>
      <c r="E101" s="356"/>
      <c r="F101" s="356"/>
      <c r="G101" s="356"/>
      <c r="H101" s="356"/>
      <c r="I101" s="356"/>
      <c r="J101" s="357"/>
      <c r="K101" s="358"/>
      <c r="L101" s="359"/>
      <c r="M101" s="359"/>
      <c r="N101" s="359"/>
      <c r="O101" s="359"/>
      <c r="P101" s="359"/>
      <c r="Q101" s="359"/>
      <c r="R101" s="359"/>
      <c r="S101" s="360"/>
      <c r="T101" s="361"/>
      <c r="U101" s="362"/>
      <c r="V101" s="362"/>
      <c r="W101" s="362"/>
      <c r="X101" s="362"/>
      <c r="Y101" s="240" t="s">
        <v>162</v>
      </c>
      <c r="Z101" s="235" t="s">
        <v>163</v>
      </c>
      <c r="AA101" s="361"/>
      <c r="AB101" s="362"/>
      <c r="AC101" s="362"/>
      <c r="AD101" s="362"/>
      <c r="AE101" s="362"/>
      <c r="AF101" s="349" t="s">
        <v>164</v>
      </c>
      <c r="AG101" s="350"/>
      <c r="AH101" s="409">
        <f>T101*AA101</f>
        <v>0</v>
      </c>
      <c r="AI101" s="410"/>
      <c r="AJ101" s="410"/>
      <c r="AK101" s="410"/>
      <c r="AL101" s="410"/>
      <c r="AM101" s="350" t="s">
        <v>162</v>
      </c>
      <c r="AN101" s="369"/>
      <c r="BF101" s="258">
        <v>5</v>
      </c>
      <c r="BG101" s="260">
        <f t="shared" si="15"/>
        <v>0</v>
      </c>
      <c r="BH101" s="260">
        <f t="shared" si="16"/>
        <v>0</v>
      </c>
      <c r="BI101" s="260">
        <f t="shared" si="17"/>
        <v>0</v>
      </c>
      <c r="BJ101" s="260">
        <f t="shared" si="18"/>
        <v>0</v>
      </c>
      <c r="BK101" s="260">
        <f t="shared" si="19"/>
        <v>0</v>
      </c>
    </row>
    <row r="102" spans="2:64" s="182" customFormat="1" ht="28.25" customHeight="1">
      <c r="B102" s="372" t="s">
        <v>165</v>
      </c>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411">
        <f>SUM(AH97:AL101)</f>
        <v>0</v>
      </c>
      <c r="AI102" s="411"/>
      <c r="AJ102" s="411"/>
      <c r="AK102" s="411"/>
      <c r="AL102" s="412"/>
      <c r="AM102" s="350" t="s">
        <v>162</v>
      </c>
      <c r="AN102" s="369"/>
      <c r="BF102" s="258" t="s">
        <v>400</v>
      </c>
      <c r="BG102" s="262">
        <f>IF(SUM(BG97:BG101)=0, 0, SUM(BG97:BG101))</f>
        <v>0</v>
      </c>
      <c r="BH102" s="262">
        <f>IF(SUM(BH97:BH101)=0, 0, SUM(BH97:BH101))</f>
        <v>0</v>
      </c>
      <c r="BI102" s="263">
        <f>IF(SUM(BI97:BI101)=0, 0, SUM(BI97:BI101))</f>
        <v>0</v>
      </c>
      <c r="BJ102" s="265">
        <f>IF(SUM(BJ97:BJ101)=0,0, SUM(BJ97:BJ101))</f>
        <v>0</v>
      </c>
      <c r="BK102" s="267">
        <f>IF(SUM(BK97:BK101)=0,0, SUM(BK97:BK101))</f>
        <v>0</v>
      </c>
      <c r="BL102" s="182" t="s">
        <v>597</v>
      </c>
    </row>
    <row r="103" spans="2:64" s="182" customFormat="1" ht="28.25" customHeight="1">
      <c r="B103" s="372" t="s">
        <v>166</v>
      </c>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c r="AF103" s="372"/>
      <c r="AG103" s="372"/>
      <c r="AH103" s="407">
        <f>AH102/1000</f>
        <v>0</v>
      </c>
      <c r="AI103" s="407"/>
      <c r="AJ103" s="407"/>
      <c r="AK103" s="407"/>
      <c r="AL103" s="408"/>
      <c r="AM103" s="350" t="s">
        <v>119</v>
      </c>
      <c r="AN103" s="369"/>
      <c r="BF103" s="268" t="s">
        <v>595</v>
      </c>
      <c r="BG103" s="268"/>
      <c r="BH103" s="269"/>
      <c r="BI103" s="263">
        <f>IF(SUM(BG102:BI102)=0,0, SUM(BG102:BI102))</f>
        <v>0</v>
      </c>
      <c r="BJ103" s="265">
        <f>BJ102</f>
        <v>0</v>
      </c>
      <c r="BK103" s="267">
        <f>BK102</f>
        <v>0</v>
      </c>
      <c r="BL103" s="182" t="s">
        <v>597</v>
      </c>
    </row>
    <row r="104" spans="2:64" s="182" customFormat="1" ht="15" customHeight="1" thickBot="1">
      <c r="B104" s="247"/>
      <c r="C104" s="181"/>
      <c r="D104" s="181"/>
      <c r="E104" s="181"/>
      <c r="F104" s="181"/>
      <c r="G104" s="181"/>
      <c r="AJ104" s="242"/>
      <c r="AK104" s="243"/>
      <c r="AR104" s="183"/>
      <c r="BF104" s="268" t="s">
        <v>598</v>
      </c>
      <c r="BG104" s="268"/>
      <c r="BH104" s="268"/>
      <c r="BI104" s="263">
        <f>IF($BI103=0,0,$BI103/1000)</f>
        <v>0</v>
      </c>
      <c r="BJ104" s="265">
        <f>IF($BJ103=0,0,$BJ103/1000)</f>
        <v>0</v>
      </c>
      <c r="BK104" s="267">
        <f>IF($BK103=0,0,$BK103/1000)</f>
        <v>0</v>
      </c>
      <c r="BL104" s="182" t="s">
        <v>119</v>
      </c>
    </row>
    <row r="105" spans="2:64" s="182" customFormat="1" ht="15" customHeight="1" thickBot="1">
      <c r="B105" s="246" t="s">
        <v>527</v>
      </c>
      <c r="C105" s="181"/>
      <c r="D105" s="181"/>
      <c r="E105" s="181"/>
      <c r="F105" s="181"/>
      <c r="G105" s="181"/>
      <c r="K105" s="182" t="s">
        <v>516</v>
      </c>
      <c r="AJ105" s="242"/>
      <c r="AK105" s="243"/>
      <c r="AR105" s="183"/>
      <c r="BF105" s="277" t="s">
        <v>609</v>
      </c>
      <c r="BG105" s="282"/>
      <c r="BH105" s="283"/>
      <c r="BI105" s="279">
        <f>IFERROR(ROUNDDOWN(IF($BI104*$AH115/$AH103=0,0,$BI104*$AH115/$AH103),2),0)</f>
        <v>0</v>
      </c>
      <c r="BJ105" s="280">
        <f>IFERROR(ROUNDDOWN(IF($BJ104*$AH115/$AH103=0,0,$BJ104*$AH115/$AH103),2),0)</f>
        <v>0</v>
      </c>
      <c r="BK105" s="281">
        <f>IFERROR(ROUNDDOWN(IF($BK104*$AH115/$AH103=0,0,$BK104*$AH115/$AH103),2),0)</f>
        <v>0</v>
      </c>
      <c r="BL105" s="182" t="s">
        <v>119</v>
      </c>
    </row>
    <row r="106" spans="2:64" s="182" customFormat="1" ht="30" customHeight="1">
      <c r="B106" s="372" t="s">
        <v>534</v>
      </c>
      <c r="C106" s="372"/>
      <c r="D106" s="372" t="s">
        <v>514</v>
      </c>
      <c r="E106" s="372"/>
      <c r="F106" s="372"/>
      <c r="G106" s="372"/>
      <c r="H106" s="372"/>
      <c r="I106" s="372"/>
      <c r="J106" s="372"/>
      <c r="K106" s="372" t="s">
        <v>515</v>
      </c>
      <c r="L106" s="372"/>
      <c r="M106" s="372"/>
      <c r="N106" s="372"/>
      <c r="O106" s="372"/>
      <c r="P106" s="372"/>
      <c r="Q106" s="372"/>
      <c r="R106" s="372"/>
      <c r="S106" s="372"/>
      <c r="T106" s="372" t="s">
        <v>537</v>
      </c>
      <c r="U106" s="372"/>
      <c r="V106" s="372"/>
      <c r="W106" s="372"/>
      <c r="X106" s="372"/>
      <c r="Y106" s="372"/>
      <c r="Z106" s="372"/>
      <c r="AA106" s="372" t="s">
        <v>168</v>
      </c>
      <c r="AB106" s="372"/>
      <c r="AC106" s="372"/>
      <c r="AD106" s="372"/>
      <c r="AE106" s="372"/>
      <c r="AF106" s="372"/>
      <c r="AG106" s="372"/>
      <c r="AH106" s="372" t="s">
        <v>161</v>
      </c>
      <c r="AI106" s="372"/>
      <c r="AJ106" s="372"/>
      <c r="AK106" s="372"/>
      <c r="AL106" s="372"/>
      <c r="AM106" s="372"/>
      <c r="AN106" s="372"/>
      <c r="AR106" s="183"/>
      <c r="BF106" s="273" t="s">
        <v>607</v>
      </c>
      <c r="BG106" s="8" t="s">
        <v>599</v>
      </c>
    </row>
    <row r="107" spans="2:64" s="182" customFormat="1" ht="30" customHeight="1">
      <c r="B107" s="372">
        <v>1</v>
      </c>
      <c r="C107" s="372"/>
      <c r="D107" s="355"/>
      <c r="E107" s="356"/>
      <c r="F107" s="356"/>
      <c r="G107" s="356"/>
      <c r="H107" s="356"/>
      <c r="I107" s="356"/>
      <c r="J107" s="357"/>
      <c r="K107" s="358"/>
      <c r="L107" s="359"/>
      <c r="M107" s="359"/>
      <c r="N107" s="359"/>
      <c r="O107" s="359"/>
      <c r="P107" s="359"/>
      <c r="Q107" s="359"/>
      <c r="R107" s="359"/>
      <c r="S107" s="360"/>
      <c r="T107" s="361"/>
      <c r="U107" s="362"/>
      <c r="V107" s="362"/>
      <c r="W107" s="362"/>
      <c r="X107" s="349" t="s">
        <v>119</v>
      </c>
      <c r="Y107" s="363"/>
      <c r="Z107" s="239" t="s">
        <v>163</v>
      </c>
      <c r="AA107" s="364"/>
      <c r="AB107" s="365"/>
      <c r="AC107" s="365"/>
      <c r="AD107" s="365"/>
      <c r="AE107" s="365"/>
      <c r="AF107" s="400" t="s">
        <v>169</v>
      </c>
      <c r="AG107" s="353"/>
      <c r="AH107" s="351">
        <f>T107*AA107</f>
        <v>0</v>
      </c>
      <c r="AI107" s="352"/>
      <c r="AJ107" s="352"/>
      <c r="AK107" s="352"/>
      <c r="AL107" s="352"/>
      <c r="AM107" s="353" t="s">
        <v>119</v>
      </c>
      <c r="AN107" s="354"/>
      <c r="AR107" s="183"/>
      <c r="BF107" s="258"/>
      <c r="BG107" s="264" t="s">
        <v>590</v>
      </c>
      <c r="BH107" s="270" t="s">
        <v>600</v>
      </c>
    </row>
    <row r="108" spans="2:64" s="182" customFormat="1" ht="30" customHeight="1">
      <c r="B108" s="372">
        <v>2</v>
      </c>
      <c r="C108" s="372"/>
      <c r="D108" s="355"/>
      <c r="E108" s="356"/>
      <c r="F108" s="356"/>
      <c r="G108" s="356"/>
      <c r="H108" s="356"/>
      <c r="I108" s="356"/>
      <c r="J108" s="357"/>
      <c r="K108" s="358"/>
      <c r="L108" s="359"/>
      <c r="M108" s="359"/>
      <c r="N108" s="359"/>
      <c r="O108" s="359"/>
      <c r="P108" s="359"/>
      <c r="Q108" s="359"/>
      <c r="R108" s="359"/>
      <c r="S108" s="360"/>
      <c r="T108" s="361"/>
      <c r="U108" s="362"/>
      <c r="V108" s="362"/>
      <c r="W108" s="362"/>
      <c r="X108" s="349" t="s">
        <v>119</v>
      </c>
      <c r="Y108" s="363"/>
      <c r="Z108" s="235" t="s">
        <v>163</v>
      </c>
      <c r="AA108" s="364"/>
      <c r="AB108" s="365"/>
      <c r="AC108" s="365"/>
      <c r="AD108" s="365"/>
      <c r="AE108" s="365"/>
      <c r="AF108" s="349" t="s">
        <v>169</v>
      </c>
      <c r="AG108" s="350"/>
      <c r="AH108" s="351">
        <f>T108*AA108</f>
        <v>0</v>
      </c>
      <c r="AI108" s="352"/>
      <c r="AJ108" s="352"/>
      <c r="AK108" s="352"/>
      <c r="AL108" s="352"/>
      <c r="AM108" s="353" t="s">
        <v>119</v>
      </c>
      <c r="AN108" s="354"/>
      <c r="AR108" s="183"/>
      <c r="BF108" s="258" t="s">
        <v>158</v>
      </c>
      <c r="BG108" s="261" t="s">
        <v>601</v>
      </c>
      <c r="BH108" s="261" t="s">
        <v>602</v>
      </c>
      <c r="BI108" s="204"/>
    </row>
    <row r="109" spans="2:64" s="182" customFormat="1" ht="30" customHeight="1">
      <c r="B109" s="372">
        <v>3</v>
      </c>
      <c r="C109" s="372"/>
      <c r="D109" s="355"/>
      <c r="E109" s="356"/>
      <c r="F109" s="356"/>
      <c r="G109" s="356"/>
      <c r="H109" s="356"/>
      <c r="I109" s="356"/>
      <c r="J109" s="357"/>
      <c r="K109" s="358"/>
      <c r="L109" s="359"/>
      <c r="M109" s="359"/>
      <c r="N109" s="359"/>
      <c r="O109" s="359"/>
      <c r="P109" s="359"/>
      <c r="Q109" s="359"/>
      <c r="R109" s="359"/>
      <c r="S109" s="360"/>
      <c r="T109" s="361"/>
      <c r="U109" s="362"/>
      <c r="V109" s="362"/>
      <c r="W109" s="362"/>
      <c r="X109" s="349" t="s">
        <v>119</v>
      </c>
      <c r="Y109" s="363"/>
      <c r="Z109" s="235" t="s">
        <v>163</v>
      </c>
      <c r="AA109" s="364"/>
      <c r="AB109" s="365"/>
      <c r="AC109" s="365"/>
      <c r="AD109" s="365"/>
      <c r="AE109" s="365"/>
      <c r="AF109" s="349" t="s">
        <v>169</v>
      </c>
      <c r="AG109" s="350"/>
      <c r="AH109" s="351">
        <f>T109*AA109</f>
        <v>0</v>
      </c>
      <c r="AI109" s="352"/>
      <c r="AJ109" s="352"/>
      <c r="AK109" s="352"/>
      <c r="AL109" s="352"/>
      <c r="AM109" s="353" t="s">
        <v>119</v>
      </c>
      <c r="AN109" s="354"/>
      <c r="AR109" s="183"/>
      <c r="BF109" s="259">
        <v>1</v>
      </c>
      <c r="BG109" s="260">
        <f>IF($D107="PV出力最適化（直流電力変換装置以外）",$AH107,0)</f>
        <v>0</v>
      </c>
      <c r="BH109" s="260">
        <f>IF($D107="PV出力最適化（直流電力変換装置）",$AA107,0)</f>
        <v>0</v>
      </c>
      <c r="BI109" s="183"/>
    </row>
    <row r="110" spans="2:64" s="182" customFormat="1" ht="30" customHeight="1">
      <c r="B110" s="348">
        <v>4</v>
      </c>
      <c r="C110" s="348"/>
      <c r="D110" s="355"/>
      <c r="E110" s="356"/>
      <c r="F110" s="356"/>
      <c r="G110" s="356"/>
      <c r="H110" s="356"/>
      <c r="I110" s="356"/>
      <c r="J110" s="357"/>
      <c r="K110" s="358"/>
      <c r="L110" s="359"/>
      <c r="M110" s="359"/>
      <c r="N110" s="359"/>
      <c r="O110" s="359"/>
      <c r="P110" s="359"/>
      <c r="Q110" s="359"/>
      <c r="R110" s="359"/>
      <c r="S110" s="360"/>
      <c r="T110" s="361"/>
      <c r="U110" s="362"/>
      <c r="V110" s="362"/>
      <c r="W110" s="362"/>
      <c r="X110" s="349" t="s">
        <v>119</v>
      </c>
      <c r="Y110" s="363"/>
      <c r="Z110" s="235" t="s">
        <v>163</v>
      </c>
      <c r="AA110" s="364"/>
      <c r="AB110" s="365"/>
      <c r="AC110" s="365"/>
      <c r="AD110" s="365"/>
      <c r="AE110" s="365"/>
      <c r="AF110" s="349" t="s">
        <v>169</v>
      </c>
      <c r="AG110" s="350"/>
      <c r="AH110" s="351">
        <f>T110*AA110</f>
        <v>0</v>
      </c>
      <c r="AI110" s="352"/>
      <c r="AJ110" s="352"/>
      <c r="AK110" s="352"/>
      <c r="AL110" s="352"/>
      <c r="AM110" s="353" t="s">
        <v>119</v>
      </c>
      <c r="AN110" s="354"/>
      <c r="AR110" s="183"/>
      <c r="BF110" s="259">
        <v>2</v>
      </c>
      <c r="BG110" s="260">
        <f t="shared" ref="BG110:BG113" si="20">IF($D108="PV出力最適化（直流電力変換装置以外）",$AH108,0)</f>
        <v>0</v>
      </c>
      <c r="BH110" s="260">
        <f t="shared" ref="BH110:BH113" si="21">IF($D108="PV出力最適化（直流電力変換装置）",$AA108,0)</f>
        <v>0</v>
      </c>
      <c r="BI110" s="183"/>
    </row>
    <row r="111" spans="2:64" s="182" customFormat="1" ht="30" customHeight="1">
      <c r="B111" s="348">
        <v>5</v>
      </c>
      <c r="C111" s="348"/>
      <c r="D111" s="355"/>
      <c r="E111" s="356"/>
      <c r="F111" s="356"/>
      <c r="G111" s="356"/>
      <c r="H111" s="356"/>
      <c r="I111" s="356"/>
      <c r="J111" s="357"/>
      <c r="K111" s="358"/>
      <c r="L111" s="359"/>
      <c r="M111" s="359"/>
      <c r="N111" s="359"/>
      <c r="O111" s="359"/>
      <c r="P111" s="359"/>
      <c r="Q111" s="359"/>
      <c r="R111" s="359"/>
      <c r="S111" s="360"/>
      <c r="T111" s="361"/>
      <c r="U111" s="362"/>
      <c r="V111" s="362"/>
      <c r="W111" s="362"/>
      <c r="X111" s="349" t="s">
        <v>119</v>
      </c>
      <c r="Y111" s="363"/>
      <c r="Z111" s="235" t="s">
        <v>163</v>
      </c>
      <c r="AA111" s="361"/>
      <c r="AB111" s="362"/>
      <c r="AC111" s="362"/>
      <c r="AD111" s="362"/>
      <c r="AE111" s="362"/>
      <c r="AF111" s="349" t="s">
        <v>169</v>
      </c>
      <c r="AG111" s="350"/>
      <c r="AH111" s="351">
        <f>T111*AA111</f>
        <v>0</v>
      </c>
      <c r="AI111" s="352"/>
      <c r="AJ111" s="352"/>
      <c r="AK111" s="352"/>
      <c r="AL111" s="352"/>
      <c r="AM111" s="353" t="s">
        <v>119</v>
      </c>
      <c r="AN111" s="354"/>
      <c r="AR111" s="183"/>
      <c r="BF111" s="258">
        <v>3</v>
      </c>
      <c r="BG111" s="260">
        <f t="shared" si="20"/>
        <v>0</v>
      </c>
      <c r="BH111" s="260">
        <f t="shared" si="21"/>
        <v>0</v>
      </c>
      <c r="BI111" s="183"/>
    </row>
    <row r="112" spans="2:64" s="182" customFormat="1" ht="28.25" customHeight="1">
      <c r="B112" s="372" t="s">
        <v>536</v>
      </c>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6">
        <f>SUM(AH107:AL111)</f>
        <v>0</v>
      </c>
      <c r="AI112" s="376"/>
      <c r="AJ112" s="376"/>
      <c r="AK112" s="376"/>
      <c r="AL112" s="377"/>
      <c r="AM112" s="350" t="s">
        <v>119</v>
      </c>
      <c r="AN112" s="369"/>
      <c r="AU112" s="187"/>
      <c r="AV112" s="187"/>
      <c r="AW112" s="187"/>
      <c r="AX112" s="188"/>
      <c r="BF112" s="258">
        <v>4</v>
      </c>
      <c r="BG112" s="260">
        <f t="shared" si="20"/>
        <v>0</v>
      </c>
      <c r="BH112" s="260">
        <f t="shared" si="21"/>
        <v>0</v>
      </c>
      <c r="BI112" s="183"/>
    </row>
    <row r="113" spans="2:63" s="182" customFormat="1" ht="15" customHeight="1">
      <c r="B113" s="247"/>
      <c r="C113" s="181"/>
      <c r="D113" s="181"/>
      <c r="E113" s="181"/>
      <c r="F113" s="181"/>
      <c r="G113" s="181"/>
      <c r="AJ113" s="242"/>
      <c r="AK113" s="243"/>
      <c r="AR113" s="183"/>
      <c r="BF113" s="258">
        <v>5</v>
      </c>
      <c r="BG113" s="260">
        <f t="shared" si="20"/>
        <v>0</v>
      </c>
      <c r="BH113" s="260">
        <f t="shared" si="21"/>
        <v>0</v>
      </c>
      <c r="BI113" s="183"/>
    </row>
    <row r="114" spans="2:63" s="182" customFormat="1" ht="15" customHeight="1" thickBot="1">
      <c r="B114" s="246" t="s">
        <v>526</v>
      </c>
      <c r="C114" s="181"/>
      <c r="D114" s="181"/>
      <c r="E114" s="181"/>
      <c r="F114" s="181"/>
      <c r="G114" s="181"/>
      <c r="AJ114" s="242"/>
      <c r="AK114" s="243"/>
      <c r="AR114" s="183"/>
      <c r="BF114" s="269" t="s">
        <v>400</v>
      </c>
      <c r="BG114" s="265">
        <f>IF(SUM(BG109:BG113)=0,0, SUM(BG109:BG113))</f>
        <v>0</v>
      </c>
      <c r="BH114" s="276">
        <f>IF(SUM(BH109:BH113)=0,0, SUM(BH109:BH113))</f>
        <v>0</v>
      </c>
      <c r="BI114" s="272" t="s">
        <v>119</v>
      </c>
    </row>
    <row r="115" spans="2:63" s="182" customFormat="1" ht="28.25" customHeight="1" thickBot="1">
      <c r="B115" s="348" t="s">
        <v>521</v>
      </c>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4">
        <f>ROUNDDOWN(MIN(AH103,AH112),2)</f>
        <v>0</v>
      </c>
      <c r="AI115" s="344"/>
      <c r="AJ115" s="344"/>
      <c r="AK115" s="344"/>
      <c r="AL115" s="345"/>
      <c r="AM115" s="346" t="s">
        <v>119</v>
      </c>
      <c r="AN115" s="347"/>
      <c r="AO115" s="245"/>
      <c r="AP115" s="187"/>
      <c r="AQ115" s="187"/>
      <c r="AR115" s="187"/>
      <c r="AU115" s="187"/>
      <c r="AV115" s="187"/>
      <c r="AW115" s="187"/>
      <c r="AX115" s="188"/>
      <c r="BF115" s="277" t="s">
        <v>609</v>
      </c>
      <c r="BG115" s="284">
        <f>ROUNDDOWN(IF($BG114=0,0,ROUNDDOWN(MIN($AH103,$AH112),2)),2)</f>
        <v>0</v>
      </c>
      <c r="BH115" s="278">
        <f>ROUNDDOWN(IF($BH114&gt;0,$AH115,0),2)</f>
        <v>0</v>
      </c>
    </row>
    <row r="116" spans="2:63" s="182" customFormat="1" ht="28.25" customHeight="1">
      <c r="B116" s="348" t="s">
        <v>556</v>
      </c>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4">
        <f>ROUNDDOWN(BI105,2)</f>
        <v>0</v>
      </c>
      <c r="AI116" s="344"/>
      <c r="AJ116" s="344"/>
      <c r="AK116" s="344"/>
      <c r="AL116" s="345"/>
      <c r="AM116" s="346" t="s">
        <v>119</v>
      </c>
      <c r="AN116" s="347"/>
      <c r="AO116" s="245"/>
      <c r="AP116" s="187"/>
      <c r="AQ116" s="187"/>
      <c r="AR116" s="187"/>
      <c r="AU116" s="187"/>
      <c r="AV116" s="187"/>
      <c r="AW116" s="187"/>
      <c r="AX116" s="188"/>
      <c r="BG116" s="274" t="s">
        <v>610</v>
      </c>
      <c r="BH116" s="274" t="s">
        <v>611</v>
      </c>
    </row>
    <row r="117" spans="2:63" s="182" customFormat="1" ht="28.25" customHeight="1">
      <c r="B117" s="348" t="s">
        <v>557</v>
      </c>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4">
        <f>ROUNDDOWN(IF(SUM(BJ105,BG115)=0, "0",SUM(BJ105,BG115)),2)</f>
        <v>0</v>
      </c>
      <c r="AI117" s="344"/>
      <c r="AJ117" s="344"/>
      <c r="AK117" s="344"/>
      <c r="AL117" s="345"/>
      <c r="AM117" s="346" t="s">
        <v>119</v>
      </c>
      <c r="AN117" s="347"/>
      <c r="AO117" s="245"/>
      <c r="AP117" s="187"/>
      <c r="AQ117" s="187"/>
      <c r="AR117" s="187"/>
      <c r="AU117" s="187"/>
      <c r="AV117" s="187"/>
      <c r="AW117" s="187"/>
      <c r="AX117" s="188"/>
    </row>
    <row r="118" spans="2:63" s="182" customFormat="1" ht="28.25" customHeight="1">
      <c r="B118" s="348" t="s">
        <v>558</v>
      </c>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4">
        <f>ROUNDDOWN(BK105,2)</f>
        <v>0</v>
      </c>
      <c r="AI118" s="344"/>
      <c r="AJ118" s="344"/>
      <c r="AK118" s="344"/>
      <c r="AL118" s="345"/>
      <c r="AM118" s="346" t="s">
        <v>119</v>
      </c>
      <c r="AN118" s="347"/>
      <c r="AO118" s="245"/>
      <c r="AP118" s="187"/>
      <c r="AQ118" s="187"/>
      <c r="AR118" s="187"/>
      <c r="AU118" s="187"/>
      <c r="AV118" s="187"/>
      <c r="AW118" s="187"/>
      <c r="AX118" s="188"/>
    </row>
    <row r="119" spans="2:63" s="182" customFormat="1" ht="28.25" customHeight="1">
      <c r="B119" s="348" t="s">
        <v>567</v>
      </c>
      <c r="C119" s="348"/>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4">
        <f>ROUNDDOWN(BH115,2)</f>
        <v>0</v>
      </c>
      <c r="AI119" s="344"/>
      <c r="AJ119" s="344"/>
      <c r="AK119" s="344"/>
      <c r="AL119" s="345"/>
      <c r="AM119" s="346" t="s">
        <v>119</v>
      </c>
      <c r="AN119" s="347"/>
      <c r="AO119" s="245"/>
      <c r="AP119" s="187"/>
      <c r="AQ119" s="187"/>
      <c r="AR119" s="187"/>
      <c r="AU119" s="187"/>
      <c r="AV119" s="187"/>
      <c r="AW119" s="187"/>
      <c r="AX119" s="188"/>
    </row>
    <row r="120" spans="2:63" s="182" customFormat="1" ht="28.25" customHeight="1">
      <c r="B120" s="348" t="s">
        <v>517</v>
      </c>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93"/>
      <c r="AI120" s="393"/>
      <c r="AJ120" s="393"/>
      <c r="AK120" s="393"/>
      <c r="AL120" s="393"/>
      <c r="AM120" s="393"/>
      <c r="AN120" s="393"/>
      <c r="AO120" s="236"/>
      <c r="AP120" s="187"/>
      <c r="AQ120" s="187"/>
      <c r="AR120" s="187"/>
      <c r="AU120" s="187"/>
      <c r="AV120" s="187"/>
      <c r="AW120" s="187"/>
      <c r="AX120" s="188"/>
    </row>
    <row r="121" spans="2:63" s="182" customFormat="1" ht="15" customHeight="1">
      <c r="C121" s="181"/>
      <c r="D121" s="181"/>
      <c r="E121" s="181"/>
      <c r="F121" s="181"/>
      <c r="G121" s="181"/>
      <c r="AC121" s="252"/>
      <c r="AD121" s="252"/>
      <c r="AE121" s="252"/>
      <c r="AF121" s="252"/>
      <c r="AG121" s="252"/>
      <c r="AH121" s="252"/>
      <c r="AI121" s="252"/>
      <c r="AJ121" s="242"/>
      <c r="AK121" s="243"/>
      <c r="AR121" s="183"/>
      <c r="BF121" s="273" t="s">
        <v>606</v>
      </c>
      <c r="BG121" s="8" t="s">
        <v>596</v>
      </c>
    </row>
    <row r="122" spans="2:63" s="182" customFormat="1" ht="15" customHeight="1">
      <c r="B122" s="246" t="s">
        <v>528</v>
      </c>
      <c r="C122" s="181"/>
      <c r="D122" s="181"/>
      <c r="E122" s="181"/>
      <c r="F122" s="181"/>
      <c r="G122" s="181"/>
      <c r="K122" s="182" t="s">
        <v>516</v>
      </c>
      <c r="AJ122" s="242"/>
      <c r="AK122" s="243"/>
      <c r="AO122" s="256" t="s">
        <v>572</v>
      </c>
      <c r="AR122" s="183"/>
      <c r="BF122" s="258"/>
      <c r="BG122" s="366" t="s">
        <v>594</v>
      </c>
      <c r="BH122" s="367"/>
      <c r="BI122" s="368"/>
      <c r="BJ122" s="264" t="s">
        <v>590</v>
      </c>
      <c r="BK122" s="266" t="s">
        <v>593</v>
      </c>
    </row>
    <row r="123" spans="2:63" s="182" customFormat="1" ht="28.25" customHeight="1">
      <c r="B123" s="372" t="s">
        <v>534</v>
      </c>
      <c r="C123" s="372"/>
      <c r="D123" s="372" t="s">
        <v>514</v>
      </c>
      <c r="E123" s="372"/>
      <c r="F123" s="372"/>
      <c r="G123" s="372"/>
      <c r="H123" s="372"/>
      <c r="I123" s="372"/>
      <c r="J123" s="372"/>
      <c r="K123" s="372" t="s">
        <v>515</v>
      </c>
      <c r="L123" s="372"/>
      <c r="M123" s="372"/>
      <c r="N123" s="372"/>
      <c r="O123" s="372"/>
      <c r="P123" s="372"/>
      <c r="Q123" s="372"/>
      <c r="R123" s="372"/>
      <c r="S123" s="372"/>
      <c r="T123" s="372" t="s">
        <v>159</v>
      </c>
      <c r="U123" s="372"/>
      <c r="V123" s="372"/>
      <c r="W123" s="372"/>
      <c r="X123" s="372"/>
      <c r="Y123" s="372"/>
      <c r="Z123" s="372"/>
      <c r="AA123" s="372" t="s">
        <v>160</v>
      </c>
      <c r="AB123" s="372"/>
      <c r="AC123" s="372"/>
      <c r="AD123" s="372"/>
      <c r="AE123" s="372"/>
      <c r="AF123" s="372"/>
      <c r="AG123" s="372"/>
      <c r="AH123" s="372" t="s">
        <v>161</v>
      </c>
      <c r="AI123" s="372"/>
      <c r="AJ123" s="372"/>
      <c r="AK123" s="372"/>
      <c r="AL123" s="372"/>
      <c r="AM123" s="372"/>
      <c r="AN123" s="372"/>
      <c r="AR123" s="183"/>
      <c r="BF123" s="258" t="s">
        <v>158</v>
      </c>
      <c r="BG123" s="261" t="s">
        <v>577</v>
      </c>
      <c r="BH123" s="261" t="s">
        <v>588</v>
      </c>
      <c r="BI123" s="261" t="s">
        <v>589</v>
      </c>
      <c r="BJ123" s="261" t="s">
        <v>591</v>
      </c>
      <c r="BK123" s="261" t="s">
        <v>592</v>
      </c>
    </row>
    <row r="124" spans="2:63" ht="28.25" customHeight="1">
      <c r="B124" s="372">
        <v>1</v>
      </c>
      <c r="C124" s="372"/>
      <c r="D124" s="355"/>
      <c r="E124" s="356"/>
      <c r="F124" s="356"/>
      <c r="G124" s="356"/>
      <c r="H124" s="356"/>
      <c r="I124" s="356"/>
      <c r="J124" s="357"/>
      <c r="K124" s="358"/>
      <c r="L124" s="359"/>
      <c r="M124" s="359"/>
      <c r="N124" s="359"/>
      <c r="O124" s="359"/>
      <c r="P124" s="359"/>
      <c r="Q124" s="359"/>
      <c r="R124" s="359"/>
      <c r="S124" s="360"/>
      <c r="T124" s="361"/>
      <c r="U124" s="362"/>
      <c r="V124" s="362"/>
      <c r="W124" s="362"/>
      <c r="X124" s="362"/>
      <c r="Y124" s="248" t="s">
        <v>162</v>
      </c>
      <c r="Z124" s="239" t="s">
        <v>163</v>
      </c>
      <c r="AA124" s="364"/>
      <c r="AB124" s="365"/>
      <c r="AC124" s="365"/>
      <c r="AD124" s="365"/>
      <c r="AE124" s="365"/>
      <c r="AF124" s="400" t="s">
        <v>164</v>
      </c>
      <c r="AG124" s="353"/>
      <c r="AH124" s="409">
        <f>T124*AA124</f>
        <v>0</v>
      </c>
      <c r="AI124" s="410"/>
      <c r="AJ124" s="410"/>
      <c r="AK124" s="410"/>
      <c r="AL124" s="410"/>
      <c r="AM124" s="353" t="s">
        <v>162</v>
      </c>
      <c r="AN124" s="354"/>
      <c r="AO124" s="168"/>
      <c r="AP124" s="168"/>
      <c r="AQ124" s="168"/>
      <c r="AR124" s="168"/>
      <c r="BB124" s="182"/>
      <c r="BF124" s="259">
        <v>1</v>
      </c>
      <c r="BG124" s="260">
        <f>IF($D124="小型（多角形・建材形）",$AH124,0)</f>
        <v>0</v>
      </c>
      <c r="BH124" s="260">
        <f>IF($D124="建材一体型（屋根）",$AH124,0)</f>
        <v>0</v>
      </c>
      <c r="BI124" s="260">
        <f>IF($D124="防眩型",$AH124,0)</f>
        <v>0</v>
      </c>
      <c r="BJ124" s="260">
        <f>IF($D124="小型（方形）",$AH124,0)</f>
        <v>0</v>
      </c>
      <c r="BK124" s="260">
        <f>IF($D124="軽量型",$AH124,0)</f>
        <v>0</v>
      </c>
    </row>
    <row r="125" spans="2:63" ht="28.25" customHeight="1">
      <c r="B125" s="372">
        <v>2</v>
      </c>
      <c r="C125" s="372"/>
      <c r="D125" s="355"/>
      <c r="E125" s="356"/>
      <c r="F125" s="356"/>
      <c r="G125" s="356"/>
      <c r="H125" s="356"/>
      <c r="I125" s="356"/>
      <c r="J125" s="357"/>
      <c r="K125" s="358"/>
      <c r="L125" s="359"/>
      <c r="M125" s="359"/>
      <c r="N125" s="359"/>
      <c r="O125" s="359"/>
      <c r="P125" s="359"/>
      <c r="Q125" s="359"/>
      <c r="R125" s="359"/>
      <c r="S125" s="360"/>
      <c r="T125" s="361"/>
      <c r="U125" s="362"/>
      <c r="V125" s="362"/>
      <c r="W125" s="362"/>
      <c r="X125" s="362"/>
      <c r="Y125" s="240" t="s">
        <v>162</v>
      </c>
      <c r="Z125" s="235" t="s">
        <v>163</v>
      </c>
      <c r="AA125" s="364"/>
      <c r="AB125" s="365"/>
      <c r="AC125" s="365"/>
      <c r="AD125" s="365"/>
      <c r="AE125" s="365"/>
      <c r="AF125" s="349" t="s">
        <v>164</v>
      </c>
      <c r="AG125" s="350"/>
      <c r="AH125" s="409">
        <f>T125*AA125</f>
        <v>0</v>
      </c>
      <c r="AI125" s="410"/>
      <c r="AJ125" s="410"/>
      <c r="AK125" s="410"/>
      <c r="AL125" s="410"/>
      <c r="AM125" s="350" t="s">
        <v>162</v>
      </c>
      <c r="AN125" s="369"/>
      <c r="AO125" s="168"/>
      <c r="AP125" s="168"/>
      <c r="AQ125" s="168"/>
      <c r="AR125" s="168"/>
      <c r="BB125" s="182"/>
      <c r="BF125" s="259">
        <v>2</v>
      </c>
      <c r="BG125" s="260">
        <f t="shared" ref="BG125:BG128" si="22">IF($D125="小型（多角形・建材形）",$AH125,0)</f>
        <v>0</v>
      </c>
      <c r="BH125" s="260">
        <f t="shared" ref="BH125:BH128" si="23">IF($D125="建材一体型（屋根）",$AH125,0)</f>
        <v>0</v>
      </c>
      <c r="BI125" s="260">
        <f t="shared" ref="BI125:BI128" si="24">IF($D125="防眩型",$AH125,0)</f>
        <v>0</v>
      </c>
      <c r="BJ125" s="260">
        <f t="shared" ref="BJ125:BJ128" si="25">IF($D125="小型（方形）",$AH125,0)</f>
        <v>0</v>
      </c>
      <c r="BK125" s="260">
        <f t="shared" ref="BK125:BK128" si="26">IF($D125="軽量型",$AH125,0)</f>
        <v>0</v>
      </c>
    </row>
    <row r="126" spans="2:63" s="182" customFormat="1" ht="28.25" customHeight="1">
      <c r="B126" s="372">
        <v>3</v>
      </c>
      <c r="C126" s="372"/>
      <c r="D126" s="355"/>
      <c r="E126" s="356"/>
      <c r="F126" s="356"/>
      <c r="G126" s="356"/>
      <c r="H126" s="356"/>
      <c r="I126" s="356"/>
      <c r="J126" s="357"/>
      <c r="K126" s="358"/>
      <c r="L126" s="359"/>
      <c r="M126" s="359"/>
      <c r="N126" s="359"/>
      <c r="O126" s="359"/>
      <c r="P126" s="359"/>
      <c r="Q126" s="359"/>
      <c r="R126" s="359"/>
      <c r="S126" s="360"/>
      <c r="T126" s="361"/>
      <c r="U126" s="362"/>
      <c r="V126" s="362"/>
      <c r="W126" s="362"/>
      <c r="X126" s="362"/>
      <c r="Y126" s="240" t="s">
        <v>162</v>
      </c>
      <c r="Z126" s="235" t="s">
        <v>163</v>
      </c>
      <c r="AA126" s="364"/>
      <c r="AB126" s="365"/>
      <c r="AC126" s="365"/>
      <c r="AD126" s="365"/>
      <c r="AE126" s="365"/>
      <c r="AF126" s="349" t="s">
        <v>164</v>
      </c>
      <c r="AG126" s="350"/>
      <c r="AH126" s="409">
        <f>T126*AA126</f>
        <v>0</v>
      </c>
      <c r="AI126" s="410"/>
      <c r="AJ126" s="410"/>
      <c r="AK126" s="410"/>
      <c r="AL126" s="410"/>
      <c r="AM126" s="350" t="s">
        <v>162</v>
      </c>
      <c r="AN126" s="369"/>
      <c r="AO126" s="186"/>
      <c r="AP126" s="186"/>
      <c r="AQ126" s="186"/>
      <c r="BF126" s="258">
        <v>3</v>
      </c>
      <c r="BG126" s="260">
        <f t="shared" si="22"/>
        <v>0</v>
      </c>
      <c r="BH126" s="260">
        <f t="shared" si="23"/>
        <v>0</v>
      </c>
      <c r="BI126" s="260">
        <f t="shared" si="24"/>
        <v>0</v>
      </c>
      <c r="BJ126" s="260">
        <f t="shared" si="25"/>
        <v>0</v>
      </c>
      <c r="BK126" s="260">
        <f t="shared" si="26"/>
        <v>0</v>
      </c>
    </row>
    <row r="127" spans="2:63" s="182" customFormat="1" ht="28.25" customHeight="1">
      <c r="B127" s="348">
        <v>4</v>
      </c>
      <c r="C127" s="348"/>
      <c r="D127" s="355"/>
      <c r="E127" s="356"/>
      <c r="F127" s="356"/>
      <c r="G127" s="356"/>
      <c r="H127" s="356"/>
      <c r="I127" s="356"/>
      <c r="J127" s="357"/>
      <c r="K127" s="358"/>
      <c r="L127" s="359"/>
      <c r="M127" s="359"/>
      <c r="N127" s="359"/>
      <c r="O127" s="359"/>
      <c r="P127" s="359"/>
      <c r="Q127" s="359"/>
      <c r="R127" s="359"/>
      <c r="S127" s="360"/>
      <c r="T127" s="361"/>
      <c r="U127" s="362"/>
      <c r="V127" s="362"/>
      <c r="W127" s="362"/>
      <c r="X127" s="362"/>
      <c r="Y127" s="240" t="s">
        <v>162</v>
      </c>
      <c r="Z127" s="235" t="s">
        <v>163</v>
      </c>
      <c r="AA127" s="364"/>
      <c r="AB127" s="365"/>
      <c r="AC127" s="365"/>
      <c r="AD127" s="365"/>
      <c r="AE127" s="365"/>
      <c r="AF127" s="349" t="s">
        <v>164</v>
      </c>
      <c r="AG127" s="350"/>
      <c r="AH127" s="409">
        <f>T127*AA127</f>
        <v>0</v>
      </c>
      <c r="AI127" s="410"/>
      <c r="AJ127" s="410"/>
      <c r="AK127" s="410"/>
      <c r="AL127" s="410"/>
      <c r="AM127" s="350" t="s">
        <v>162</v>
      </c>
      <c r="AN127" s="369"/>
      <c r="AO127" s="186"/>
      <c r="AP127" s="186"/>
      <c r="AQ127" s="186"/>
      <c r="BF127" s="258">
        <v>4</v>
      </c>
      <c r="BG127" s="260">
        <f t="shared" si="22"/>
        <v>0</v>
      </c>
      <c r="BH127" s="260">
        <f t="shared" si="23"/>
        <v>0</v>
      </c>
      <c r="BI127" s="260">
        <f t="shared" si="24"/>
        <v>0</v>
      </c>
      <c r="BJ127" s="260">
        <f t="shared" si="25"/>
        <v>0</v>
      </c>
      <c r="BK127" s="260">
        <f t="shared" si="26"/>
        <v>0</v>
      </c>
    </row>
    <row r="128" spans="2:63" s="182" customFormat="1" ht="28.25" customHeight="1">
      <c r="B128" s="348">
        <v>5</v>
      </c>
      <c r="C128" s="348"/>
      <c r="D128" s="355"/>
      <c r="E128" s="356"/>
      <c r="F128" s="356"/>
      <c r="G128" s="356"/>
      <c r="H128" s="356"/>
      <c r="I128" s="356"/>
      <c r="J128" s="357"/>
      <c r="K128" s="358"/>
      <c r="L128" s="359"/>
      <c r="M128" s="359"/>
      <c r="N128" s="359"/>
      <c r="O128" s="359"/>
      <c r="P128" s="359"/>
      <c r="Q128" s="359"/>
      <c r="R128" s="359"/>
      <c r="S128" s="360"/>
      <c r="T128" s="361"/>
      <c r="U128" s="362"/>
      <c r="V128" s="362"/>
      <c r="W128" s="362"/>
      <c r="X128" s="362"/>
      <c r="Y128" s="240" t="s">
        <v>162</v>
      </c>
      <c r="Z128" s="235" t="s">
        <v>163</v>
      </c>
      <c r="AA128" s="361"/>
      <c r="AB128" s="362"/>
      <c r="AC128" s="362"/>
      <c r="AD128" s="362"/>
      <c r="AE128" s="362"/>
      <c r="AF128" s="349" t="s">
        <v>164</v>
      </c>
      <c r="AG128" s="350"/>
      <c r="AH128" s="409">
        <f>T128*AA128</f>
        <v>0</v>
      </c>
      <c r="AI128" s="410"/>
      <c r="AJ128" s="410"/>
      <c r="AK128" s="410"/>
      <c r="AL128" s="410"/>
      <c r="AM128" s="350" t="s">
        <v>162</v>
      </c>
      <c r="AN128" s="369"/>
      <c r="BF128" s="258">
        <v>5</v>
      </c>
      <c r="BG128" s="260">
        <f t="shared" si="22"/>
        <v>0</v>
      </c>
      <c r="BH128" s="260">
        <f t="shared" si="23"/>
        <v>0</v>
      </c>
      <c r="BI128" s="260">
        <f t="shared" si="24"/>
        <v>0</v>
      </c>
      <c r="BJ128" s="260">
        <f t="shared" si="25"/>
        <v>0</v>
      </c>
      <c r="BK128" s="260">
        <f t="shared" si="26"/>
        <v>0</v>
      </c>
    </row>
    <row r="129" spans="2:64" s="182" customFormat="1" ht="28.25" customHeight="1">
      <c r="B129" s="372" t="s">
        <v>165</v>
      </c>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411">
        <f>SUM(AH124:AL128)</f>
        <v>0</v>
      </c>
      <c r="AI129" s="411"/>
      <c r="AJ129" s="411"/>
      <c r="AK129" s="411"/>
      <c r="AL129" s="412"/>
      <c r="AM129" s="350" t="s">
        <v>162</v>
      </c>
      <c r="AN129" s="369"/>
      <c r="BF129" s="258" t="s">
        <v>400</v>
      </c>
      <c r="BG129" s="262">
        <f>IF(SUM(BG124:BG128)=0, 0, SUM(BG124:BG128))</f>
        <v>0</v>
      </c>
      <c r="BH129" s="262">
        <f>IF(SUM(BH124:BH128)=0, 0, SUM(BH124:BH128))</f>
        <v>0</v>
      </c>
      <c r="BI129" s="263">
        <f>IF(SUM(BI124:BI128)=0, 0, SUM(BI124:BI128))</f>
        <v>0</v>
      </c>
      <c r="BJ129" s="265">
        <f>IF(SUM(BJ124:BJ128)=0,0, SUM(BJ124:BJ128))</f>
        <v>0</v>
      </c>
      <c r="BK129" s="267">
        <f>IF(SUM(BK124:BK128)=0,0, SUM(BK124:BK128))</f>
        <v>0</v>
      </c>
      <c r="BL129" s="182" t="s">
        <v>597</v>
      </c>
    </row>
    <row r="130" spans="2:64" s="182" customFormat="1" ht="28.25" customHeight="1">
      <c r="B130" s="372" t="s">
        <v>166</v>
      </c>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407">
        <f>AH129/1000</f>
        <v>0</v>
      </c>
      <c r="AI130" s="407"/>
      <c r="AJ130" s="407"/>
      <c r="AK130" s="407"/>
      <c r="AL130" s="408"/>
      <c r="AM130" s="350" t="s">
        <v>119</v>
      </c>
      <c r="AN130" s="369"/>
      <c r="BF130" s="268" t="s">
        <v>595</v>
      </c>
      <c r="BG130" s="268"/>
      <c r="BH130" s="269"/>
      <c r="BI130" s="263">
        <f>IF(SUM(BG129:BI129)=0,0, SUM(BG129:BI129))</f>
        <v>0</v>
      </c>
      <c r="BJ130" s="265">
        <f>BJ129</f>
        <v>0</v>
      </c>
      <c r="BK130" s="267">
        <f>BK129</f>
        <v>0</v>
      </c>
      <c r="BL130" s="182" t="s">
        <v>597</v>
      </c>
    </row>
    <row r="131" spans="2:64" s="182" customFormat="1" ht="15" customHeight="1" thickBot="1">
      <c r="B131" s="247"/>
      <c r="C131" s="181"/>
      <c r="D131" s="181"/>
      <c r="E131" s="181"/>
      <c r="F131" s="181"/>
      <c r="G131" s="181"/>
      <c r="AJ131" s="242"/>
      <c r="AK131" s="243"/>
      <c r="AR131" s="183"/>
      <c r="BF131" s="268" t="s">
        <v>598</v>
      </c>
      <c r="BG131" s="268"/>
      <c r="BH131" s="268"/>
      <c r="BI131" s="263">
        <f>IF($BI130=0,0,$BI130/1000)</f>
        <v>0</v>
      </c>
      <c r="BJ131" s="265">
        <f>IF($BJ130=0,0,$BJ130/1000)</f>
        <v>0</v>
      </c>
      <c r="BK131" s="267">
        <f>IF($BK130=0,0,$BK130/1000)</f>
        <v>0</v>
      </c>
      <c r="BL131" s="182" t="s">
        <v>119</v>
      </c>
    </row>
    <row r="132" spans="2:64" s="182" customFormat="1" ht="15" customHeight="1" thickBot="1">
      <c r="B132" s="246" t="s">
        <v>529</v>
      </c>
      <c r="C132" s="181"/>
      <c r="D132" s="181"/>
      <c r="E132" s="181"/>
      <c r="F132" s="181"/>
      <c r="G132" s="181"/>
      <c r="K132" s="182" t="s">
        <v>516</v>
      </c>
      <c r="AJ132" s="242"/>
      <c r="AK132" s="243"/>
      <c r="AR132" s="183"/>
      <c r="BF132" s="277" t="s">
        <v>609</v>
      </c>
      <c r="BG132" s="282"/>
      <c r="BH132" s="283"/>
      <c r="BI132" s="279">
        <f>IFERROR(ROUNDDOWN(IF($BI131*$AH142/$AH130=0,0,$BI131*$AH142/$AH130),2),0)</f>
        <v>0</v>
      </c>
      <c r="BJ132" s="280">
        <f>IFERROR(ROUNDDOWN(IF($BJ131*$AH142/$AH130=0,0,$BJ131*$AH142/$AH130),2),0)</f>
        <v>0</v>
      </c>
      <c r="BK132" s="281">
        <f>IFERROR(ROUNDDOWN(IF($BK131*$AH142/$AH130=0,0,$BK131*$AH142/$AH130),2),0)</f>
        <v>0</v>
      </c>
      <c r="BL132" s="182" t="s">
        <v>119</v>
      </c>
    </row>
    <row r="133" spans="2:64" s="182" customFormat="1" ht="30" customHeight="1">
      <c r="B133" s="372"/>
      <c r="C133" s="372"/>
      <c r="D133" s="372" t="s">
        <v>514</v>
      </c>
      <c r="E133" s="372"/>
      <c r="F133" s="372"/>
      <c r="G133" s="372"/>
      <c r="H133" s="372"/>
      <c r="I133" s="372"/>
      <c r="J133" s="372"/>
      <c r="K133" s="372" t="s">
        <v>515</v>
      </c>
      <c r="L133" s="372"/>
      <c r="M133" s="372"/>
      <c r="N133" s="372"/>
      <c r="O133" s="372"/>
      <c r="P133" s="372"/>
      <c r="Q133" s="372"/>
      <c r="R133" s="372"/>
      <c r="S133" s="372"/>
      <c r="T133" s="372" t="s">
        <v>535</v>
      </c>
      <c r="U133" s="372"/>
      <c r="V133" s="372"/>
      <c r="W133" s="372"/>
      <c r="X133" s="372"/>
      <c r="Y133" s="372"/>
      <c r="Z133" s="372"/>
      <c r="AA133" s="372" t="s">
        <v>168</v>
      </c>
      <c r="AB133" s="372"/>
      <c r="AC133" s="372"/>
      <c r="AD133" s="372"/>
      <c r="AE133" s="372"/>
      <c r="AF133" s="372"/>
      <c r="AG133" s="372"/>
      <c r="AH133" s="372" t="s">
        <v>161</v>
      </c>
      <c r="AI133" s="372"/>
      <c r="AJ133" s="372"/>
      <c r="AK133" s="372"/>
      <c r="AL133" s="372"/>
      <c r="AM133" s="372"/>
      <c r="AN133" s="372"/>
      <c r="AR133" s="183"/>
      <c r="BF133" s="273" t="s">
        <v>606</v>
      </c>
      <c r="BG133" s="8" t="s">
        <v>599</v>
      </c>
    </row>
    <row r="134" spans="2:64" s="182" customFormat="1" ht="30" customHeight="1">
      <c r="B134" s="372">
        <v>1</v>
      </c>
      <c r="C134" s="372"/>
      <c r="D134" s="355"/>
      <c r="E134" s="356"/>
      <c r="F134" s="356"/>
      <c r="G134" s="356"/>
      <c r="H134" s="356"/>
      <c r="I134" s="356"/>
      <c r="J134" s="357"/>
      <c r="K134" s="358"/>
      <c r="L134" s="359"/>
      <c r="M134" s="359"/>
      <c r="N134" s="359"/>
      <c r="O134" s="359"/>
      <c r="P134" s="359"/>
      <c r="Q134" s="359"/>
      <c r="R134" s="359"/>
      <c r="S134" s="360"/>
      <c r="T134" s="361"/>
      <c r="U134" s="362"/>
      <c r="V134" s="362"/>
      <c r="W134" s="362"/>
      <c r="X134" s="349" t="s">
        <v>119</v>
      </c>
      <c r="Y134" s="363"/>
      <c r="Z134" s="239" t="s">
        <v>163</v>
      </c>
      <c r="AA134" s="364"/>
      <c r="AB134" s="365"/>
      <c r="AC134" s="365"/>
      <c r="AD134" s="365"/>
      <c r="AE134" s="365"/>
      <c r="AF134" s="400" t="s">
        <v>169</v>
      </c>
      <c r="AG134" s="353"/>
      <c r="AH134" s="370">
        <f>T134*AA134</f>
        <v>0</v>
      </c>
      <c r="AI134" s="371"/>
      <c r="AJ134" s="371"/>
      <c r="AK134" s="371"/>
      <c r="AL134" s="371"/>
      <c r="AM134" s="353" t="s">
        <v>119</v>
      </c>
      <c r="AN134" s="354"/>
      <c r="AR134" s="183"/>
      <c r="BF134" s="258"/>
      <c r="BG134" s="264" t="s">
        <v>590</v>
      </c>
      <c r="BH134" s="270" t="s">
        <v>600</v>
      </c>
    </row>
    <row r="135" spans="2:64" s="182" customFormat="1" ht="30" customHeight="1">
      <c r="B135" s="372">
        <v>2</v>
      </c>
      <c r="C135" s="372"/>
      <c r="D135" s="355"/>
      <c r="E135" s="356"/>
      <c r="F135" s="356"/>
      <c r="G135" s="356"/>
      <c r="H135" s="356"/>
      <c r="I135" s="356"/>
      <c r="J135" s="357"/>
      <c r="K135" s="358"/>
      <c r="L135" s="359"/>
      <c r="M135" s="359"/>
      <c r="N135" s="359"/>
      <c r="O135" s="359"/>
      <c r="P135" s="359"/>
      <c r="Q135" s="359"/>
      <c r="R135" s="359"/>
      <c r="S135" s="360"/>
      <c r="T135" s="361"/>
      <c r="U135" s="362"/>
      <c r="V135" s="362"/>
      <c r="W135" s="362"/>
      <c r="X135" s="349" t="s">
        <v>119</v>
      </c>
      <c r="Y135" s="363"/>
      <c r="Z135" s="235" t="s">
        <v>163</v>
      </c>
      <c r="AA135" s="364"/>
      <c r="AB135" s="365"/>
      <c r="AC135" s="365"/>
      <c r="AD135" s="365"/>
      <c r="AE135" s="365"/>
      <c r="AF135" s="349" t="s">
        <v>169</v>
      </c>
      <c r="AG135" s="350"/>
      <c r="AH135" s="370">
        <f>T135*AA135</f>
        <v>0</v>
      </c>
      <c r="AI135" s="371"/>
      <c r="AJ135" s="371"/>
      <c r="AK135" s="371"/>
      <c r="AL135" s="371"/>
      <c r="AM135" s="353" t="s">
        <v>119</v>
      </c>
      <c r="AN135" s="354"/>
      <c r="AR135" s="183"/>
      <c r="BF135" s="258" t="s">
        <v>158</v>
      </c>
      <c r="BG135" s="261" t="s">
        <v>601</v>
      </c>
      <c r="BH135" s="261" t="s">
        <v>602</v>
      </c>
      <c r="BI135" s="204"/>
    </row>
    <row r="136" spans="2:64" s="182" customFormat="1" ht="30" customHeight="1">
      <c r="B136" s="372">
        <v>3</v>
      </c>
      <c r="C136" s="372"/>
      <c r="D136" s="355"/>
      <c r="E136" s="356"/>
      <c r="F136" s="356"/>
      <c r="G136" s="356"/>
      <c r="H136" s="356"/>
      <c r="I136" s="356"/>
      <c r="J136" s="357"/>
      <c r="K136" s="358"/>
      <c r="L136" s="359"/>
      <c r="M136" s="359"/>
      <c r="N136" s="359"/>
      <c r="O136" s="359"/>
      <c r="P136" s="359"/>
      <c r="Q136" s="359"/>
      <c r="R136" s="359"/>
      <c r="S136" s="360"/>
      <c r="T136" s="361"/>
      <c r="U136" s="362"/>
      <c r="V136" s="362"/>
      <c r="W136" s="362"/>
      <c r="X136" s="349" t="s">
        <v>119</v>
      </c>
      <c r="Y136" s="363"/>
      <c r="Z136" s="235" t="s">
        <v>163</v>
      </c>
      <c r="AA136" s="364"/>
      <c r="AB136" s="365"/>
      <c r="AC136" s="365"/>
      <c r="AD136" s="365"/>
      <c r="AE136" s="365"/>
      <c r="AF136" s="349" t="s">
        <v>169</v>
      </c>
      <c r="AG136" s="350"/>
      <c r="AH136" s="370">
        <f>T136*AA136</f>
        <v>0</v>
      </c>
      <c r="AI136" s="371"/>
      <c r="AJ136" s="371"/>
      <c r="AK136" s="371"/>
      <c r="AL136" s="371"/>
      <c r="AM136" s="353" t="s">
        <v>119</v>
      </c>
      <c r="AN136" s="354"/>
      <c r="AR136" s="183"/>
      <c r="BF136" s="259">
        <v>1</v>
      </c>
      <c r="BG136" s="260">
        <f>IF($D134="PV出力最適化（直流電力変換装置以外）",$AH134,0)</f>
        <v>0</v>
      </c>
      <c r="BH136" s="260">
        <f>IF($D134="PV出力最適化（直流電力変換装置）",$AA134,0)</f>
        <v>0</v>
      </c>
      <c r="BI136" s="183"/>
    </row>
    <row r="137" spans="2:64" s="182" customFormat="1" ht="30" customHeight="1">
      <c r="B137" s="348">
        <v>4</v>
      </c>
      <c r="C137" s="348"/>
      <c r="D137" s="355"/>
      <c r="E137" s="356"/>
      <c r="F137" s="356"/>
      <c r="G137" s="356"/>
      <c r="H137" s="356"/>
      <c r="I137" s="356"/>
      <c r="J137" s="357"/>
      <c r="K137" s="358"/>
      <c r="L137" s="359"/>
      <c r="M137" s="359"/>
      <c r="N137" s="359"/>
      <c r="O137" s="359"/>
      <c r="P137" s="359"/>
      <c r="Q137" s="359"/>
      <c r="R137" s="359"/>
      <c r="S137" s="360"/>
      <c r="T137" s="361"/>
      <c r="U137" s="362"/>
      <c r="V137" s="362"/>
      <c r="W137" s="362"/>
      <c r="X137" s="349" t="s">
        <v>119</v>
      </c>
      <c r="Y137" s="363"/>
      <c r="Z137" s="235" t="s">
        <v>163</v>
      </c>
      <c r="AA137" s="364"/>
      <c r="AB137" s="365"/>
      <c r="AC137" s="365"/>
      <c r="AD137" s="365"/>
      <c r="AE137" s="365"/>
      <c r="AF137" s="349" t="s">
        <v>169</v>
      </c>
      <c r="AG137" s="350"/>
      <c r="AH137" s="370">
        <f>T137*AA137</f>
        <v>0</v>
      </c>
      <c r="AI137" s="371"/>
      <c r="AJ137" s="371"/>
      <c r="AK137" s="371"/>
      <c r="AL137" s="371"/>
      <c r="AM137" s="353" t="s">
        <v>119</v>
      </c>
      <c r="AN137" s="354"/>
      <c r="AR137" s="183"/>
      <c r="BF137" s="259">
        <v>2</v>
      </c>
      <c r="BG137" s="260">
        <f t="shared" ref="BG137:BG140" si="27">IF($D135="PV出力最適化（直流電力変換装置以外）",$AH135,0)</f>
        <v>0</v>
      </c>
      <c r="BH137" s="260">
        <f t="shared" ref="BH137:BH140" si="28">IF($D135="PV出力最適化（直流電力変換装置）",$AA135,0)</f>
        <v>0</v>
      </c>
      <c r="BI137" s="183"/>
    </row>
    <row r="138" spans="2:64" s="182" customFormat="1" ht="30" customHeight="1">
      <c r="B138" s="348">
        <v>5</v>
      </c>
      <c r="C138" s="348"/>
      <c r="D138" s="355"/>
      <c r="E138" s="356"/>
      <c r="F138" s="356"/>
      <c r="G138" s="356"/>
      <c r="H138" s="356"/>
      <c r="I138" s="356"/>
      <c r="J138" s="357"/>
      <c r="K138" s="358"/>
      <c r="L138" s="359"/>
      <c r="M138" s="359"/>
      <c r="N138" s="359"/>
      <c r="O138" s="359"/>
      <c r="P138" s="359"/>
      <c r="Q138" s="359"/>
      <c r="R138" s="359"/>
      <c r="S138" s="360"/>
      <c r="T138" s="361"/>
      <c r="U138" s="362"/>
      <c r="V138" s="362"/>
      <c r="W138" s="362"/>
      <c r="X138" s="349" t="s">
        <v>119</v>
      </c>
      <c r="Y138" s="363"/>
      <c r="Z138" s="235" t="s">
        <v>163</v>
      </c>
      <c r="AA138" s="361"/>
      <c r="AB138" s="362"/>
      <c r="AC138" s="362"/>
      <c r="AD138" s="362"/>
      <c r="AE138" s="362"/>
      <c r="AF138" s="349" t="s">
        <v>169</v>
      </c>
      <c r="AG138" s="350"/>
      <c r="AH138" s="370">
        <f>T138*AA138</f>
        <v>0</v>
      </c>
      <c r="AI138" s="371"/>
      <c r="AJ138" s="371"/>
      <c r="AK138" s="371"/>
      <c r="AL138" s="371"/>
      <c r="AM138" s="353" t="s">
        <v>119</v>
      </c>
      <c r="AN138" s="354"/>
      <c r="AR138" s="183"/>
      <c r="BF138" s="258">
        <v>3</v>
      </c>
      <c r="BG138" s="260">
        <f t="shared" si="27"/>
        <v>0</v>
      </c>
      <c r="BH138" s="260">
        <f t="shared" si="28"/>
        <v>0</v>
      </c>
      <c r="BI138" s="183"/>
    </row>
    <row r="139" spans="2:64" s="182" customFormat="1" ht="28.25" customHeight="1">
      <c r="B139" s="372" t="s">
        <v>536</v>
      </c>
      <c r="C139" s="372"/>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3">
        <f>SUM(AH134:AL138)</f>
        <v>0</v>
      </c>
      <c r="AI139" s="373"/>
      <c r="AJ139" s="373"/>
      <c r="AK139" s="373"/>
      <c r="AL139" s="374"/>
      <c r="AM139" s="350" t="s">
        <v>119</v>
      </c>
      <c r="AN139" s="369"/>
      <c r="AU139" s="187"/>
      <c r="AV139" s="187"/>
      <c r="AW139" s="187"/>
      <c r="AX139" s="188"/>
      <c r="BF139" s="258">
        <v>4</v>
      </c>
      <c r="BG139" s="260">
        <f t="shared" si="27"/>
        <v>0</v>
      </c>
      <c r="BH139" s="260">
        <f t="shared" si="28"/>
        <v>0</v>
      </c>
      <c r="BI139" s="183"/>
    </row>
    <row r="140" spans="2:64" s="182" customFormat="1" ht="15" customHeight="1">
      <c r="B140" s="247"/>
      <c r="C140" s="181"/>
      <c r="D140" s="181"/>
      <c r="E140" s="181"/>
      <c r="F140" s="181"/>
      <c r="G140" s="181"/>
      <c r="AJ140" s="242"/>
      <c r="AK140" s="243"/>
      <c r="AR140" s="183"/>
      <c r="BF140" s="258">
        <v>5</v>
      </c>
      <c r="BG140" s="260">
        <f t="shared" si="27"/>
        <v>0</v>
      </c>
      <c r="BH140" s="260">
        <f t="shared" si="28"/>
        <v>0</v>
      </c>
      <c r="BI140" s="183"/>
    </row>
    <row r="141" spans="2:64" s="182" customFormat="1" ht="15" customHeight="1" thickBot="1">
      <c r="B141" s="246" t="s">
        <v>530</v>
      </c>
      <c r="C141" s="181"/>
      <c r="D141" s="181"/>
      <c r="E141" s="181"/>
      <c r="F141" s="181"/>
      <c r="G141" s="181"/>
      <c r="AJ141" s="242"/>
      <c r="AK141" s="243"/>
      <c r="AR141" s="183"/>
      <c r="BF141" s="269" t="s">
        <v>400</v>
      </c>
      <c r="BG141" s="265">
        <f>IF(SUM(BG136:BG140)=0,0, SUM(BG136:BG140))</f>
        <v>0</v>
      </c>
      <c r="BH141" s="276">
        <f>IF(SUM(BH136:BH140)=0,0, SUM(BH136:BH140))</f>
        <v>0</v>
      </c>
      <c r="BI141" s="272" t="s">
        <v>119</v>
      </c>
    </row>
    <row r="142" spans="2:64" s="182" customFormat="1" ht="28.25" customHeight="1" thickBot="1">
      <c r="B142" s="348" t="s">
        <v>521</v>
      </c>
      <c r="C142" s="348"/>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4">
        <f>ROUNDDOWN(MIN(AH130,AH139),2)</f>
        <v>0</v>
      </c>
      <c r="AI142" s="344"/>
      <c r="AJ142" s="344"/>
      <c r="AK142" s="344"/>
      <c r="AL142" s="345"/>
      <c r="AM142" s="346" t="s">
        <v>119</v>
      </c>
      <c r="AN142" s="347"/>
      <c r="AO142" s="245"/>
      <c r="AP142" s="187"/>
      <c r="AQ142" s="187"/>
      <c r="AR142" s="187"/>
      <c r="AU142" s="187"/>
      <c r="AV142" s="187"/>
      <c r="AW142" s="187"/>
      <c r="AX142" s="188"/>
      <c r="BF142" s="277" t="s">
        <v>609</v>
      </c>
      <c r="BG142" s="284">
        <f>ROUNDDOWN(IF($BG141=0,0,ROUNDDOWN(MIN($AH130,$AH139),2)),2)</f>
        <v>0</v>
      </c>
      <c r="BH142" s="278">
        <f>ROUNDDOWN(IF($BH141&gt;0,$AH142,0),2)</f>
        <v>0</v>
      </c>
    </row>
    <row r="143" spans="2:64" s="182" customFormat="1" ht="28.25" customHeight="1">
      <c r="B143" s="348" t="s">
        <v>556</v>
      </c>
      <c r="C143" s="348"/>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4">
        <f>ROUNDDOWN(BI132,2)</f>
        <v>0</v>
      </c>
      <c r="AI143" s="344"/>
      <c r="AJ143" s="344"/>
      <c r="AK143" s="344"/>
      <c r="AL143" s="345"/>
      <c r="AM143" s="346" t="s">
        <v>119</v>
      </c>
      <c r="AN143" s="347"/>
      <c r="AO143" s="245"/>
      <c r="AP143" s="187"/>
      <c r="AQ143" s="187"/>
      <c r="AR143" s="187"/>
      <c r="AU143" s="187"/>
      <c r="AV143" s="187"/>
      <c r="AW143" s="187"/>
      <c r="AX143" s="188"/>
      <c r="BG143" s="274" t="s">
        <v>610</v>
      </c>
      <c r="BH143" s="274" t="s">
        <v>611</v>
      </c>
    </row>
    <row r="144" spans="2:64" s="182" customFormat="1" ht="28.25" customHeight="1">
      <c r="B144" s="348" t="s">
        <v>557</v>
      </c>
      <c r="C144" s="348"/>
      <c r="D144" s="348"/>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c r="AA144" s="348"/>
      <c r="AB144" s="348"/>
      <c r="AC144" s="348"/>
      <c r="AD144" s="348"/>
      <c r="AE144" s="348"/>
      <c r="AF144" s="348"/>
      <c r="AG144" s="348"/>
      <c r="AH144" s="344">
        <f>ROUNDDOWN(IF(SUM(BJ132,BG142)=0, "0",SUM(BJ132,BG142)),2)</f>
        <v>0</v>
      </c>
      <c r="AI144" s="344"/>
      <c r="AJ144" s="344"/>
      <c r="AK144" s="344"/>
      <c r="AL144" s="345"/>
      <c r="AM144" s="346" t="s">
        <v>119</v>
      </c>
      <c r="AN144" s="347"/>
      <c r="AO144" s="245"/>
      <c r="AP144" s="187"/>
      <c r="AQ144" s="187"/>
      <c r="AR144" s="187"/>
      <c r="AU144" s="187"/>
      <c r="AV144" s="187"/>
      <c r="AW144" s="187"/>
      <c r="AX144" s="188"/>
    </row>
    <row r="145" spans="2:64" s="182" customFormat="1" ht="28.25" customHeight="1">
      <c r="B145" s="348" t="s">
        <v>558</v>
      </c>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4">
        <f>ROUNDDOWN(BK132,2)</f>
        <v>0</v>
      </c>
      <c r="AI145" s="344"/>
      <c r="AJ145" s="344"/>
      <c r="AK145" s="344"/>
      <c r="AL145" s="345"/>
      <c r="AM145" s="346" t="s">
        <v>119</v>
      </c>
      <c r="AN145" s="347"/>
      <c r="AO145" s="245"/>
      <c r="AP145" s="187"/>
      <c r="AQ145" s="187"/>
      <c r="AR145" s="187"/>
      <c r="AU145" s="187"/>
      <c r="AV145" s="187"/>
      <c r="AW145" s="187"/>
      <c r="AX145" s="188"/>
    </row>
    <row r="146" spans="2:64" s="182" customFormat="1" ht="28.25" customHeight="1">
      <c r="B146" s="348" t="s">
        <v>567</v>
      </c>
      <c r="C146" s="348"/>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8"/>
      <c r="AG146" s="348"/>
      <c r="AH146" s="344">
        <f>ROUNDDOWN(BH142,2)</f>
        <v>0</v>
      </c>
      <c r="AI146" s="344"/>
      <c r="AJ146" s="344"/>
      <c r="AK146" s="344"/>
      <c r="AL146" s="345"/>
      <c r="AM146" s="346" t="s">
        <v>119</v>
      </c>
      <c r="AN146" s="347"/>
      <c r="AO146" s="245"/>
      <c r="AP146" s="187"/>
      <c r="AQ146" s="187"/>
      <c r="AR146" s="187"/>
      <c r="AU146" s="187"/>
      <c r="AV146" s="187"/>
      <c r="AW146" s="187"/>
      <c r="AX146" s="188"/>
    </row>
    <row r="147" spans="2:64" s="182" customFormat="1" ht="28.25" customHeight="1">
      <c r="B147" s="348" t="s">
        <v>517</v>
      </c>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93"/>
      <c r="AI147" s="393"/>
      <c r="AJ147" s="393"/>
      <c r="AK147" s="393"/>
      <c r="AL147" s="393"/>
      <c r="AM147" s="393"/>
      <c r="AN147" s="393"/>
      <c r="AO147" s="236"/>
      <c r="AP147" s="187"/>
      <c r="AQ147" s="187"/>
      <c r="AR147" s="187"/>
      <c r="AU147" s="187"/>
      <c r="AV147" s="187"/>
      <c r="AW147" s="187"/>
      <c r="AX147" s="188"/>
    </row>
    <row r="148" spans="2:64" s="182" customFormat="1" ht="15" customHeight="1">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237"/>
      <c r="AI148" s="237"/>
      <c r="AJ148" s="237"/>
      <c r="AK148" s="237"/>
      <c r="AL148" s="237"/>
      <c r="AM148" s="237"/>
      <c r="AN148" s="237"/>
      <c r="AO148" s="236"/>
      <c r="AP148" s="187"/>
      <c r="AQ148" s="187"/>
      <c r="AR148" s="187"/>
      <c r="AU148" s="187"/>
      <c r="AV148" s="187"/>
      <c r="AW148" s="187"/>
      <c r="AX148" s="188"/>
      <c r="BF148" s="273" t="s">
        <v>608</v>
      </c>
      <c r="BG148" s="8" t="s">
        <v>596</v>
      </c>
    </row>
    <row r="149" spans="2:64" s="182" customFormat="1" ht="15" customHeight="1">
      <c r="B149" s="246" t="s">
        <v>531</v>
      </c>
      <c r="C149" s="181"/>
      <c r="D149" s="181"/>
      <c r="E149" s="181"/>
      <c r="F149" s="181"/>
      <c r="G149" s="181"/>
      <c r="K149" s="182" t="s">
        <v>516</v>
      </c>
      <c r="AJ149" s="242"/>
      <c r="AK149" s="243"/>
      <c r="AO149" s="256" t="s">
        <v>573</v>
      </c>
      <c r="AR149" s="183"/>
      <c r="BF149" s="258"/>
      <c r="BG149" s="366" t="s">
        <v>594</v>
      </c>
      <c r="BH149" s="367"/>
      <c r="BI149" s="368"/>
      <c r="BJ149" s="264" t="s">
        <v>590</v>
      </c>
      <c r="BK149" s="266" t="s">
        <v>593</v>
      </c>
    </row>
    <row r="150" spans="2:64" s="182" customFormat="1" ht="28.25" customHeight="1">
      <c r="B150" s="372" t="s">
        <v>534</v>
      </c>
      <c r="C150" s="372"/>
      <c r="D150" s="372" t="s">
        <v>514</v>
      </c>
      <c r="E150" s="372"/>
      <c r="F150" s="372"/>
      <c r="G150" s="372"/>
      <c r="H150" s="372"/>
      <c r="I150" s="372"/>
      <c r="J150" s="372"/>
      <c r="K150" s="372" t="s">
        <v>515</v>
      </c>
      <c r="L150" s="372"/>
      <c r="M150" s="372"/>
      <c r="N150" s="372"/>
      <c r="O150" s="372"/>
      <c r="P150" s="372"/>
      <c r="Q150" s="372"/>
      <c r="R150" s="372"/>
      <c r="S150" s="372"/>
      <c r="T150" s="372" t="s">
        <v>159</v>
      </c>
      <c r="U150" s="372"/>
      <c r="V150" s="372"/>
      <c r="W150" s="372"/>
      <c r="X150" s="372"/>
      <c r="Y150" s="372"/>
      <c r="Z150" s="372"/>
      <c r="AA150" s="372" t="s">
        <v>160</v>
      </c>
      <c r="AB150" s="372"/>
      <c r="AC150" s="372"/>
      <c r="AD150" s="372"/>
      <c r="AE150" s="372"/>
      <c r="AF150" s="372"/>
      <c r="AG150" s="372"/>
      <c r="AH150" s="372" t="s">
        <v>161</v>
      </c>
      <c r="AI150" s="372"/>
      <c r="AJ150" s="372"/>
      <c r="AK150" s="372"/>
      <c r="AL150" s="372"/>
      <c r="AM150" s="372"/>
      <c r="AN150" s="372"/>
      <c r="AR150" s="183"/>
      <c r="BF150" s="258" t="s">
        <v>158</v>
      </c>
      <c r="BG150" s="261" t="s">
        <v>577</v>
      </c>
      <c r="BH150" s="261" t="s">
        <v>588</v>
      </c>
      <c r="BI150" s="261" t="s">
        <v>589</v>
      </c>
      <c r="BJ150" s="261" t="s">
        <v>591</v>
      </c>
      <c r="BK150" s="261" t="s">
        <v>592</v>
      </c>
    </row>
    <row r="151" spans="2:64" ht="28.25" customHeight="1">
      <c r="B151" s="372">
        <v>1</v>
      </c>
      <c r="C151" s="372"/>
      <c r="D151" s="355"/>
      <c r="E151" s="356"/>
      <c r="F151" s="356"/>
      <c r="G151" s="356"/>
      <c r="H151" s="356"/>
      <c r="I151" s="356"/>
      <c r="J151" s="357"/>
      <c r="K151" s="358"/>
      <c r="L151" s="359"/>
      <c r="M151" s="359"/>
      <c r="N151" s="359"/>
      <c r="O151" s="359"/>
      <c r="P151" s="359"/>
      <c r="Q151" s="359"/>
      <c r="R151" s="359"/>
      <c r="S151" s="360"/>
      <c r="T151" s="361"/>
      <c r="U151" s="362"/>
      <c r="V151" s="362"/>
      <c r="W151" s="362"/>
      <c r="X151" s="362"/>
      <c r="Y151" s="248" t="s">
        <v>162</v>
      </c>
      <c r="Z151" s="239" t="s">
        <v>163</v>
      </c>
      <c r="AA151" s="364"/>
      <c r="AB151" s="365"/>
      <c r="AC151" s="365"/>
      <c r="AD151" s="365"/>
      <c r="AE151" s="365"/>
      <c r="AF151" s="400" t="s">
        <v>164</v>
      </c>
      <c r="AG151" s="353"/>
      <c r="AH151" s="403">
        <f>T151*AA151</f>
        <v>0</v>
      </c>
      <c r="AI151" s="404"/>
      <c r="AJ151" s="404"/>
      <c r="AK151" s="404"/>
      <c r="AL151" s="404"/>
      <c r="AM151" s="353" t="s">
        <v>162</v>
      </c>
      <c r="AN151" s="354"/>
      <c r="AO151" s="168"/>
      <c r="AP151" s="168"/>
      <c r="AQ151" s="168"/>
      <c r="AR151" s="168"/>
      <c r="BB151" s="182"/>
      <c r="BF151" s="259">
        <v>1</v>
      </c>
      <c r="BG151" s="260">
        <f>IF($D151="小型（多角形・建材形）",$AH151,0)</f>
        <v>0</v>
      </c>
      <c r="BH151" s="260">
        <f>IF($D151="建材一体型（屋根）",$AH151,0)</f>
        <v>0</v>
      </c>
      <c r="BI151" s="260">
        <f>IF($D151="防眩型",$AH151,0)</f>
        <v>0</v>
      </c>
      <c r="BJ151" s="260">
        <f>IF($D151="小型（方形）",$AH151,0)</f>
        <v>0</v>
      </c>
      <c r="BK151" s="260">
        <f>IF($D151="軽量型",$AH151,0)</f>
        <v>0</v>
      </c>
    </row>
    <row r="152" spans="2:64" ht="28.25" customHeight="1">
      <c r="B152" s="372">
        <v>2</v>
      </c>
      <c r="C152" s="372"/>
      <c r="D152" s="355"/>
      <c r="E152" s="356"/>
      <c r="F152" s="356"/>
      <c r="G152" s="356"/>
      <c r="H152" s="356"/>
      <c r="I152" s="356"/>
      <c r="J152" s="357"/>
      <c r="K152" s="358"/>
      <c r="L152" s="359"/>
      <c r="M152" s="359"/>
      <c r="N152" s="359"/>
      <c r="O152" s="359"/>
      <c r="P152" s="359"/>
      <c r="Q152" s="359"/>
      <c r="R152" s="359"/>
      <c r="S152" s="360"/>
      <c r="T152" s="361"/>
      <c r="U152" s="362"/>
      <c r="V152" s="362"/>
      <c r="W152" s="362"/>
      <c r="X152" s="362"/>
      <c r="Y152" s="240" t="s">
        <v>162</v>
      </c>
      <c r="Z152" s="235" t="s">
        <v>163</v>
      </c>
      <c r="AA152" s="364"/>
      <c r="AB152" s="365"/>
      <c r="AC152" s="365"/>
      <c r="AD152" s="365"/>
      <c r="AE152" s="365"/>
      <c r="AF152" s="349" t="s">
        <v>164</v>
      </c>
      <c r="AG152" s="350"/>
      <c r="AH152" s="403">
        <f>T152*AA152</f>
        <v>0</v>
      </c>
      <c r="AI152" s="404"/>
      <c r="AJ152" s="404"/>
      <c r="AK152" s="404"/>
      <c r="AL152" s="404"/>
      <c r="AM152" s="350" t="s">
        <v>162</v>
      </c>
      <c r="AN152" s="369"/>
      <c r="AO152" s="168"/>
      <c r="AP152" s="168"/>
      <c r="AQ152" s="168"/>
      <c r="AR152" s="168"/>
      <c r="BB152" s="182"/>
      <c r="BF152" s="259">
        <v>2</v>
      </c>
      <c r="BG152" s="260">
        <f t="shared" ref="BG152:BG155" si="29">IF($D152="小型（多角形・建材形）",$AH152,0)</f>
        <v>0</v>
      </c>
      <c r="BH152" s="260">
        <f t="shared" ref="BH152:BH155" si="30">IF($D152="建材一体型（屋根）",$AH152,0)</f>
        <v>0</v>
      </c>
      <c r="BI152" s="260">
        <f t="shared" ref="BI152:BI155" si="31">IF($D152="防眩型",$AH152,0)</f>
        <v>0</v>
      </c>
      <c r="BJ152" s="260">
        <f t="shared" ref="BJ152:BJ155" si="32">IF($D152="小型（方形）",$AH152,0)</f>
        <v>0</v>
      </c>
      <c r="BK152" s="260">
        <f t="shared" ref="BK152:BK155" si="33">IF($D152="軽量型",$AH152,0)</f>
        <v>0</v>
      </c>
    </row>
    <row r="153" spans="2:64" s="182" customFormat="1" ht="28.25" customHeight="1">
      <c r="B153" s="372">
        <v>3</v>
      </c>
      <c r="C153" s="372"/>
      <c r="D153" s="355"/>
      <c r="E153" s="356"/>
      <c r="F153" s="356"/>
      <c r="G153" s="356"/>
      <c r="H153" s="356"/>
      <c r="I153" s="356"/>
      <c r="J153" s="357"/>
      <c r="K153" s="358"/>
      <c r="L153" s="359"/>
      <c r="M153" s="359"/>
      <c r="N153" s="359"/>
      <c r="O153" s="359"/>
      <c r="P153" s="359"/>
      <c r="Q153" s="359"/>
      <c r="R153" s="359"/>
      <c r="S153" s="360"/>
      <c r="T153" s="361"/>
      <c r="U153" s="362"/>
      <c r="V153" s="362"/>
      <c r="W153" s="362"/>
      <c r="X153" s="362"/>
      <c r="Y153" s="240" t="s">
        <v>162</v>
      </c>
      <c r="Z153" s="235" t="s">
        <v>163</v>
      </c>
      <c r="AA153" s="364"/>
      <c r="AB153" s="365"/>
      <c r="AC153" s="365"/>
      <c r="AD153" s="365"/>
      <c r="AE153" s="365"/>
      <c r="AF153" s="349" t="s">
        <v>164</v>
      </c>
      <c r="AG153" s="350"/>
      <c r="AH153" s="403">
        <f>T153*AA153</f>
        <v>0</v>
      </c>
      <c r="AI153" s="404"/>
      <c r="AJ153" s="404"/>
      <c r="AK153" s="404"/>
      <c r="AL153" s="404"/>
      <c r="AM153" s="350" t="s">
        <v>162</v>
      </c>
      <c r="AN153" s="369"/>
      <c r="AO153" s="186"/>
      <c r="AP153" s="186"/>
      <c r="AQ153" s="186"/>
      <c r="BF153" s="258">
        <v>3</v>
      </c>
      <c r="BG153" s="260">
        <f t="shared" si="29"/>
        <v>0</v>
      </c>
      <c r="BH153" s="260">
        <f t="shared" si="30"/>
        <v>0</v>
      </c>
      <c r="BI153" s="260">
        <f t="shared" si="31"/>
        <v>0</v>
      </c>
      <c r="BJ153" s="260">
        <f t="shared" si="32"/>
        <v>0</v>
      </c>
      <c r="BK153" s="260">
        <f t="shared" si="33"/>
        <v>0</v>
      </c>
    </row>
    <row r="154" spans="2:64" s="182" customFormat="1" ht="28.25" customHeight="1">
      <c r="B154" s="348">
        <v>4</v>
      </c>
      <c r="C154" s="348"/>
      <c r="D154" s="355"/>
      <c r="E154" s="356"/>
      <c r="F154" s="356"/>
      <c r="G154" s="356"/>
      <c r="H154" s="356"/>
      <c r="I154" s="356"/>
      <c r="J154" s="357"/>
      <c r="K154" s="358"/>
      <c r="L154" s="359"/>
      <c r="M154" s="359"/>
      <c r="N154" s="359"/>
      <c r="O154" s="359"/>
      <c r="P154" s="359"/>
      <c r="Q154" s="359"/>
      <c r="R154" s="359"/>
      <c r="S154" s="360"/>
      <c r="T154" s="361"/>
      <c r="U154" s="362"/>
      <c r="V154" s="362"/>
      <c r="W154" s="362"/>
      <c r="X154" s="362"/>
      <c r="Y154" s="240" t="s">
        <v>162</v>
      </c>
      <c r="Z154" s="235" t="s">
        <v>163</v>
      </c>
      <c r="AA154" s="364"/>
      <c r="AB154" s="365"/>
      <c r="AC154" s="365"/>
      <c r="AD154" s="365"/>
      <c r="AE154" s="365"/>
      <c r="AF154" s="349" t="s">
        <v>164</v>
      </c>
      <c r="AG154" s="350"/>
      <c r="AH154" s="403">
        <f>T154*AA154</f>
        <v>0</v>
      </c>
      <c r="AI154" s="404"/>
      <c r="AJ154" s="404"/>
      <c r="AK154" s="404"/>
      <c r="AL154" s="404"/>
      <c r="AM154" s="350" t="s">
        <v>162</v>
      </c>
      <c r="AN154" s="369"/>
      <c r="AO154" s="186"/>
      <c r="AP154" s="186"/>
      <c r="AQ154" s="186"/>
      <c r="BF154" s="258">
        <v>4</v>
      </c>
      <c r="BG154" s="260">
        <f t="shared" si="29"/>
        <v>0</v>
      </c>
      <c r="BH154" s="260">
        <f t="shared" si="30"/>
        <v>0</v>
      </c>
      <c r="BI154" s="260">
        <f t="shared" si="31"/>
        <v>0</v>
      </c>
      <c r="BJ154" s="260">
        <f t="shared" si="32"/>
        <v>0</v>
      </c>
      <c r="BK154" s="260">
        <f t="shared" si="33"/>
        <v>0</v>
      </c>
    </row>
    <row r="155" spans="2:64" s="182" customFormat="1" ht="28.25" customHeight="1">
      <c r="B155" s="348">
        <v>5</v>
      </c>
      <c r="C155" s="348"/>
      <c r="D155" s="355"/>
      <c r="E155" s="356"/>
      <c r="F155" s="356"/>
      <c r="G155" s="356"/>
      <c r="H155" s="356"/>
      <c r="I155" s="356"/>
      <c r="J155" s="357"/>
      <c r="K155" s="358"/>
      <c r="L155" s="359"/>
      <c r="M155" s="359"/>
      <c r="N155" s="359"/>
      <c r="O155" s="359"/>
      <c r="P155" s="359"/>
      <c r="Q155" s="359"/>
      <c r="R155" s="359"/>
      <c r="S155" s="360"/>
      <c r="T155" s="361"/>
      <c r="U155" s="362"/>
      <c r="V155" s="362"/>
      <c r="W155" s="362"/>
      <c r="X155" s="362"/>
      <c r="Y155" s="240" t="s">
        <v>162</v>
      </c>
      <c r="Z155" s="235" t="s">
        <v>163</v>
      </c>
      <c r="AA155" s="361"/>
      <c r="AB155" s="362"/>
      <c r="AC155" s="362"/>
      <c r="AD155" s="362"/>
      <c r="AE155" s="362"/>
      <c r="AF155" s="349" t="s">
        <v>164</v>
      </c>
      <c r="AG155" s="350"/>
      <c r="AH155" s="403">
        <f>T155*AA155</f>
        <v>0</v>
      </c>
      <c r="AI155" s="404"/>
      <c r="AJ155" s="404"/>
      <c r="AK155" s="404"/>
      <c r="AL155" s="404"/>
      <c r="AM155" s="350" t="s">
        <v>162</v>
      </c>
      <c r="AN155" s="369"/>
      <c r="BF155" s="258">
        <v>5</v>
      </c>
      <c r="BG155" s="260">
        <f t="shared" si="29"/>
        <v>0</v>
      </c>
      <c r="BH155" s="260">
        <f t="shared" si="30"/>
        <v>0</v>
      </c>
      <c r="BI155" s="260">
        <f t="shared" si="31"/>
        <v>0</v>
      </c>
      <c r="BJ155" s="260">
        <f t="shared" si="32"/>
        <v>0</v>
      </c>
      <c r="BK155" s="260">
        <f t="shared" si="33"/>
        <v>0</v>
      </c>
    </row>
    <row r="156" spans="2:64" s="182" customFormat="1" ht="28.25" customHeight="1">
      <c r="B156" s="372" t="s">
        <v>165</v>
      </c>
      <c r="C156" s="372"/>
      <c r="D156" s="372"/>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405">
        <f>SUM(AH151:AL155)</f>
        <v>0</v>
      </c>
      <c r="AI156" s="405"/>
      <c r="AJ156" s="405"/>
      <c r="AK156" s="405"/>
      <c r="AL156" s="406"/>
      <c r="AM156" s="350" t="s">
        <v>162</v>
      </c>
      <c r="AN156" s="369"/>
      <c r="BF156" s="258" t="s">
        <v>400</v>
      </c>
      <c r="BG156" s="262">
        <f>IF(SUM(BG151:BG155)=0, 0, SUM(BG151:BG155))</f>
        <v>0</v>
      </c>
      <c r="BH156" s="262">
        <f>IF(SUM(BH151:BH155)=0, 0, SUM(BH151:BH155))</f>
        <v>0</v>
      </c>
      <c r="BI156" s="263">
        <f>IF(SUM(BI151:BI155)=0, 0, SUM(BI151:BI155))</f>
        <v>0</v>
      </c>
      <c r="BJ156" s="265">
        <f>IF(SUM(BJ151:BJ155)=0,0, SUM(BJ151:BJ155))</f>
        <v>0</v>
      </c>
      <c r="BK156" s="267">
        <f>IF(SUM(BK151:BK155)=0,0, SUM(BK151:BK155))</f>
        <v>0</v>
      </c>
      <c r="BL156" s="182" t="s">
        <v>597</v>
      </c>
    </row>
    <row r="157" spans="2:64" s="182" customFormat="1" ht="28.25" customHeight="1">
      <c r="B157" s="372" t="s">
        <v>166</v>
      </c>
      <c r="C157" s="372"/>
      <c r="D157" s="372"/>
      <c r="E157" s="372"/>
      <c r="F157" s="372"/>
      <c r="G157" s="372"/>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401">
        <f>AH156/1000</f>
        <v>0</v>
      </c>
      <c r="AI157" s="401"/>
      <c r="AJ157" s="401"/>
      <c r="AK157" s="401"/>
      <c r="AL157" s="402"/>
      <c r="AM157" s="350" t="s">
        <v>119</v>
      </c>
      <c r="AN157" s="369"/>
      <c r="BF157" s="268" t="s">
        <v>595</v>
      </c>
      <c r="BG157" s="268"/>
      <c r="BH157" s="269"/>
      <c r="BI157" s="263">
        <f>IF(SUM(BG156:BI156)=0,0, SUM(BG156:BI156))</f>
        <v>0</v>
      </c>
      <c r="BJ157" s="265">
        <f>BJ156</f>
        <v>0</v>
      </c>
      <c r="BK157" s="267">
        <f>BK156</f>
        <v>0</v>
      </c>
      <c r="BL157" s="182" t="s">
        <v>597</v>
      </c>
    </row>
    <row r="158" spans="2:64" s="182" customFormat="1" ht="15" customHeight="1" thickBot="1">
      <c r="B158" s="247"/>
      <c r="C158" s="181"/>
      <c r="D158" s="181"/>
      <c r="E158" s="181"/>
      <c r="F158" s="181"/>
      <c r="G158" s="181"/>
      <c r="AJ158" s="242"/>
      <c r="AK158" s="243"/>
      <c r="AR158" s="183"/>
      <c r="BF158" s="268" t="s">
        <v>598</v>
      </c>
      <c r="BG158" s="268"/>
      <c r="BH158" s="268"/>
      <c r="BI158" s="263">
        <f>IF($BI157=0,0,$BI157/1000)</f>
        <v>0</v>
      </c>
      <c r="BJ158" s="265">
        <f>IF($BJ157=0,0,$BJ157/1000)</f>
        <v>0</v>
      </c>
      <c r="BK158" s="267">
        <f>IF($BK157=0,0,$BK157/1000)</f>
        <v>0</v>
      </c>
      <c r="BL158" s="182" t="s">
        <v>119</v>
      </c>
    </row>
    <row r="159" spans="2:64" s="182" customFormat="1" ht="15" customHeight="1" thickBot="1">
      <c r="B159" s="246" t="s">
        <v>532</v>
      </c>
      <c r="C159" s="181"/>
      <c r="D159" s="181"/>
      <c r="E159" s="181"/>
      <c r="F159" s="181"/>
      <c r="G159" s="181"/>
      <c r="K159" s="182" t="s">
        <v>516</v>
      </c>
      <c r="AJ159" s="242"/>
      <c r="AK159" s="243"/>
      <c r="AR159" s="183"/>
      <c r="BF159" s="277" t="s">
        <v>609</v>
      </c>
      <c r="BG159" s="282"/>
      <c r="BH159" s="283"/>
      <c r="BI159" s="279">
        <f>IFERROR(ROUNDDOWN(IF($BI158*$AH169/$AH157=0,0,$BI158*$AH169/$AH157),2),0)</f>
        <v>0</v>
      </c>
      <c r="BJ159" s="280">
        <f>IFERROR(ROUNDDOWN(IF($BJ158*$AH169/$AH157=0,0,$BJ158*$AH169/$AH157),2),0)</f>
        <v>0</v>
      </c>
      <c r="BK159" s="281">
        <f>IFERROR(ROUNDDOWN(IF($BK158*$AH169/$AH157=0,0,$BK158*$AH169/$AH157),2),0)</f>
        <v>0</v>
      </c>
      <c r="BL159" s="182" t="s">
        <v>119</v>
      </c>
    </row>
    <row r="160" spans="2:64" s="182" customFormat="1" ht="30" customHeight="1">
      <c r="B160" s="372" t="s">
        <v>534</v>
      </c>
      <c r="C160" s="372"/>
      <c r="D160" s="372" t="s">
        <v>514</v>
      </c>
      <c r="E160" s="372"/>
      <c r="F160" s="372"/>
      <c r="G160" s="372"/>
      <c r="H160" s="372"/>
      <c r="I160" s="372"/>
      <c r="J160" s="372"/>
      <c r="K160" s="372" t="s">
        <v>515</v>
      </c>
      <c r="L160" s="372"/>
      <c r="M160" s="372"/>
      <c r="N160" s="372"/>
      <c r="O160" s="372"/>
      <c r="P160" s="372"/>
      <c r="Q160" s="372"/>
      <c r="R160" s="372"/>
      <c r="S160" s="372"/>
      <c r="T160" s="372" t="s">
        <v>535</v>
      </c>
      <c r="U160" s="372"/>
      <c r="V160" s="372"/>
      <c r="W160" s="372"/>
      <c r="X160" s="372"/>
      <c r="Y160" s="372"/>
      <c r="Z160" s="372"/>
      <c r="AA160" s="372" t="s">
        <v>168</v>
      </c>
      <c r="AB160" s="372"/>
      <c r="AC160" s="372"/>
      <c r="AD160" s="372"/>
      <c r="AE160" s="372"/>
      <c r="AF160" s="372"/>
      <c r="AG160" s="372"/>
      <c r="AH160" s="372" t="s">
        <v>161</v>
      </c>
      <c r="AI160" s="372"/>
      <c r="AJ160" s="372"/>
      <c r="AK160" s="372"/>
      <c r="AL160" s="372"/>
      <c r="AM160" s="372"/>
      <c r="AN160" s="372"/>
      <c r="AR160" s="183"/>
      <c r="BF160" s="273" t="s">
        <v>608</v>
      </c>
      <c r="BG160" s="8" t="s">
        <v>599</v>
      </c>
    </row>
    <row r="161" spans="2:61" s="182" customFormat="1" ht="30" customHeight="1">
      <c r="B161" s="372">
        <v>1</v>
      </c>
      <c r="C161" s="372"/>
      <c r="D161" s="355"/>
      <c r="E161" s="356"/>
      <c r="F161" s="356"/>
      <c r="G161" s="356"/>
      <c r="H161" s="356"/>
      <c r="I161" s="356"/>
      <c r="J161" s="357"/>
      <c r="K161" s="358"/>
      <c r="L161" s="359"/>
      <c r="M161" s="359"/>
      <c r="N161" s="359"/>
      <c r="O161" s="359"/>
      <c r="P161" s="359"/>
      <c r="Q161" s="359"/>
      <c r="R161" s="359"/>
      <c r="S161" s="360"/>
      <c r="T161" s="361"/>
      <c r="U161" s="362"/>
      <c r="V161" s="362"/>
      <c r="W161" s="362"/>
      <c r="X161" s="349" t="s">
        <v>119</v>
      </c>
      <c r="Y161" s="363"/>
      <c r="Z161" s="239" t="s">
        <v>163</v>
      </c>
      <c r="AA161" s="364"/>
      <c r="AB161" s="365"/>
      <c r="AC161" s="365"/>
      <c r="AD161" s="365"/>
      <c r="AE161" s="365"/>
      <c r="AF161" s="400" t="s">
        <v>169</v>
      </c>
      <c r="AG161" s="353"/>
      <c r="AH161" s="351">
        <f>T161*AA161</f>
        <v>0</v>
      </c>
      <c r="AI161" s="352"/>
      <c r="AJ161" s="352"/>
      <c r="AK161" s="352"/>
      <c r="AL161" s="352"/>
      <c r="AM161" s="353" t="s">
        <v>119</v>
      </c>
      <c r="AN161" s="354"/>
      <c r="AR161" s="183"/>
      <c r="BF161" s="258"/>
      <c r="BG161" s="264" t="s">
        <v>590</v>
      </c>
      <c r="BH161" s="270" t="s">
        <v>600</v>
      </c>
    </row>
    <row r="162" spans="2:61" s="182" customFormat="1" ht="30" customHeight="1">
      <c r="B162" s="372">
        <v>2</v>
      </c>
      <c r="C162" s="372"/>
      <c r="D162" s="355"/>
      <c r="E162" s="356"/>
      <c r="F162" s="356"/>
      <c r="G162" s="356"/>
      <c r="H162" s="356"/>
      <c r="I162" s="356"/>
      <c r="J162" s="357"/>
      <c r="K162" s="358"/>
      <c r="L162" s="359"/>
      <c r="M162" s="359"/>
      <c r="N162" s="359"/>
      <c r="O162" s="359"/>
      <c r="P162" s="359"/>
      <c r="Q162" s="359"/>
      <c r="R162" s="359"/>
      <c r="S162" s="360"/>
      <c r="T162" s="361"/>
      <c r="U162" s="362"/>
      <c r="V162" s="362"/>
      <c r="W162" s="362"/>
      <c r="X162" s="349" t="s">
        <v>119</v>
      </c>
      <c r="Y162" s="363"/>
      <c r="Z162" s="235" t="s">
        <v>163</v>
      </c>
      <c r="AA162" s="364"/>
      <c r="AB162" s="365"/>
      <c r="AC162" s="365"/>
      <c r="AD162" s="365"/>
      <c r="AE162" s="365"/>
      <c r="AF162" s="349" t="s">
        <v>169</v>
      </c>
      <c r="AG162" s="350"/>
      <c r="AH162" s="351">
        <f>T162*AA162</f>
        <v>0</v>
      </c>
      <c r="AI162" s="352"/>
      <c r="AJ162" s="352"/>
      <c r="AK162" s="352"/>
      <c r="AL162" s="352"/>
      <c r="AM162" s="353" t="s">
        <v>119</v>
      </c>
      <c r="AN162" s="354"/>
      <c r="AR162" s="183"/>
      <c r="BF162" s="258" t="s">
        <v>158</v>
      </c>
      <c r="BG162" s="261" t="s">
        <v>601</v>
      </c>
      <c r="BH162" s="261" t="s">
        <v>602</v>
      </c>
      <c r="BI162" s="204"/>
    </row>
    <row r="163" spans="2:61" s="182" customFormat="1" ht="30" customHeight="1">
      <c r="B163" s="372">
        <v>3</v>
      </c>
      <c r="C163" s="372"/>
      <c r="D163" s="355"/>
      <c r="E163" s="356"/>
      <c r="F163" s="356"/>
      <c r="G163" s="356"/>
      <c r="H163" s="356"/>
      <c r="I163" s="356"/>
      <c r="J163" s="357"/>
      <c r="K163" s="358"/>
      <c r="L163" s="359"/>
      <c r="M163" s="359"/>
      <c r="N163" s="359"/>
      <c r="O163" s="359"/>
      <c r="P163" s="359"/>
      <c r="Q163" s="359"/>
      <c r="R163" s="359"/>
      <c r="S163" s="360"/>
      <c r="T163" s="361"/>
      <c r="U163" s="362"/>
      <c r="V163" s="362"/>
      <c r="W163" s="362"/>
      <c r="X163" s="349" t="s">
        <v>119</v>
      </c>
      <c r="Y163" s="363"/>
      <c r="Z163" s="235" t="s">
        <v>163</v>
      </c>
      <c r="AA163" s="364"/>
      <c r="AB163" s="365"/>
      <c r="AC163" s="365"/>
      <c r="AD163" s="365"/>
      <c r="AE163" s="365"/>
      <c r="AF163" s="349" t="s">
        <v>169</v>
      </c>
      <c r="AG163" s="350"/>
      <c r="AH163" s="351">
        <f>T163*AA163</f>
        <v>0</v>
      </c>
      <c r="AI163" s="352"/>
      <c r="AJ163" s="352"/>
      <c r="AK163" s="352"/>
      <c r="AL163" s="352"/>
      <c r="AM163" s="353" t="s">
        <v>119</v>
      </c>
      <c r="AN163" s="354"/>
      <c r="AR163" s="183"/>
      <c r="BF163" s="259">
        <v>1</v>
      </c>
      <c r="BG163" s="260">
        <f>IF($D161="PV出力最適化（直流電力変換装置以外）",$AH161,0)</f>
        <v>0</v>
      </c>
      <c r="BH163" s="260">
        <f>IF($D161="PV出力最適化（直流電力変換装置）",$AA161,0)</f>
        <v>0</v>
      </c>
      <c r="BI163" s="183"/>
    </row>
    <row r="164" spans="2:61" s="182" customFormat="1" ht="30" customHeight="1">
      <c r="B164" s="348">
        <v>4</v>
      </c>
      <c r="C164" s="348"/>
      <c r="D164" s="355"/>
      <c r="E164" s="356"/>
      <c r="F164" s="356"/>
      <c r="G164" s="356"/>
      <c r="H164" s="356"/>
      <c r="I164" s="356"/>
      <c r="J164" s="357"/>
      <c r="K164" s="358"/>
      <c r="L164" s="359"/>
      <c r="M164" s="359"/>
      <c r="N164" s="359"/>
      <c r="O164" s="359"/>
      <c r="P164" s="359"/>
      <c r="Q164" s="359"/>
      <c r="R164" s="359"/>
      <c r="S164" s="360"/>
      <c r="T164" s="361"/>
      <c r="U164" s="362"/>
      <c r="V164" s="362"/>
      <c r="W164" s="362"/>
      <c r="X164" s="349" t="s">
        <v>119</v>
      </c>
      <c r="Y164" s="363"/>
      <c r="Z164" s="235" t="s">
        <v>163</v>
      </c>
      <c r="AA164" s="364"/>
      <c r="AB164" s="365"/>
      <c r="AC164" s="365"/>
      <c r="AD164" s="365"/>
      <c r="AE164" s="365"/>
      <c r="AF164" s="349" t="s">
        <v>169</v>
      </c>
      <c r="AG164" s="350"/>
      <c r="AH164" s="351">
        <f>T164*AA164</f>
        <v>0</v>
      </c>
      <c r="AI164" s="352"/>
      <c r="AJ164" s="352"/>
      <c r="AK164" s="352"/>
      <c r="AL164" s="352"/>
      <c r="AM164" s="353" t="s">
        <v>119</v>
      </c>
      <c r="AN164" s="354"/>
      <c r="AR164" s="183"/>
      <c r="BF164" s="259">
        <v>2</v>
      </c>
      <c r="BG164" s="260">
        <f t="shared" ref="BG164:BG167" si="34">IF($D162="PV出力最適化（直流電力変換装置以外）",$AH162,0)</f>
        <v>0</v>
      </c>
      <c r="BH164" s="260">
        <f t="shared" ref="BH164:BH167" si="35">IF($D162="PV出力最適化（直流電力変換装置）",$AA162,0)</f>
        <v>0</v>
      </c>
      <c r="BI164" s="183"/>
    </row>
    <row r="165" spans="2:61" s="182" customFormat="1" ht="30" customHeight="1">
      <c r="B165" s="348">
        <v>5</v>
      </c>
      <c r="C165" s="348"/>
      <c r="D165" s="355"/>
      <c r="E165" s="356"/>
      <c r="F165" s="356"/>
      <c r="G165" s="356"/>
      <c r="H165" s="356"/>
      <c r="I165" s="356"/>
      <c r="J165" s="357"/>
      <c r="K165" s="358"/>
      <c r="L165" s="359"/>
      <c r="M165" s="359"/>
      <c r="N165" s="359"/>
      <c r="O165" s="359"/>
      <c r="P165" s="359"/>
      <c r="Q165" s="359"/>
      <c r="R165" s="359"/>
      <c r="S165" s="360"/>
      <c r="T165" s="361"/>
      <c r="U165" s="362"/>
      <c r="V165" s="362"/>
      <c r="W165" s="362"/>
      <c r="X165" s="349" t="s">
        <v>119</v>
      </c>
      <c r="Y165" s="363"/>
      <c r="Z165" s="235" t="s">
        <v>163</v>
      </c>
      <c r="AA165" s="361"/>
      <c r="AB165" s="362"/>
      <c r="AC165" s="362"/>
      <c r="AD165" s="362"/>
      <c r="AE165" s="362"/>
      <c r="AF165" s="349" t="s">
        <v>169</v>
      </c>
      <c r="AG165" s="350"/>
      <c r="AH165" s="351">
        <f>T165*AA165</f>
        <v>0</v>
      </c>
      <c r="AI165" s="352"/>
      <c r="AJ165" s="352"/>
      <c r="AK165" s="352"/>
      <c r="AL165" s="352"/>
      <c r="AM165" s="353" t="s">
        <v>119</v>
      </c>
      <c r="AN165" s="354"/>
      <c r="AR165" s="183"/>
      <c r="BF165" s="258">
        <v>3</v>
      </c>
      <c r="BG165" s="260">
        <f t="shared" si="34"/>
        <v>0</v>
      </c>
      <c r="BH165" s="260">
        <f t="shared" si="35"/>
        <v>0</v>
      </c>
      <c r="BI165" s="183"/>
    </row>
    <row r="166" spans="2:61" s="182" customFormat="1" ht="28.25" customHeight="1">
      <c r="B166" s="372" t="s">
        <v>538</v>
      </c>
      <c r="C166" s="372"/>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c r="AA166" s="372"/>
      <c r="AB166" s="372"/>
      <c r="AC166" s="372"/>
      <c r="AD166" s="372"/>
      <c r="AE166" s="372"/>
      <c r="AF166" s="372"/>
      <c r="AG166" s="372"/>
      <c r="AH166" s="376">
        <f>SUM(AH161:AL165)</f>
        <v>0</v>
      </c>
      <c r="AI166" s="376"/>
      <c r="AJ166" s="376"/>
      <c r="AK166" s="376"/>
      <c r="AL166" s="377"/>
      <c r="AM166" s="350" t="s">
        <v>119</v>
      </c>
      <c r="AN166" s="369"/>
      <c r="AU166" s="187"/>
      <c r="AV166" s="187"/>
      <c r="AW166" s="187"/>
      <c r="AX166" s="188"/>
      <c r="BF166" s="258">
        <v>4</v>
      </c>
      <c r="BG166" s="260">
        <f t="shared" si="34"/>
        <v>0</v>
      </c>
      <c r="BH166" s="260">
        <f t="shared" si="35"/>
        <v>0</v>
      </c>
      <c r="BI166" s="183"/>
    </row>
    <row r="167" spans="2:61" s="182" customFormat="1" ht="15" customHeight="1">
      <c r="B167" s="247"/>
      <c r="C167" s="181"/>
      <c r="D167" s="181"/>
      <c r="E167" s="181"/>
      <c r="F167" s="181"/>
      <c r="G167" s="181"/>
      <c r="AJ167" s="242"/>
      <c r="AK167" s="243"/>
      <c r="AR167" s="183"/>
      <c r="BF167" s="258">
        <v>5</v>
      </c>
      <c r="BG167" s="260">
        <f t="shared" si="34"/>
        <v>0</v>
      </c>
      <c r="BH167" s="260">
        <f t="shared" si="35"/>
        <v>0</v>
      </c>
      <c r="BI167" s="183"/>
    </row>
    <row r="168" spans="2:61" s="182" customFormat="1" ht="15" customHeight="1" thickBot="1">
      <c r="B168" s="246" t="s">
        <v>533</v>
      </c>
      <c r="C168" s="181"/>
      <c r="D168" s="181"/>
      <c r="E168" s="181"/>
      <c r="F168" s="181"/>
      <c r="G168" s="181"/>
      <c r="AJ168" s="242"/>
      <c r="AK168" s="243"/>
      <c r="AR168" s="183"/>
      <c r="BF168" s="269" t="s">
        <v>400</v>
      </c>
      <c r="BG168" s="265">
        <f>IF(SUM(BG163:BG167)=0,0, SUM(BG163:BG167))</f>
        <v>0</v>
      </c>
      <c r="BH168" s="276">
        <f>IF(SUM(BH163:BH167)=0,0, SUM(BH163:BH167))</f>
        <v>0</v>
      </c>
      <c r="BI168" s="272" t="s">
        <v>119</v>
      </c>
    </row>
    <row r="169" spans="2:61" s="182" customFormat="1" ht="28.25" customHeight="1" thickBot="1">
      <c r="B169" s="348" t="s">
        <v>521</v>
      </c>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4">
        <f>ROUNDDOWN(MIN(AH157,AH166),2)</f>
        <v>0</v>
      </c>
      <c r="AI169" s="344"/>
      <c r="AJ169" s="344"/>
      <c r="AK169" s="344"/>
      <c r="AL169" s="345"/>
      <c r="AM169" s="346" t="s">
        <v>119</v>
      </c>
      <c r="AN169" s="347"/>
      <c r="AO169" s="245"/>
      <c r="AP169" s="187"/>
      <c r="AQ169" s="187"/>
      <c r="AR169" s="187"/>
      <c r="AU169" s="187"/>
      <c r="AV169" s="187"/>
      <c r="AW169" s="187"/>
      <c r="AX169" s="188"/>
      <c r="BF169" s="277" t="s">
        <v>609</v>
      </c>
      <c r="BG169" s="284">
        <f>ROUNDDOWN(IF($BG168=0,0,ROUNDDOWN(MIN($AH157,$AH166),2)),2)</f>
        <v>0</v>
      </c>
      <c r="BH169" s="278">
        <f>ROUNDDOWN(IF($BH168&gt;0,$AH169,0),2)</f>
        <v>0</v>
      </c>
    </row>
    <row r="170" spans="2:61" s="182" customFormat="1" ht="28.25" customHeight="1">
      <c r="B170" s="348" t="s">
        <v>556</v>
      </c>
      <c r="C170" s="348"/>
      <c r="D170" s="348"/>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8"/>
      <c r="AF170" s="348"/>
      <c r="AG170" s="348"/>
      <c r="AH170" s="344">
        <f>ROUNDDOWN(BI159,2)</f>
        <v>0</v>
      </c>
      <c r="AI170" s="344"/>
      <c r="AJ170" s="344"/>
      <c r="AK170" s="344"/>
      <c r="AL170" s="345"/>
      <c r="AM170" s="346" t="s">
        <v>119</v>
      </c>
      <c r="AN170" s="347"/>
      <c r="AO170" s="245"/>
      <c r="AP170" s="187"/>
      <c r="AQ170" s="187"/>
      <c r="AR170" s="187"/>
      <c r="AU170" s="187"/>
      <c r="AV170" s="187"/>
      <c r="AW170" s="187"/>
      <c r="AX170" s="188"/>
      <c r="BG170" s="274" t="s">
        <v>610</v>
      </c>
      <c r="BH170" s="274" t="s">
        <v>611</v>
      </c>
    </row>
    <row r="171" spans="2:61" s="182" customFormat="1" ht="28.25" customHeight="1">
      <c r="B171" s="348" t="s">
        <v>557</v>
      </c>
      <c r="C171" s="348"/>
      <c r="D171" s="348"/>
      <c r="E171" s="348"/>
      <c r="F171" s="348"/>
      <c r="G171" s="348"/>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4">
        <f>ROUNDDOWN(IF(SUM(BJ159,BG169)=0, "0",SUM(BJ159,BG169)),2)</f>
        <v>0</v>
      </c>
      <c r="AI171" s="344"/>
      <c r="AJ171" s="344"/>
      <c r="AK171" s="344"/>
      <c r="AL171" s="345"/>
      <c r="AM171" s="346" t="s">
        <v>119</v>
      </c>
      <c r="AN171" s="347"/>
      <c r="AO171" s="245"/>
      <c r="AP171" s="187"/>
      <c r="AQ171" s="187"/>
      <c r="AR171" s="187"/>
      <c r="AU171" s="187"/>
      <c r="AV171" s="187"/>
      <c r="AW171" s="187"/>
      <c r="AX171" s="188"/>
    </row>
    <row r="172" spans="2:61" s="182" customFormat="1" ht="28.25" customHeight="1">
      <c r="B172" s="348" t="s">
        <v>558</v>
      </c>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c r="AA172" s="348"/>
      <c r="AB172" s="348"/>
      <c r="AC172" s="348"/>
      <c r="AD172" s="348"/>
      <c r="AE172" s="348"/>
      <c r="AF172" s="348"/>
      <c r="AG172" s="348"/>
      <c r="AH172" s="344">
        <f>ROUNDDOWN(BK159,2)</f>
        <v>0</v>
      </c>
      <c r="AI172" s="344"/>
      <c r="AJ172" s="344"/>
      <c r="AK172" s="344"/>
      <c r="AL172" s="345"/>
      <c r="AM172" s="346" t="s">
        <v>119</v>
      </c>
      <c r="AN172" s="347"/>
      <c r="AO172" s="245"/>
      <c r="AP172" s="187"/>
      <c r="AQ172" s="187"/>
      <c r="AR172" s="187"/>
      <c r="AU172" s="187"/>
      <c r="AV172" s="187"/>
      <c r="AW172" s="187"/>
      <c r="AX172" s="188"/>
    </row>
    <row r="173" spans="2:61" s="182" customFormat="1" ht="28.25" customHeight="1">
      <c r="B173" s="348" t="s">
        <v>567</v>
      </c>
      <c r="C173" s="348"/>
      <c r="D173" s="348"/>
      <c r="E173" s="348"/>
      <c r="F173" s="348"/>
      <c r="G173" s="348"/>
      <c r="H173" s="348"/>
      <c r="I173" s="348"/>
      <c r="J173" s="348"/>
      <c r="K173" s="348"/>
      <c r="L173" s="348"/>
      <c r="M173" s="348"/>
      <c r="N173" s="348"/>
      <c r="O173" s="348"/>
      <c r="P173" s="348"/>
      <c r="Q173" s="348"/>
      <c r="R173" s="348"/>
      <c r="S173" s="348"/>
      <c r="T173" s="348"/>
      <c r="U173" s="348"/>
      <c r="V173" s="348"/>
      <c r="W173" s="348"/>
      <c r="X173" s="348"/>
      <c r="Y173" s="348"/>
      <c r="Z173" s="348"/>
      <c r="AA173" s="348"/>
      <c r="AB173" s="348"/>
      <c r="AC173" s="348"/>
      <c r="AD173" s="348"/>
      <c r="AE173" s="348"/>
      <c r="AF173" s="348"/>
      <c r="AG173" s="348"/>
      <c r="AH173" s="344">
        <f>ROUNDDOWN(BH169,2)</f>
        <v>0</v>
      </c>
      <c r="AI173" s="344"/>
      <c r="AJ173" s="344"/>
      <c r="AK173" s="344"/>
      <c r="AL173" s="345"/>
      <c r="AM173" s="346" t="s">
        <v>119</v>
      </c>
      <c r="AN173" s="347"/>
      <c r="AO173" s="245"/>
      <c r="AP173" s="187"/>
      <c r="AQ173" s="187"/>
      <c r="AR173" s="187"/>
      <c r="AU173" s="187"/>
      <c r="AV173" s="187"/>
      <c r="AW173" s="187"/>
      <c r="AX173" s="188"/>
    </row>
    <row r="174" spans="2:61" s="182" customFormat="1" ht="28.25" customHeight="1">
      <c r="B174" s="348" t="s">
        <v>517</v>
      </c>
      <c r="C174" s="348"/>
      <c r="D174" s="348"/>
      <c r="E174" s="348"/>
      <c r="F174" s="348"/>
      <c r="G174" s="348"/>
      <c r="H174" s="348"/>
      <c r="I174" s="348"/>
      <c r="J174" s="348"/>
      <c r="K174" s="348"/>
      <c r="L174" s="348"/>
      <c r="M174" s="348"/>
      <c r="N174" s="348"/>
      <c r="O174" s="348"/>
      <c r="P174" s="348"/>
      <c r="Q174" s="348"/>
      <c r="R174" s="348"/>
      <c r="S174" s="348"/>
      <c r="T174" s="348"/>
      <c r="U174" s="348"/>
      <c r="V174" s="348"/>
      <c r="W174" s="348"/>
      <c r="X174" s="348"/>
      <c r="Y174" s="348"/>
      <c r="Z174" s="348"/>
      <c r="AA174" s="348"/>
      <c r="AB174" s="348"/>
      <c r="AC174" s="348"/>
      <c r="AD174" s="348"/>
      <c r="AE174" s="348"/>
      <c r="AF174" s="348"/>
      <c r="AG174" s="348"/>
      <c r="AH174" s="393"/>
      <c r="AI174" s="393"/>
      <c r="AJ174" s="393"/>
      <c r="AK174" s="393"/>
      <c r="AL174" s="393"/>
      <c r="AM174" s="393"/>
      <c r="AN174" s="393"/>
      <c r="AO174" s="236"/>
      <c r="AP174" s="187"/>
      <c r="AQ174" s="187"/>
      <c r="AR174" s="187"/>
      <c r="AU174" s="187"/>
      <c r="AV174" s="187"/>
      <c r="AW174" s="187"/>
      <c r="AX174" s="188"/>
    </row>
    <row r="175" spans="2:61" s="182" customFormat="1" ht="15" customHeight="1" thickBot="1">
      <c r="B175" s="193"/>
      <c r="C175" s="193"/>
      <c r="D175" s="193"/>
      <c r="E175" s="193"/>
      <c r="F175" s="193"/>
      <c r="G175" s="193"/>
      <c r="H175" s="193"/>
      <c r="I175" s="193"/>
      <c r="J175" s="193"/>
      <c r="K175" s="193"/>
      <c r="L175" s="193"/>
      <c r="M175" s="193"/>
      <c r="N175" s="193"/>
      <c r="O175" s="193"/>
      <c r="P175" s="193"/>
      <c r="Q175" s="237"/>
      <c r="R175" s="237"/>
      <c r="S175" s="237"/>
      <c r="T175" s="237"/>
      <c r="U175" s="237"/>
      <c r="V175" s="237"/>
      <c r="W175" s="237"/>
      <c r="X175" s="238"/>
      <c r="Y175" s="238"/>
      <c r="Z175" s="238"/>
      <c r="AA175" s="238"/>
      <c r="AB175" s="238"/>
      <c r="AC175" s="238"/>
      <c r="AD175" s="238"/>
      <c r="AE175" s="238"/>
      <c r="AF175" s="238"/>
      <c r="AG175" s="238"/>
      <c r="AH175" s="238"/>
      <c r="AI175" s="238"/>
      <c r="AJ175" s="238"/>
      <c r="AK175" s="238"/>
      <c r="AL175" s="236"/>
      <c r="AM175" s="236"/>
      <c r="AN175" s="236"/>
      <c r="AO175" s="236"/>
      <c r="AP175" s="187"/>
      <c r="AQ175" s="187"/>
      <c r="AR175" s="187"/>
      <c r="AU175" s="187"/>
      <c r="AV175" s="187"/>
      <c r="AW175" s="187"/>
      <c r="AX175" s="188"/>
    </row>
    <row r="176" spans="2:61" s="182" customFormat="1" ht="30" customHeight="1" thickBot="1">
      <c r="B176" s="396" t="s">
        <v>539</v>
      </c>
      <c r="C176" s="397"/>
      <c r="D176" s="397"/>
      <c r="E176" s="397"/>
      <c r="F176" s="397"/>
      <c r="G176" s="397"/>
      <c r="H176" s="397"/>
      <c r="I176" s="397"/>
      <c r="J176" s="397"/>
      <c r="K176" s="397"/>
      <c r="L176" s="397"/>
      <c r="M176" s="397"/>
      <c r="N176" s="397"/>
      <c r="O176" s="397"/>
      <c r="P176" s="397"/>
      <c r="Q176" s="397"/>
      <c r="R176" s="397"/>
      <c r="S176" s="397"/>
      <c r="T176" s="397"/>
      <c r="U176" s="397"/>
      <c r="V176" s="397"/>
      <c r="W176" s="397"/>
      <c r="X176" s="397"/>
      <c r="Y176" s="397"/>
      <c r="Z176" s="397"/>
      <c r="AA176" s="397"/>
      <c r="AB176" s="397"/>
      <c r="AC176" s="397"/>
      <c r="AD176" s="397"/>
      <c r="AE176" s="397"/>
      <c r="AF176" s="397"/>
      <c r="AG176" s="397"/>
      <c r="AH176" s="394">
        <f>IFERROR(AH61+AH88+AH115+AH142+AH169,"")</f>
        <v>0</v>
      </c>
      <c r="AI176" s="394"/>
      <c r="AJ176" s="394"/>
      <c r="AK176" s="394"/>
      <c r="AL176" s="395"/>
      <c r="AM176" s="398" t="s">
        <v>119</v>
      </c>
      <c r="AN176" s="399"/>
      <c r="AO176" s="191"/>
      <c r="AP176" s="191"/>
      <c r="AQ176" s="191"/>
      <c r="AU176" s="187"/>
      <c r="AV176" s="187"/>
      <c r="AW176" s="187"/>
      <c r="AX176" s="188"/>
    </row>
    <row r="177" spans="2:50" s="182" customFormat="1" ht="15" customHeight="1">
      <c r="B177" s="1" t="s">
        <v>432</v>
      </c>
      <c r="C177" s="186"/>
      <c r="D177" s="186"/>
      <c r="E177" s="186"/>
      <c r="F177" s="186"/>
      <c r="G177" s="186"/>
      <c r="H177" s="186"/>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U177" s="187"/>
      <c r="AV177" s="187"/>
      <c r="AW177" s="187"/>
      <c r="AX177" s="188"/>
    </row>
    <row r="178" spans="2:50" s="182" customFormat="1" ht="15" customHeight="1">
      <c r="B178" s="193"/>
      <c r="C178" s="193"/>
      <c r="D178" s="193"/>
      <c r="E178" s="193"/>
      <c r="F178" s="193"/>
      <c r="G178" s="193"/>
      <c r="H178" s="193"/>
      <c r="I178" s="193"/>
      <c r="J178" s="193"/>
      <c r="K178" s="193"/>
      <c r="L178" s="193"/>
      <c r="M178" s="193"/>
      <c r="N178" s="193"/>
      <c r="O178" s="193"/>
      <c r="P178" s="193"/>
      <c r="Q178" s="194"/>
      <c r="R178" s="194"/>
      <c r="S178" s="194"/>
      <c r="T178" s="194"/>
      <c r="U178" s="194"/>
      <c r="V178" s="194"/>
      <c r="W178" s="194"/>
      <c r="X178" s="189"/>
      <c r="Y178" s="189"/>
      <c r="Z178" s="190"/>
      <c r="AA178" s="190"/>
      <c r="AB178" s="190"/>
      <c r="AC178" s="190"/>
      <c r="AD178" s="190"/>
      <c r="AE178" s="190"/>
      <c r="AF178" s="190"/>
      <c r="AG178" s="190"/>
      <c r="AH178" s="190"/>
      <c r="AI178" s="190"/>
      <c r="AJ178" s="190"/>
      <c r="AK178" s="190"/>
      <c r="AL178" s="191"/>
      <c r="AM178" s="191"/>
      <c r="AN178" s="191"/>
      <c r="AO178" s="191"/>
      <c r="AP178" s="191"/>
      <c r="AQ178" s="191"/>
      <c r="AU178" s="187"/>
      <c r="AV178" s="187"/>
      <c r="AW178" s="187"/>
      <c r="AX178" s="188"/>
    </row>
    <row r="179" spans="2:50" s="182" customFormat="1" ht="15" customHeight="1">
      <c r="B179" s="181" t="s">
        <v>431</v>
      </c>
      <c r="C179" s="193"/>
      <c r="D179" s="193"/>
      <c r="E179" s="193"/>
      <c r="F179" s="193"/>
      <c r="G179" s="193"/>
      <c r="H179" s="193"/>
      <c r="I179" s="193"/>
      <c r="J179" s="193"/>
      <c r="K179" s="193"/>
      <c r="L179" s="193"/>
      <c r="M179" s="193"/>
      <c r="N179" s="193"/>
      <c r="O179" s="193"/>
      <c r="P179" s="193"/>
      <c r="Q179" s="195"/>
      <c r="R179" s="195"/>
      <c r="S179" s="195"/>
      <c r="T179" s="195"/>
      <c r="U179" s="195"/>
      <c r="V179" s="195"/>
      <c r="W179" s="195"/>
      <c r="X179" s="189"/>
      <c r="Y179" s="189"/>
      <c r="Z179" s="190"/>
      <c r="AA179" s="190"/>
      <c r="AB179" s="190"/>
      <c r="AC179" s="190"/>
      <c r="AD179" s="190"/>
      <c r="AE179" s="190"/>
      <c r="AF179" s="190"/>
      <c r="AG179" s="190"/>
      <c r="AH179" s="190"/>
      <c r="AI179" s="190"/>
      <c r="AJ179" s="190"/>
      <c r="AK179" s="190"/>
      <c r="AL179" s="191"/>
      <c r="AM179" s="191"/>
      <c r="AN179" s="191"/>
      <c r="AO179" s="191"/>
      <c r="AP179" s="191"/>
      <c r="AQ179" s="191"/>
      <c r="AU179" s="187"/>
      <c r="AV179" s="187"/>
      <c r="AW179" s="187"/>
      <c r="AX179" s="188"/>
    </row>
    <row r="180" spans="2:50" s="182" customFormat="1" ht="30" customHeight="1">
      <c r="B180" s="348" t="s">
        <v>544</v>
      </c>
      <c r="C180" s="348"/>
      <c r="D180" s="348"/>
      <c r="E180" s="348"/>
      <c r="F180" s="348"/>
      <c r="G180" s="348"/>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538"/>
      <c r="AI180" s="538"/>
      <c r="AJ180" s="538"/>
      <c r="AK180" s="538"/>
      <c r="AL180" s="539"/>
      <c r="AM180" s="534" t="s">
        <v>119</v>
      </c>
      <c r="AN180" s="535"/>
      <c r="AO180" s="192"/>
      <c r="AP180" s="192"/>
      <c r="AQ180" s="192"/>
      <c r="AU180" s="187"/>
      <c r="AV180" s="187"/>
      <c r="AW180" s="187"/>
      <c r="AX180" s="188"/>
    </row>
    <row r="181" spans="2:50" s="182" customFormat="1" ht="30" customHeight="1">
      <c r="B181" s="348" t="s">
        <v>545</v>
      </c>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536">
        <f>ROUNDDOWN(AH180,2)</f>
        <v>0</v>
      </c>
      <c r="AI181" s="536"/>
      <c r="AJ181" s="536"/>
      <c r="AK181" s="536"/>
      <c r="AL181" s="537"/>
      <c r="AM181" s="534" t="s">
        <v>119</v>
      </c>
      <c r="AN181" s="535"/>
      <c r="AO181" s="245"/>
      <c r="AP181" s="188"/>
      <c r="AQ181" s="188"/>
      <c r="AR181" s="188"/>
      <c r="AU181" s="187"/>
      <c r="AV181" s="187"/>
      <c r="AW181" s="187"/>
      <c r="AX181" s="188"/>
    </row>
    <row r="182" spans="2:50" s="182" customFormat="1" ht="30" customHeight="1">
      <c r="B182" s="348" t="s">
        <v>517</v>
      </c>
      <c r="C182" s="348"/>
      <c r="D182" s="348"/>
      <c r="E182" s="348"/>
      <c r="F182" s="348"/>
      <c r="G182" s="348"/>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348"/>
      <c r="AH182" s="393"/>
      <c r="AI182" s="393"/>
      <c r="AJ182" s="393"/>
      <c r="AK182" s="393"/>
      <c r="AL182" s="393"/>
      <c r="AM182" s="393"/>
      <c r="AN182" s="393"/>
      <c r="AO182" s="236"/>
      <c r="AP182" s="187"/>
      <c r="AQ182" s="187"/>
      <c r="AR182" s="187"/>
      <c r="AU182" s="187"/>
      <c r="AV182" s="187"/>
      <c r="AW182" s="187"/>
      <c r="AX182" s="188"/>
    </row>
    <row r="183" spans="2:50" s="182" customFormat="1" ht="15" customHeight="1" thickBot="1">
      <c r="B183" s="193"/>
      <c r="C183" s="193"/>
      <c r="D183" s="193"/>
      <c r="E183" s="193"/>
      <c r="F183" s="193"/>
      <c r="G183" s="193"/>
      <c r="H183" s="193"/>
      <c r="I183" s="193"/>
      <c r="J183" s="193"/>
      <c r="K183" s="193"/>
      <c r="L183" s="193"/>
      <c r="M183" s="193"/>
      <c r="N183" s="193"/>
      <c r="O183" s="193"/>
      <c r="P183" s="193"/>
      <c r="Q183" s="244"/>
      <c r="R183" s="244"/>
      <c r="S183" s="244"/>
      <c r="T183" s="244"/>
      <c r="U183" s="244"/>
      <c r="V183" s="244"/>
      <c r="W183" s="244"/>
      <c r="X183" s="189"/>
      <c r="Y183" s="189"/>
      <c r="Z183" s="196"/>
      <c r="AA183" s="196"/>
      <c r="AB183" s="196"/>
      <c r="AC183" s="196"/>
      <c r="AD183" s="196"/>
      <c r="AE183" s="196"/>
      <c r="AF183" s="196"/>
      <c r="AG183" s="196"/>
      <c r="AH183" s="196"/>
      <c r="AI183" s="196"/>
      <c r="AJ183" s="196"/>
      <c r="AK183" s="196"/>
      <c r="AL183" s="197"/>
      <c r="AM183" s="197"/>
      <c r="AN183" s="197"/>
      <c r="AO183" s="197"/>
      <c r="AP183" s="197"/>
      <c r="AQ183" s="197"/>
      <c r="AR183" s="197"/>
      <c r="AU183" s="187"/>
      <c r="AV183" s="187"/>
      <c r="AW183" s="187"/>
      <c r="AX183" s="188"/>
    </row>
    <row r="184" spans="2:50" s="182" customFormat="1" ht="30" customHeight="1" thickBot="1">
      <c r="B184" s="541" t="s">
        <v>511</v>
      </c>
      <c r="C184" s="542"/>
      <c r="D184" s="542"/>
      <c r="E184" s="542"/>
      <c r="F184" s="542"/>
      <c r="G184" s="542"/>
      <c r="H184" s="542"/>
      <c r="I184" s="542"/>
      <c r="J184" s="542"/>
      <c r="K184" s="542"/>
      <c r="L184" s="542"/>
      <c r="M184" s="542"/>
      <c r="N184" s="542"/>
      <c r="O184" s="542"/>
      <c r="P184" s="542"/>
      <c r="Q184" s="542"/>
      <c r="R184" s="542"/>
      <c r="S184" s="542"/>
      <c r="T184" s="542"/>
      <c r="U184" s="542"/>
      <c r="V184" s="542"/>
      <c r="W184" s="542"/>
      <c r="X184" s="542"/>
      <c r="Y184" s="542"/>
      <c r="Z184" s="542"/>
      <c r="AA184" s="542"/>
      <c r="AB184" s="542"/>
      <c r="AC184" s="542"/>
      <c r="AD184" s="542"/>
      <c r="AE184" s="542"/>
      <c r="AF184" s="542"/>
      <c r="AG184" s="543"/>
      <c r="AH184" s="540">
        <f>IF(AH66="有",AH61,0)+IF(AH93="有",AH88,0)+IF(AH120="有",AH115,0)+IF(AH147="有",AH142,0)+IF(AH174="有",AH169,0)+IF(AH182="有",AH181,0)</f>
        <v>0</v>
      </c>
      <c r="AI184" s="502"/>
      <c r="AJ184" s="502"/>
      <c r="AK184" s="502"/>
      <c r="AL184" s="502"/>
      <c r="AM184" s="532" t="s">
        <v>119</v>
      </c>
      <c r="AN184" s="533"/>
      <c r="AO184" s="191"/>
      <c r="AP184" s="191"/>
      <c r="AQ184" s="191"/>
      <c r="AR184" s="191"/>
      <c r="AU184" s="187"/>
      <c r="AV184" s="187"/>
      <c r="AW184" s="187"/>
      <c r="AX184" s="188"/>
    </row>
    <row r="185" spans="2:50" s="182" customFormat="1" ht="15" customHeight="1">
      <c r="B185" s="193"/>
      <c r="C185" s="193"/>
      <c r="D185" s="193"/>
      <c r="E185" s="193"/>
      <c r="F185" s="193"/>
      <c r="G185" s="193"/>
      <c r="H185" s="193"/>
      <c r="I185" s="193"/>
      <c r="J185" s="193"/>
      <c r="K185" s="193"/>
      <c r="L185" s="193"/>
      <c r="M185" s="193"/>
      <c r="N185" s="193"/>
      <c r="O185" s="193"/>
      <c r="P185" s="193"/>
      <c r="Q185" s="199"/>
      <c r="R185" s="199"/>
      <c r="S185" s="199"/>
      <c r="T185" s="199"/>
      <c r="U185" s="199"/>
      <c r="V185" s="199"/>
      <c r="W185" s="199"/>
      <c r="X185" s="189"/>
      <c r="Y185" s="189"/>
      <c r="Z185" s="200"/>
      <c r="AA185" s="200"/>
      <c r="AB185" s="200"/>
      <c r="AC185" s="200"/>
      <c r="AD185" s="200"/>
      <c r="AE185" s="200"/>
      <c r="AF185" s="200"/>
      <c r="AG185" s="200"/>
      <c r="AH185" s="200"/>
      <c r="AI185" s="200"/>
      <c r="AJ185" s="200"/>
      <c r="AK185" s="200"/>
      <c r="AL185" s="198"/>
      <c r="AM185" s="198"/>
      <c r="AN185" s="198"/>
      <c r="AO185" s="198"/>
      <c r="AP185" s="198"/>
      <c r="AQ185" s="198"/>
      <c r="AR185" s="198"/>
      <c r="AU185" s="187"/>
      <c r="AV185" s="187"/>
      <c r="AW185" s="187"/>
      <c r="AX185" s="188"/>
    </row>
    <row r="186" spans="2:50" s="182" customFormat="1" ht="15" customHeight="1">
      <c r="B186" s="184" t="s">
        <v>338</v>
      </c>
      <c r="C186" s="181"/>
      <c r="D186" s="181"/>
      <c r="E186" s="181"/>
      <c r="F186" s="181"/>
      <c r="G186" s="181"/>
      <c r="AO186" s="256" t="s">
        <v>574</v>
      </c>
      <c r="AR186" s="183"/>
    </row>
    <row r="187" spans="2:50" s="182" customFormat="1" ht="30" customHeight="1">
      <c r="B187" s="444" t="s">
        <v>167</v>
      </c>
      <c r="C187" s="445"/>
      <c r="D187" s="445"/>
      <c r="E187" s="445"/>
      <c r="F187" s="445"/>
      <c r="G187" s="445"/>
      <c r="H187" s="446"/>
      <c r="I187" s="372" t="s">
        <v>158</v>
      </c>
      <c r="J187" s="372"/>
      <c r="K187" s="372" t="s">
        <v>490</v>
      </c>
      <c r="L187" s="372"/>
      <c r="M187" s="372"/>
      <c r="N187" s="372"/>
      <c r="O187" s="372"/>
      <c r="P187" s="372"/>
      <c r="Q187" s="372"/>
      <c r="R187" s="372"/>
      <c r="S187" s="372"/>
      <c r="T187" s="372" t="s">
        <v>168</v>
      </c>
      <c r="U187" s="372"/>
      <c r="V187" s="372"/>
      <c r="W187" s="372"/>
      <c r="X187" s="372"/>
      <c r="Y187" s="372"/>
      <c r="Z187" s="372"/>
      <c r="AA187" s="372"/>
      <c r="AB187" s="372"/>
      <c r="AC187" s="372" t="s">
        <v>165</v>
      </c>
      <c r="AD187" s="372"/>
      <c r="AE187" s="372"/>
      <c r="AF187" s="372"/>
      <c r="AG187" s="372"/>
      <c r="AH187" s="372"/>
      <c r="AI187" s="372"/>
      <c r="AJ187" s="372"/>
      <c r="AK187" s="372"/>
      <c r="AR187" s="183"/>
    </row>
    <row r="188" spans="2:50" ht="30" customHeight="1">
      <c r="B188" s="529"/>
      <c r="C188" s="530"/>
      <c r="D188" s="530"/>
      <c r="E188" s="530"/>
      <c r="F188" s="530"/>
      <c r="G188" s="530"/>
      <c r="H188" s="531"/>
      <c r="I188" s="389">
        <v>1</v>
      </c>
      <c r="J188" s="386"/>
      <c r="K188" s="523"/>
      <c r="L188" s="524"/>
      <c r="M188" s="524"/>
      <c r="N188" s="524"/>
      <c r="O188" s="524"/>
      <c r="P188" s="525"/>
      <c r="Q188" s="507" t="s">
        <v>120</v>
      </c>
      <c r="R188" s="363"/>
      <c r="S188" s="235" t="s">
        <v>163</v>
      </c>
      <c r="T188" s="523"/>
      <c r="U188" s="524"/>
      <c r="V188" s="524"/>
      <c r="W188" s="524"/>
      <c r="X188" s="524"/>
      <c r="Y188" s="524"/>
      <c r="Z188" s="525"/>
      <c r="AA188" s="507" t="s">
        <v>169</v>
      </c>
      <c r="AB188" s="350"/>
      <c r="AC188" s="526">
        <f>K188*T188</f>
        <v>0</v>
      </c>
      <c r="AD188" s="527"/>
      <c r="AE188" s="527"/>
      <c r="AF188" s="527"/>
      <c r="AG188" s="527"/>
      <c r="AH188" s="528"/>
      <c r="AI188" s="507" t="s">
        <v>120</v>
      </c>
      <c r="AJ188" s="349"/>
      <c r="AK188" s="350"/>
      <c r="AL188" s="168"/>
      <c r="AM188" s="168"/>
      <c r="AN188" s="168"/>
      <c r="AO188" s="168"/>
      <c r="AP188" s="168"/>
      <c r="AQ188" s="168"/>
      <c r="AR188" s="168"/>
    </row>
    <row r="189" spans="2:50" ht="30" customHeight="1">
      <c r="B189" s="529"/>
      <c r="C189" s="530"/>
      <c r="D189" s="530"/>
      <c r="E189" s="530"/>
      <c r="F189" s="530"/>
      <c r="G189" s="530"/>
      <c r="H189" s="531"/>
      <c r="I189" s="389">
        <v>2</v>
      </c>
      <c r="J189" s="386"/>
      <c r="K189" s="523"/>
      <c r="L189" s="524"/>
      <c r="M189" s="524"/>
      <c r="N189" s="524"/>
      <c r="O189" s="524"/>
      <c r="P189" s="525"/>
      <c r="Q189" s="507" t="s">
        <v>120</v>
      </c>
      <c r="R189" s="363"/>
      <c r="S189" s="235" t="s">
        <v>163</v>
      </c>
      <c r="T189" s="523"/>
      <c r="U189" s="524"/>
      <c r="V189" s="524"/>
      <c r="W189" s="524"/>
      <c r="X189" s="524"/>
      <c r="Y189" s="524"/>
      <c r="Z189" s="525"/>
      <c r="AA189" s="507" t="s">
        <v>169</v>
      </c>
      <c r="AB189" s="350"/>
      <c r="AC189" s="526">
        <f t="shared" ref="AC189:AC192" si="36">K189*T189</f>
        <v>0</v>
      </c>
      <c r="AD189" s="527"/>
      <c r="AE189" s="527"/>
      <c r="AF189" s="527"/>
      <c r="AG189" s="527"/>
      <c r="AH189" s="528"/>
      <c r="AI189" s="507" t="s">
        <v>120</v>
      </c>
      <c r="AJ189" s="349"/>
      <c r="AK189" s="350"/>
      <c r="AM189" s="168"/>
      <c r="AN189" s="168"/>
      <c r="AO189" s="168"/>
      <c r="AP189" s="168"/>
      <c r="AQ189" s="168"/>
      <c r="AR189" s="168"/>
    </row>
    <row r="190" spans="2:50" s="182" customFormat="1" ht="30" customHeight="1">
      <c r="B190" s="529"/>
      <c r="C190" s="530"/>
      <c r="D190" s="530"/>
      <c r="E190" s="530"/>
      <c r="F190" s="530"/>
      <c r="G190" s="530"/>
      <c r="H190" s="531"/>
      <c r="I190" s="389">
        <v>3</v>
      </c>
      <c r="J190" s="386"/>
      <c r="K190" s="523"/>
      <c r="L190" s="524"/>
      <c r="M190" s="524"/>
      <c r="N190" s="524"/>
      <c r="O190" s="524"/>
      <c r="P190" s="525"/>
      <c r="Q190" s="507" t="s">
        <v>120</v>
      </c>
      <c r="R190" s="363"/>
      <c r="S190" s="235" t="s">
        <v>163</v>
      </c>
      <c r="T190" s="523"/>
      <c r="U190" s="524"/>
      <c r="V190" s="524"/>
      <c r="W190" s="524"/>
      <c r="X190" s="524"/>
      <c r="Y190" s="524"/>
      <c r="Z190" s="525"/>
      <c r="AA190" s="507" t="s">
        <v>169</v>
      </c>
      <c r="AB190" s="350"/>
      <c r="AC190" s="526">
        <f t="shared" si="36"/>
        <v>0</v>
      </c>
      <c r="AD190" s="527"/>
      <c r="AE190" s="527"/>
      <c r="AF190" s="527"/>
      <c r="AG190" s="527"/>
      <c r="AH190" s="528"/>
      <c r="AI190" s="507" t="s">
        <v>120</v>
      </c>
      <c r="AJ190" s="349"/>
      <c r="AK190" s="350"/>
      <c r="AM190" s="186"/>
      <c r="AN190" s="186"/>
      <c r="AO190" s="186"/>
      <c r="AP190" s="186"/>
      <c r="AQ190" s="186"/>
    </row>
    <row r="191" spans="2:50" s="182" customFormat="1" ht="30" customHeight="1">
      <c r="B191" s="529"/>
      <c r="C191" s="530"/>
      <c r="D191" s="530"/>
      <c r="E191" s="530"/>
      <c r="F191" s="530"/>
      <c r="G191" s="530"/>
      <c r="H191" s="531"/>
      <c r="I191" s="384">
        <v>4</v>
      </c>
      <c r="J191" s="452"/>
      <c r="K191" s="523"/>
      <c r="L191" s="524"/>
      <c r="M191" s="524"/>
      <c r="N191" s="524"/>
      <c r="O191" s="524"/>
      <c r="P191" s="525"/>
      <c r="Q191" s="507" t="s">
        <v>120</v>
      </c>
      <c r="R191" s="363"/>
      <c r="S191" s="235" t="s">
        <v>163</v>
      </c>
      <c r="T191" s="523"/>
      <c r="U191" s="524"/>
      <c r="V191" s="524"/>
      <c r="W191" s="524"/>
      <c r="X191" s="524"/>
      <c r="Y191" s="524"/>
      <c r="Z191" s="525"/>
      <c r="AA191" s="507" t="s">
        <v>169</v>
      </c>
      <c r="AB191" s="350"/>
      <c r="AC191" s="526">
        <f t="shared" si="36"/>
        <v>0</v>
      </c>
      <c r="AD191" s="527"/>
      <c r="AE191" s="527"/>
      <c r="AF191" s="527"/>
      <c r="AG191" s="527"/>
      <c r="AH191" s="528"/>
      <c r="AI191" s="507" t="s">
        <v>120</v>
      </c>
      <c r="AJ191" s="349"/>
      <c r="AK191" s="350"/>
      <c r="AM191" s="186"/>
      <c r="AN191" s="186"/>
      <c r="AO191" s="186"/>
      <c r="AP191" s="186"/>
      <c r="AQ191" s="186"/>
    </row>
    <row r="192" spans="2:50" s="182" customFormat="1" ht="30" customHeight="1">
      <c r="B192" s="529"/>
      <c r="C192" s="530"/>
      <c r="D192" s="530"/>
      <c r="E192" s="530"/>
      <c r="F192" s="530"/>
      <c r="G192" s="530"/>
      <c r="H192" s="531"/>
      <c r="I192" s="384">
        <v>5</v>
      </c>
      <c r="J192" s="452"/>
      <c r="K192" s="523"/>
      <c r="L192" s="524"/>
      <c r="M192" s="524"/>
      <c r="N192" s="524"/>
      <c r="O192" s="524"/>
      <c r="P192" s="525"/>
      <c r="Q192" s="507" t="s">
        <v>120</v>
      </c>
      <c r="R192" s="363"/>
      <c r="S192" s="235" t="s">
        <v>163</v>
      </c>
      <c r="T192" s="523"/>
      <c r="U192" s="524"/>
      <c r="V192" s="524"/>
      <c r="W192" s="524"/>
      <c r="X192" s="524"/>
      <c r="Y192" s="524"/>
      <c r="Z192" s="525"/>
      <c r="AA192" s="507" t="s">
        <v>169</v>
      </c>
      <c r="AB192" s="350"/>
      <c r="AC192" s="526">
        <f t="shared" si="36"/>
        <v>0</v>
      </c>
      <c r="AD192" s="527"/>
      <c r="AE192" s="527"/>
      <c r="AF192" s="527"/>
      <c r="AG192" s="527"/>
      <c r="AH192" s="528"/>
      <c r="AI192" s="507" t="s">
        <v>120</v>
      </c>
      <c r="AJ192" s="349"/>
      <c r="AK192" s="350"/>
    </row>
    <row r="193" spans="2:57" s="182" customFormat="1" ht="30" customHeight="1" thickBot="1">
      <c r="B193" s="529"/>
      <c r="C193" s="530"/>
      <c r="D193" s="530"/>
      <c r="E193" s="530"/>
      <c r="F193" s="530"/>
      <c r="G193" s="530"/>
      <c r="H193" s="531"/>
      <c r="I193" s="508" t="s">
        <v>165</v>
      </c>
      <c r="J193" s="509"/>
      <c r="K193" s="509"/>
      <c r="L193" s="509"/>
      <c r="M193" s="509"/>
      <c r="N193" s="509"/>
      <c r="O193" s="509"/>
      <c r="P193" s="509"/>
      <c r="Q193" s="509"/>
      <c r="R193" s="509"/>
      <c r="S193" s="509"/>
      <c r="T193" s="509"/>
      <c r="U193" s="509"/>
      <c r="V193" s="509"/>
      <c r="W193" s="509"/>
      <c r="X193" s="509"/>
      <c r="Y193" s="509"/>
      <c r="Z193" s="509"/>
      <c r="AA193" s="509"/>
      <c r="AB193" s="510"/>
      <c r="AC193" s="511">
        <f>SUM(AC188:AH192)</f>
        <v>0</v>
      </c>
      <c r="AD193" s="512"/>
      <c r="AE193" s="512"/>
      <c r="AF193" s="512"/>
      <c r="AG193" s="512"/>
      <c r="AH193" s="513"/>
      <c r="AI193" s="514" t="s">
        <v>120</v>
      </c>
      <c r="AJ193" s="515"/>
      <c r="AK193" s="516"/>
    </row>
    <row r="194" spans="2:57" s="182" customFormat="1" ht="30" customHeight="1" thickBot="1">
      <c r="B194" s="529"/>
      <c r="C194" s="530"/>
      <c r="D194" s="530"/>
      <c r="E194" s="530"/>
      <c r="F194" s="530"/>
      <c r="G194" s="530"/>
      <c r="H194" s="530"/>
      <c r="I194" s="517" t="s">
        <v>510</v>
      </c>
      <c r="J194" s="518"/>
      <c r="K194" s="518"/>
      <c r="L194" s="518"/>
      <c r="M194" s="518"/>
      <c r="N194" s="518"/>
      <c r="O194" s="518"/>
      <c r="P194" s="519"/>
      <c r="Q194" s="520">
        <f>ROUNDDOWN(AC193,2)</f>
        <v>0</v>
      </c>
      <c r="R194" s="520"/>
      <c r="S194" s="520"/>
      <c r="T194" s="520"/>
      <c r="U194" s="520"/>
      <c r="V194" s="520"/>
      <c r="W194" s="520"/>
      <c r="X194" s="503" t="s">
        <v>120</v>
      </c>
      <c r="Y194" s="503"/>
      <c r="Z194" s="521" t="s">
        <v>331</v>
      </c>
      <c r="AA194" s="521"/>
      <c r="AB194" s="521"/>
      <c r="AC194" s="521"/>
      <c r="AD194" s="521"/>
      <c r="AE194" s="521"/>
      <c r="AF194" s="521"/>
      <c r="AG194" s="521"/>
      <c r="AH194" s="521"/>
      <c r="AI194" s="521"/>
      <c r="AJ194" s="521"/>
      <c r="AK194" s="522"/>
    </row>
    <row r="195" spans="2:57" s="182" customFormat="1" ht="30" customHeight="1" thickBot="1">
      <c r="B195" s="372" t="s">
        <v>433</v>
      </c>
      <c r="C195" s="372"/>
      <c r="D195" s="372"/>
      <c r="E195" s="372"/>
      <c r="F195" s="372"/>
      <c r="G195" s="372"/>
      <c r="H195" s="372"/>
      <c r="I195" s="390"/>
      <c r="J195" s="390"/>
      <c r="K195" s="390"/>
      <c r="L195" s="390"/>
      <c r="M195" s="390"/>
      <c r="N195" s="390"/>
      <c r="O195" s="390"/>
      <c r="P195" s="390"/>
      <c r="Q195" s="391">
        <f>AH184*2</f>
        <v>0</v>
      </c>
      <c r="R195" s="391"/>
      <c r="S195" s="391"/>
      <c r="T195" s="391"/>
      <c r="U195" s="391"/>
      <c r="V195" s="391"/>
      <c r="W195" s="391"/>
      <c r="X195" s="392" t="s">
        <v>120</v>
      </c>
      <c r="Y195" s="392"/>
      <c r="Z195" s="498" t="s">
        <v>434</v>
      </c>
      <c r="AA195" s="498"/>
      <c r="AB195" s="498"/>
      <c r="AC195" s="498"/>
      <c r="AD195" s="498"/>
      <c r="AE195" s="498"/>
      <c r="AF195" s="498"/>
      <c r="AG195" s="498"/>
      <c r="AH195" s="498"/>
      <c r="AI195" s="498"/>
      <c r="AJ195" s="498"/>
      <c r="AK195" s="499"/>
    </row>
    <row r="196" spans="2:57" s="182" customFormat="1" ht="30" customHeight="1" thickBot="1">
      <c r="B196" s="500" t="s">
        <v>435</v>
      </c>
      <c r="C196" s="501"/>
      <c r="D196" s="501"/>
      <c r="E196" s="501"/>
      <c r="F196" s="501"/>
      <c r="G196" s="501"/>
      <c r="H196" s="501"/>
      <c r="I196" s="501"/>
      <c r="J196" s="501"/>
      <c r="K196" s="501"/>
      <c r="L196" s="501"/>
      <c r="M196" s="501"/>
      <c r="N196" s="501"/>
      <c r="O196" s="501"/>
      <c r="P196" s="501"/>
      <c r="Q196" s="502">
        <f>ROUNDDOWN(MIN(Q194,Q195),2)</f>
        <v>0</v>
      </c>
      <c r="R196" s="502"/>
      <c r="S196" s="502"/>
      <c r="T196" s="502"/>
      <c r="U196" s="502"/>
      <c r="V196" s="502"/>
      <c r="W196" s="502"/>
      <c r="X196" s="503" t="s">
        <v>120</v>
      </c>
      <c r="Y196" s="503"/>
      <c r="Z196" s="504"/>
      <c r="AA196" s="505"/>
      <c r="AB196" s="505"/>
      <c r="AC196" s="505"/>
      <c r="AD196" s="505"/>
      <c r="AE196" s="505"/>
      <c r="AF196" s="505"/>
      <c r="AG196" s="505"/>
      <c r="AH196" s="505"/>
      <c r="AI196" s="505"/>
      <c r="AJ196" s="505"/>
      <c r="AK196" s="506"/>
      <c r="AL196" s="202"/>
    </row>
    <row r="197" spans="2:57" s="182" customFormat="1" ht="15" customHeight="1">
      <c r="B197" s="2"/>
      <c r="C197" s="2"/>
      <c r="D197" s="2"/>
      <c r="E197" s="2"/>
      <c r="F197" s="2"/>
      <c r="G197" s="2"/>
      <c r="H197" s="2"/>
      <c r="I197" s="2"/>
      <c r="J197" s="2"/>
      <c r="K197" s="2"/>
      <c r="L197" s="2"/>
      <c r="M197" s="2"/>
      <c r="N197" s="2"/>
      <c r="O197" s="2"/>
      <c r="P197" s="2"/>
      <c r="Q197" s="168"/>
      <c r="R197" s="168"/>
      <c r="S197" s="168"/>
      <c r="T197" s="168"/>
      <c r="U197" s="168"/>
      <c r="V197" s="168"/>
      <c r="W197" s="168"/>
      <c r="X197" s="201"/>
      <c r="Y197" s="201"/>
      <c r="Z197" s="203"/>
      <c r="AA197" s="203"/>
      <c r="AB197" s="203"/>
      <c r="AC197" s="203"/>
      <c r="AD197" s="203"/>
      <c r="AE197" s="203"/>
      <c r="AF197" s="203"/>
      <c r="AG197" s="203"/>
      <c r="AH197" s="203"/>
      <c r="AI197" s="203"/>
      <c r="AJ197" s="203"/>
      <c r="AK197" s="203"/>
    </row>
    <row r="198" spans="2:57" s="182" customFormat="1" ht="15" customHeight="1">
      <c r="B198" s="181" t="s">
        <v>170</v>
      </c>
      <c r="D198" s="181"/>
      <c r="E198" s="181"/>
      <c r="F198" s="181"/>
      <c r="G198" s="181"/>
      <c r="AO198" s="183" t="s">
        <v>575</v>
      </c>
    </row>
    <row r="199" spans="2:57" s="182" customFormat="1" ht="15" customHeight="1">
      <c r="B199" s="181" t="s">
        <v>428</v>
      </c>
      <c r="C199" s="2"/>
      <c r="D199" s="2"/>
      <c r="E199" s="2"/>
      <c r="F199" s="2"/>
      <c r="G199" s="2"/>
      <c r="H199" s="2"/>
      <c r="I199" s="2"/>
      <c r="J199" s="2"/>
      <c r="K199" s="2"/>
      <c r="L199" s="2"/>
      <c r="M199" s="2"/>
      <c r="N199" s="2"/>
      <c r="O199" s="2"/>
      <c r="P199" s="2"/>
      <c r="Q199" s="204"/>
      <c r="R199" s="204"/>
      <c r="S199" s="204"/>
      <c r="T199" s="204"/>
      <c r="U199" s="204"/>
      <c r="V199" s="204"/>
      <c r="W199" s="204"/>
      <c r="X199" s="204"/>
      <c r="Y199" s="204"/>
      <c r="Z199" s="204"/>
      <c r="AA199" s="204"/>
      <c r="AB199" s="204"/>
      <c r="AC199" s="204"/>
      <c r="AD199" s="204"/>
      <c r="AE199" s="204"/>
      <c r="AF199" s="204"/>
      <c r="AH199" s="204"/>
      <c r="AI199" s="204"/>
      <c r="AJ199" s="204"/>
      <c r="AK199" s="204"/>
      <c r="AL199" s="204"/>
      <c r="AM199" s="204"/>
      <c r="AN199" s="204"/>
      <c r="AO199" s="183"/>
    </row>
    <row r="200" spans="2:57" s="182" customFormat="1" ht="30" customHeight="1">
      <c r="B200" s="384" t="s">
        <v>426</v>
      </c>
      <c r="C200" s="385"/>
      <c r="D200" s="385"/>
      <c r="E200" s="385"/>
      <c r="F200" s="385"/>
      <c r="G200" s="385"/>
      <c r="H200" s="385"/>
      <c r="I200" s="385"/>
      <c r="J200" s="385"/>
      <c r="K200" s="385"/>
      <c r="L200" s="385"/>
      <c r="M200" s="385"/>
      <c r="N200" s="385"/>
      <c r="O200" s="385"/>
      <c r="P200" s="386"/>
      <c r="Q200" s="387"/>
      <c r="R200" s="388"/>
      <c r="S200" s="388"/>
      <c r="T200" s="388"/>
      <c r="U200" s="388"/>
      <c r="V200" s="388"/>
      <c r="W200" s="388"/>
      <c r="X200" s="388"/>
      <c r="Y200" s="388"/>
      <c r="Z200" s="388"/>
      <c r="AA200" s="388"/>
      <c r="AB200" s="388"/>
      <c r="AC200" s="388"/>
      <c r="AD200" s="388"/>
      <c r="AE200" s="388"/>
      <c r="AF200" s="388"/>
      <c r="AG200" s="205" t="s">
        <v>15</v>
      </c>
      <c r="AH200" s="385" t="s">
        <v>172</v>
      </c>
      <c r="AI200" s="385"/>
      <c r="AJ200" s="385"/>
      <c r="AK200" s="385"/>
      <c r="AL200" s="385"/>
      <c r="AM200" s="385"/>
      <c r="AN200" s="386"/>
      <c r="AS200" s="187"/>
      <c r="AT200" s="187"/>
      <c r="AU200" s="188"/>
    </row>
    <row r="201" spans="2:57" s="182" customFormat="1" ht="15" customHeight="1">
      <c r="B201" s="193"/>
      <c r="C201" s="2"/>
      <c r="D201" s="2"/>
      <c r="E201" s="2"/>
      <c r="F201" s="2"/>
      <c r="G201" s="2"/>
      <c r="H201" s="2"/>
      <c r="I201" s="2"/>
      <c r="J201" s="2"/>
      <c r="K201" s="2"/>
      <c r="L201" s="2"/>
      <c r="M201" s="2"/>
      <c r="N201" s="2"/>
      <c r="O201" s="2"/>
      <c r="P201" s="2"/>
      <c r="Q201" s="86"/>
      <c r="R201" s="86"/>
      <c r="S201" s="86"/>
      <c r="T201" s="86"/>
      <c r="U201" s="86"/>
      <c r="V201" s="86"/>
      <c r="W201" s="86"/>
      <c r="X201" s="86"/>
      <c r="Y201" s="86"/>
      <c r="Z201" s="86"/>
      <c r="AA201" s="86"/>
      <c r="AB201" s="86"/>
      <c r="AC201" s="86"/>
      <c r="AD201" s="86"/>
      <c r="AE201" s="86"/>
      <c r="AF201" s="86"/>
      <c r="AG201" s="2"/>
      <c r="AH201" s="2"/>
      <c r="AI201" s="2"/>
      <c r="AJ201" s="2"/>
      <c r="AK201" s="2"/>
      <c r="AL201" s="2"/>
      <c r="AM201" s="2"/>
      <c r="AN201" s="2"/>
      <c r="AS201" s="187"/>
      <c r="AT201" s="187"/>
      <c r="AU201" s="188"/>
    </row>
    <row r="202" spans="2:57" s="182" customFormat="1" ht="15" customHeight="1">
      <c r="B202" s="181" t="s">
        <v>508</v>
      </c>
      <c r="C202" s="2"/>
      <c r="D202" s="2"/>
      <c r="E202" s="2"/>
      <c r="F202" s="2"/>
      <c r="G202" s="2"/>
      <c r="H202" s="2"/>
      <c r="I202" s="2"/>
      <c r="J202" s="2"/>
      <c r="K202" s="2"/>
      <c r="L202" s="2"/>
      <c r="M202" s="2"/>
      <c r="N202" s="2"/>
      <c r="O202" s="2"/>
      <c r="P202" s="2"/>
      <c r="Q202" s="204"/>
      <c r="R202" s="204"/>
      <c r="S202" s="204"/>
      <c r="T202" s="204"/>
      <c r="U202" s="204"/>
      <c r="V202" s="204"/>
      <c r="W202" s="204"/>
      <c r="X202" s="204"/>
      <c r="Y202" s="204"/>
      <c r="Z202" s="204"/>
      <c r="AA202" s="204"/>
      <c r="AB202" s="204"/>
      <c r="AC202" s="204"/>
      <c r="AD202" s="204"/>
      <c r="AE202" s="204"/>
      <c r="AF202" s="204"/>
      <c r="AH202" s="204"/>
      <c r="AI202" s="204"/>
      <c r="AJ202" s="204"/>
      <c r="AK202" s="204"/>
      <c r="AL202" s="204"/>
      <c r="AM202" s="204"/>
      <c r="AN202" s="204"/>
      <c r="AO202" s="183"/>
    </row>
    <row r="203" spans="2:57" s="182" customFormat="1" ht="30" customHeight="1">
      <c r="B203" s="389" t="s">
        <v>171</v>
      </c>
      <c r="C203" s="385"/>
      <c r="D203" s="385"/>
      <c r="E203" s="385"/>
      <c r="F203" s="385"/>
      <c r="G203" s="385"/>
      <c r="H203" s="385"/>
      <c r="I203" s="385"/>
      <c r="J203" s="385"/>
      <c r="K203" s="385"/>
      <c r="L203" s="385"/>
      <c r="M203" s="385"/>
      <c r="N203" s="385"/>
      <c r="O203" s="385"/>
      <c r="P203" s="386"/>
      <c r="Q203" s="387"/>
      <c r="R203" s="388"/>
      <c r="S203" s="388"/>
      <c r="T203" s="388"/>
      <c r="U203" s="388"/>
      <c r="V203" s="388"/>
      <c r="W203" s="388"/>
      <c r="X203" s="388"/>
      <c r="Y203" s="388"/>
      <c r="Z203" s="388"/>
      <c r="AA203" s="388"/>
      <c r="AB203" s="388"/>
      <c r="AC203" s="388"/>
      <c r="AD203" s="388"/>
      <c r="AE203" s="388"/>
      <c r="AF203" s="388"/>
      <c r="AG203" s="205" t="s">
        <v>15</v>
      </c>
      <c r="AH203" s="385" t="s">
        <v>173</v>
      </c>
      <c r="AI203" s="385"/>
      <c r="AJ203" s="385"/>
      <c r="AK203" s="385"/>
      <c r="AL203" s="385"/>
      <c r="AM203" s="385"/>
      <c r="AN203" s="386"/>
      <c r="AS203" s="187"/>
      <c r="AT203" s="187"/>
      <c r="AU203" s="188"/>
    </row>
    <row r="204" spans="2:57" s="182" customFormat="1" ht="30" customHeight="1">
      <c r="B204" s="389" t="s">
        <v>174</v>
      </c>
      <c r="C204" s="385"/>
      <c r="D204" s="385"/>
      <c r="E204" s="385"/>
      <c r="F204" s="385"/>
      <c r="G204" s="385"/>
      <c r="H204" s="385"/>
      <c r="I204" s="385"/>
      <c r="J204" s="385"/>
      <c r="K204" s="385"/>
      <c r="L204" s="385"/>
      <c r="M204" s="385"/>
      <c r="N204" s="385"/>
      <c r="O204" s="385"/>
      <c r="P204" s="386"/>
      <c r="Q204" s="477">
        <f>Q203-Q200</f>
        <v>0</v>
      </c>
      <c r="R204" s="478"/>
      <c r="S204" s="478"/>
      <c r="T204" s="478"/>
      <c r="U204" s="478"/>
      <c r="V204" s="478"/>
      <c r="W204" s="478"/>
      <c r="X204" s="478"/>
      <c r="Y204" s="478"/>
      <c r="Z204" s="478"/>
      <c r="AA204" s="478"/>
      <c r="AB204" s="478"/>
      <c r="AC204" s="478"/>
      <c r="AD204" s="478"/>
      <c r="AE204" s="478"/>
      <c r="AF204" s="478"/>
      <c r="AG204" s="205" t="s">
        <v>15</v>
      </c>
      <c r="AH204" s="385" t="s">
        <v>429</v>
      </c>
      <c r="AI204" s="385"/>
      <c r="AJ204" s="385"/>
      <c r="AK204" s="385"/>
      <c r="AL204" s="385"/>
      <c r="AM204" s="385"/>
      <c r="AN204" s="386"/>
      <c r="AS204" s="187"/>
      <c r="AT204" s="187"/>
      <c r="AU204" s="188"/>
    </row>
    <row r="205" spans="2:57" s="182" customFormat="1" ht="15" customHeight="1">
      <c r="B205" s="181"/>
      <c r="D205" s="181"/>
      <c r="E205" s="181"/>
      <c r="F205" s="181"/>
      <c r="G205" s="181"/>
      <c r="AO205" s="183"/>
    </row>
    <row r="206" spans="2:57" s="182" customFormat="1" ht="15" customHeight="1">
      <c r="B206" s="181" t="s">
        <v>509</v>
      </c>
      <c r="D206" s="181"/>
      <c r="E206" s="181"/>
      <c r="F206" s="181"/>
      <c r="G206" s="181"/>
      <c r="AV206" s="187"/>
      <c r="AW206" s="187"/>
      <c r="AX206" s="188"/>
    </row>
    <row r="207" spans="2:57" s="182" customFormat="1" ht="30" customHeight="1">
      <c r="B207" s="453" t="s">
        <v>424</v>
      </c>
      <c r="C207" s="454"/>
      <c r="D207" s="454"/>
      <c r="E207" s="455"/>
      <c r="F207" s="479" t="s">
        <v>156</v>
      </c>
      <c r="G207" s="467"/>
      <c r="H207" s="467"/>
      <c r="I207" s="467"/>
      <c r="J207" s="467"/>
      <c r="K207" s="467"/>
      <c r="L207" s="467"/>
      <c r="M207" s="467"/>
      <c r="N207" s="467"/>
      <c r="O207" s="467"/>
      <c r="P207" s="468"/>
      <c r="Q207" s="480">
        <f>$L$21</f>
        <v>0</v>
      </c>
      <c r="R207" s="481"/>
      <c r="S207" s="481"/>
      <c r="T207" s="481"/>
      <c r="U207" s="481"/>
      <c r="V207" s="481"/>
      <c r="W207" s="481"/>
      <c r="X207" s="481"/>
      <c r="Y207" s="481"/>
      <c r="Z207" s="481"/>
      <c r="AA207" s="481"/>
      <c r="AB207" s="481"/>
      <c r="AC207" s="481"/>
      <c r="AD207" s="481"/>
      <c r="AE207" s="481"/>
      <c r="AF207" s="481"/>
      <c r="AG207" s="206"/>
      <c r="AH207" s="467" t="s">
        <v>335</v>
      </c>
      <c r="AI207" s="467"/>
      <c r="AJ207" s="467"/>
      <c r="AK207" s="467"/>
      <c r="AL207" s="467"/>
      <c r="AM207" s="467"/>
      <c r="AN207" s="468"/>
      <c r="AS207" s="187"/>
      <c r="AT207" s="187"/>
      <c r="AU207" s="188"/>
      <c r="BA207" s="207" t="s">
        <v>328</v>
      </c>
      <c r="BB207" s="208">
        <v>3</v>
      </c>
      <c r="BC207" s="208">
        <v>3.6</v>
      </c>
      <c r="BD207" s="208">
        <v>3.75</v>
      </c>
      <c r="BE207" s="207" t="s">
        <v>329</v>
      </c>
    </row>
    <row r="208" spans="2:57" s="182" customFormat="1" ht="30" customHeight="1">
      <c r="B208" s="456"/>
      <c r="C208" s="457"/>
      <c r="D208" s="457"/>
      <c r="E208" s="458"/>
      <c r="F208" s="380" t="s">
        <v>405</v>
      </c>
      <c r="G208" s="378"/>
      <c r="H208" s="378"/>
      <c r="I208" s="378"/>
      <c r="J208" s="378"/>
      <c r="K208" s="378"/>
      <c r="L208" s="378"/>
      <c r="M208" s="378"/>
      <c r="N208" s="378"/>
      <c r="O208" s="378"/>
      <c r="P208" s="379"/>
      <c r="Q208" s="482">
        <f>AH176</f>
        <v>0</v>
      </c>
      <c r="R208" s="483"/>
      <c r="S208" s="483"/>
      <c r="T208" s="483"/>
      <c r="U208" s="483"/>
      <c r="V208" s="483"/>
      <c r="W208" s="483"/>
      <c r="X208" s="483"/>
      <c r="Y208" s="483"/>
      <c r="Z208" s="483"/>
      <c r="AA208" s="483"/>
      <c r="AB208" s="483"/>
      <c r="AC208" s="483"/>
      <c r="AD208" s="483"/>
      <c r="AE208" s="483"/>
      <c r="AF208" s="483"/>
      <c r="AG208" s="375" t="s">
        <v>119</v>
      </c>
      <c r="AH208" s="375"/>
      <c r="AI208" s="378" t="s">
        <v>436</v>
      </c>
      <c r="AJ208" s="378"/>
      <c r="AK208" s="378"/>
      <c r="AL208" s="378"/>
      <c r="AM208" s="378"/>
      <c r="AN208" s="379"/>
      <c r="AS208" s="187"/>
      <c r="AT208" s="187"/>
      <c r="AU208" s="188"/>
      <c r="BA208" s="207" t="s">
        <v>326</v>
      </c>
      <c r="BB208" s="209">
        <v>150000</v>
      </c>
      <c r="BC208" s="209">
        <v>100000</v>
      </c>
      <c r="BD208" s="209"/>
      <c r="BE208" s="209">
        <v>360000</v>
      </c>
    </row>
    <row r="209" spans="2:57" s="182" customFormat="1" ht="30" customHeight="1">
      <c r="B209" s="456"/>
      <c r="C209" s="457"/>
      <c r="D209" s="457"/>
      <c r="E209" s="458"/>
      <c r="F209" s="380" t="s">
        <v>175</v>
      </c>
      <c r="G209" s="378"/>
      <c r="H209" s="378"/>
      <c r="I209" s="378"/>
      <c r="J209" s="378"/>
      <c r="K209" s="378"/>
      <c r="L209" s="378"/>
      <c r="M209" s="378"/>
      <c r="N209" s="378"/>
      <c r="O209" s="378"/>
      <c r="P209" s="379"/>
      <c r="Q209" s="381">
        <f>IF(AND($Q$207=$BA$208,$Q$208&lt;=$BB$207),$BB$208,IF(AND($Q$207=$BA$208,$Q$208&gt;$BB$207),BC208,IF(AND($Q$207=$BA$209,$Q$208&lt;=$BB$207),$BB$209,IF(AND($Q$207=$BA$209,$Q$208&gt;$BB$207),$BD$209,0))))</f>
        <v>0</v>
      </c>
      <c r="R209" s="382"/>
      <c r="S209" s="382"/>
      <c r="T209" s="382"/>
      <c r="U209" s="382"/>
      <c r="V209" s="382"/>
      <c r="W209" s="382"/>
      <c r="X209" s="382"/>
      <c r="Y209" s="382"/>
      <c r="Z209" s="382"/>
      <c r="AA209" s="382"/>
      <c r="AB209" s="382"/>
      <c r="AC209" s="382"/>
      <c r="AD209" s="382"/>
      <c r="AE209" s="382"/>
      <c r="AF209" s="382"/>
      <c r="AG209" s="383" t="s">
        <v>176</v>
      </c>
      <c r="AH209" s="383"/>
      <c r="AI209" s="383"/>
      <c r="AJ209" s="378" t="s">
        <v>437</v>
      </c>
      <c r="AK209" s="378"/>
      <c r="AL209" s="378"/>
      <c r="AM209" s="378"/>
      <c r="AN209" s="379"/>
      <c r="AS209" s="187"/>
      <c r="AT209" s="187"/>
      <c r="AU209" s="188"/>
      <c r="BA209" s="207" t="s">
        <v>327</v>
      </c>
      <c r="BB209" s="209">
        <v>180000</v>
      </c>
      <c r="BC209" s="209"/>
      <c r="BD209" s="209">
        <v>120000</v>
      </c>
      <c r="BE209" s="209">
        <v>450000</v>
      </c>
    </row>
    <row r="210" spans="2:57" s="182" customFormat="1" ht="30" customHeight="1">
      <c r="B210" s="456"/>
      <c r="C210" s="457"/>
      <c r="D210" s="457"/>
      <c r="E210" s="457"/>
      <c r="F210" s="489" t="s">
        <v>540</v>
      </c>
      <c r="G210" s="490"/>
      <c r="H210" s="490"/>
      <c r="I210" s="490"/>
      <c r="J210" s="491"/>
      <c r="K210" s="378" t="s">
        <v>541</v>
      </c>
      <c r="L210" s="378"/>
      <c r="M210" s="378"/>
      <c r="N210" s="378"/>
      <c r="O210" s="378"/>
      <c r="P210" s="379"/>
      <c r="Q210" s="484">
        <f>SUM(AH62,AH89,AH116,AH143,AH170)</f>
        <v>0</v>
      </c>
      <c r="R210" s="485"/>
      <c r="S210" s="485"/>
      <c r="T210" s="485"/>
      <c r="U210" s="485"/>
      <c r="V210" s="485"/>
      <c r="W210" s="485"/>
      <c r="X210" s="485"/>
      <c r="Y210" s="485"/>
      <c r="Z210" s="485"/>
      <c r="AA210" s="485"/>
      <c r="AB210" s="485"/>
      <c r="AC210" s="485"/>
      <c r="AD210" s="485"/>
      <c r="AE210" s="485"/>
      <c r="AF210" s="485"/>
      <c r="AG210" s="375" t="s">
        <v>119</v>
      </c>
      <c r="AH210" s="375"/>
      <c r="AI210" s="378" t="s">
        <v>546</v>
      </c>
      <c r="AJ210" s="378"/>
      <c r="AK210" s="378"/>
      <c r="AL210" s="378"/>
      <c r="AM210" s="378"/>
      <c r="AN210" s="379"/>
      <c r="AS210" s="187"/>
      <c r="AT210" s="187"/>
      <c r="AU210" s="188"/>
      <c r="BA210" s="67"/>
      <c r="BB210" s="254"/>
      <c r="BC210" s="254"/>
      <c r="BD210" s="254"/>
      <c r="BE210" s="254"/>
    </row>
    <row r="211" spans="2:57" s="182" customFormat="1" ht="30" customHeight="1">
      <c r="B211" s="456"/>
      <c r="C211" s="457"/>
      <c r="D211" s="457"/>
      <c r="E211" s="457"/>
      <c r="F211" s="492"/>
      <c r="G211" s="493"/>
      <c r="H211" s="493"/>
      <c r="I211" s="493"/>
      <c r="J211" s="494"/>
      <c r="K211" s="378" t="s">
        <v>586</v>
      </c>
      <c r="L211" s="378"/>
      <c r="M211" s="378"/>
      <c r="N211" s="378"/>
      <c r="O211" s="378"/>
      <c r="P211" s="379"/>
      <c r="Q211" s="485">
        <f>SUM(AH63,AH64,AH90,AH91,AH117,AH118,AH144,AH145,AH171,AH172)</f>
        <v>0</v>
      </c>
      <c r="R211" s="485"/>
      <c r="S211" s="485"/>
      <c r="T211" s="485"/>
      <c r="U211" s="485"/>
      <c r="V211" s="485"/>
      <c r="W211" s="485"/>
      <c r="X211" s="485"/>
      <c r="Y211" s="485"/>
      <c r="Z211" s="485"/>
      <c r="AA211" s="485"/>
      <c r="AB211" s="485"/>
      <c r="AC211" s="485"/>
      <c r="AD211" s="485"/>
      <c r="AE211" s="485"/>
      <c r="AF211" s="485"/>
      <c r="AG211" s="375" t="s">
        <v>119</v>
      </c>
      <c r="AH211" s="375"/>
      <c r="AI211" s="378" t="s">
        <v>547</v>
      </c>
      <c r="AJ211" s="378"/>
      <c r="AK211" s="378"/>
      <c r="AL211" s="378"/>
      <c r="AM211" s="378"/>
      <c r="AN211" s="379"/>
      <c r="AS211" s="187"/>
      <c r="AT211" s="187"/>
      <c r="AU211" s="188"/>
      <c r="BA211" s="67"/>
      <c r="BB211" s="254"/>
      <c r="BC211" s="254"/>
      <c r="BD211" s="254"/>
      <c r="BE211" s="254"/>
    </row>
    <row r="212" spans="2:57" s="182" customFormat="1" ht="30" customHeight="1">
      <c r="B212" s="456"/>
      <c r="C212" s="457"/>
      <c r="D212" s="457"/>
      <c r="E212" s="457"/>
      <c r="F212" s="492"/>
      <c r="G212" s="493"/>
      <c r="H212" s="493"/>
      <c r="I212" s="493"/>
      <c r="J212" s="494"/>
      <c r="K212" s="378" t="s">
        <v>559</v>
      </c>
      <c r="L212" s="378"/>
      <c r="M212" s="378"/>
      <c r="N212" s="378"/>
      <c r="O212" s="378"/>
      <c r="P212" s="379"/>
      <c r="Q212" s="484">
        <f>SUM(AH65,AH92,AH119,AH146,AH173)</f>
        <v>0</v>
      </c>
      <c r="R212" s="485"/>
      <c r="S212" s="485"/>
      <c r="T212" s="485"/>
      <c r="U212" s="485"/>
      <c r="V212" s="485"/>
      <c r="W212" s="485"/>
      <c r="X212" s="485"/>
      <c r="Y212" s="485"/>
      <c r="Z212" s="485"/>
      <c r="AA212" s="485"/>
      <c r="AB212" s="485"/>
      <c r="AC212" s="485"/>
      <c r="AD212" s="485"/>
      <c r="AE212" s="485"/>
      <c r="AF212" s="485"/>
      <c r="AG212" s="375" t="s">
        <v>119</v>
      </c>
      <c r="AH212" s="375"/>
      <c r="AI212" s="378" t="s">
        <v>548</v>
      </c>
      <c r="AJ212" s="378"/>
      <c r="AK212" s="378"/>
      <c r="AL212" s="378"/>
      <c r="AM212" s="378"/>
      <c r="AN212" s="379"/>
      <c r="AS212" s="187"/>
      <c r="AT212" s="187"/>
      <c r="AU212" s="188"/>
      <c r="BA212" s="67"/>
      <c r="BB212" s="254"/>
      <c r="BC212" s="254"/>
      <c r="BD212" s="254"/>
      <c r="BE212" s="254"/>
    </row>
    <row r="213" spans="2:57" s="182" customFormat="1" ht="30" customHeight="1">
      <c r="B213" s="456"/>
      <c r="C213" s="457"/>
      <c r="D213" s="457"/>
      <c r="E213" s="457"/>
      <c r="F213" s="495"/>
      <c r="G213" s="496"/>
      <c r="H213" s="496"/>
      <c r="I213" s="496"/>
      <c r="J213" s="497"/>
      <c r="K213" s="378" t="s">
        <v>542</v>
      </c>
      <c r="L213" s="378"/>
      <c r="M213" s="378"/>
      <c r="N213" s="378"/>
      <c r="O213" s="378"/>
      <c r="P213" s="379"/>
      <c r="Q213" s="382">
        <f>SUM(Q210*50000,Q211*20000,Q212*10000)</f>
        <v>0</v>
      </c>
      <c r="R213" s="382"/>
      <c r="S213" s="382"/>
      <c r="T213" s="382"/>
      <c r="U213" s="382"/>
      <c r="V213" s="382"/>
      <c r="W213" s="382"/>
      <c r="X213" s="382"/>
      <c r="Y213" s="382"/>
      <c r="Z213" s="382"/>
      <c r="AA213" s="382"/>
      <c r="AB213" s="382"/>
      <c r="AC213" s="382"/>
      <c r="AD213" s="382"/>
      <c r="AE213" s="382"/>
      <c r="AF213" s="382"/>
      <c r="AG213" s="253" t="s">
        <v>543</v>
      </c>
      <c r="AH213" s="253"/>
      <c r="AI213" s="486" t="s">
        <v>555</v>
      </c>
      <c r="AJ213" s="487"/>
      <c r="AK213" s="487"/>
      <c r="AL213" s="487"/>
      <c r="AM213" s="487"/>
      <c r="AN213" s="488"/>
      <c r="AS213" s="187"/>
      <c r="AT213" s="187"/>
      <c r="AU213" s="188"/>
      <c r="BA213" s="67"/>
      <c r="BB213" s="254"/>
      <c r="BC213" s="254"/>
      <c r="BD213" s="254"/>
      <c r="BE213" s="254"/>
    </row>
    <row r="214" spans="2:57" s="182" customFormat="1" ht="30" customHeight="1">
      <c r="B214" s="459"/>
      <c r="C214" s="460"/>
      <c r="D214" s="460"/>
      <c r="E214" s="460"/>
      <c r="F214" s="469" t="s">
        <v>422</v>
      </c>
      <c r="G214" s="442"/>
      <c r="H214" s="442"/>
      <c r="I214" s="442"/>
      <c r="J214" s="442"/>
      <c r="K214" s="442"/>
      <c r="L214" s="442"/>
      <c r="M214" s="442"/>
      <c r="N214" s="442"/>
      <c r="O214" s="442"/>
      <c r="P214" s="443"/>
      <c r="Q214" s="440">
        <f>IF(Q207=BA208,IF(AND(Q208&gt;BB207,Q208&lt;=BC207,),BE208,Q208*Q209),IF(Q207=BA209,IF(AND(Q208&gt;BB207,Q208&lt;=BD207,),BE209,Q208*Q209),0))+Q213</f>
        <v>0</v>
      </c>
      <c r="R214" s="440"/>
      <c r="S214" s="440"/>
      <c r="T214" s="440"/>
      <c r="U214" s="440"/>
      <c r="V214" s="440"/>
      <c r="W214" s="440"/>
      <c r="X214" s="440"/>
      <c r="Y214" s="440"/>
      <c r="Z214" s="440"/>
      <c r="AA214" s="440"/>
      <c r="AB214" s="440"/>
      <c r="AC214" s="440"/>
      <c r="AD214" s="440"/>
      <c r="AE214" s="440"/>
      <c r="AF214" s="440"/>
      <c r="AG214" s="210" t="s">
        <v>15</v>
      </c>
      <c r="AH214" s="441" t="s">
        <v>549</v>
      </c>
      <c r="AI214" s="442"/>
      <c r="AJ214" s="442"/>
      <c r="AK214" s="442"/>
      <c r="AL214" s="442"/>
      <c r="AM214" s="442"/>
      <c r="AN214" s="443"/>
      <c r="AS214" s="187"/>
      <c r="AT214" s="187"/>
      <c r="AU214" s="188"/>
    </row>
    <row r="215" spans="2:57" s="182" customFormat="1" ht="30" customHeight="1">
      <c r="B215" s="453" t="s">
        <v>425</v>
      </c>
      <c r="C215" s="454"/>
      <c r="D215" s="454"/>
      <c r="E215" s="455"/>
      <c r="F215" s="462" t="s">
        <v>407</v>
      </c>
      <c r="G215" s="463"/>
      <c r="H215" s="463"/>
      <c r="I215" s="463"/>
      <c r="J215" s="463"/>
      <c r="K215" s="463"/>
      <c r="L215" s="463"/>
      <c r="M215" s="463"/>
      <c r="N215" s="463"/>
      <c r="O215" s="463"/>
      <c r="P215" s="464"/>
      <c r="Q215" s="465">
        <f>Q196</f>
        <v>0</v>
      </c>
      <c r="R215" s="466"/>
      <c r="S215" s="466"/>
      <c r="T215" s="466"/>
      <c r="U215" s="466"/>
      <c r="V215" s="466"/>
      <c r="W215" s="466"/>
      <c r="X215" s="466"/>
      <c r="Y215" s="466"/>
      <c r="Z215" s="466"/>
      <c r="AA215" s="466"/>
      <c r="AB215" s="466"/>
      <c r="AC215" s="466"/>
      <c r="AD215" s="466"/>
      <c r="AE215" s="466"/>
      <c r="AF215" s="466"/>
      <c r="AG215" s="467" t="s">
        <v>120</v>
      </c>
      <c r="AH215" s="467"/>
      <c r="AI215" s="467" t="s">
        <v>550</v>
      </c>
      <c r="AJ215" s="467"/>
      <c r="AK215" s="467"/>
      <c r="AL215" s="467"/>
      <c r="AM215" s="467"/>
      <c r="AN215" s="468"/>
      <c r="AS215" s="187"/>
      <c r="AT215" s="187"/>
      <c r="AU215" s="188"/>
    </row>
    <row r="216" spans="2:57" s="182" customFormat="1" ht="30" customHeight="1">
      <c r="B216" s="456"/>
      <c r="C216" s="457"/>
      <c r="D216" s="457"/>
      <c r="E216" s="458"/>
      <c r="F216" s="380" t="s">
        <v>175</v>
      </c>
      <c r="G216" s="378"/>
      <c r="H216" s="378"/>
      <c r="I216" s="378"/>
      <c r="J216" s="378"/>
      <c r="K216" s="378"/>
      <c r="L216" s="378"/>
      <c r="M216" s="378"/>
      <c r="N216" s="378"/>
      <c r="O216" s="378"/>
      <c r="P216" s="379"/>
      <c r="Q216" s="381" t="str">
        <f>IF(Q215=0,"",IF($Q$215&lt;$BB$216,$BB$217,IF($Q$215&gt;=$BB$216,$BC$217,"")))</f>
        <v/>
      </c>
      <c r="R216" s="382"/>
      <c r="S216" s="382"/>
      <c r="T216" s="382"/>
      <c r="U216" s="382"/>
      <c r="V216" s="382"/>
      <c r="W216" s="382"/>
      <c r="X216" s="382"/>
      <c r="Y216" s="382"/>
      <c r="Z216" s="382"/>
      <c r="AA216" s="382"/>
      <c r="AB216" s="382"/>
      <c r="AC216" s="382"/>
      <c r="AD216" s="382"/>
      <c r="AE216" s="382"/>
      <c r="AF216" s="382"/>
      <c r="AG216" s="378" t="s">
        <v>177</v>
      </c>
      <c r="AH216" s="378"/>
      <c r="AI216" s="378"/>
      <c r="AJ216" s="378"/>
      <c r="AK216" s="378" t="s">
        <v>551</v>
      </c>
      <c r="AL216" s="378"/>
      <c r="AM216" s="378"/>
      <c r="AN216" s="379"/>
      <c r="AS216" s="187"/>
      <c r="AT216" s="187"/>
      <c r="AU216" s="188"/>
      <c r="BA216" s="207" t="s">
        <v>167</v>
      </c>
      <c r="BB216" s="208">
        <v>5</v>
      </c>
      <c r="BC216" s="207">
        <v>6.34</v>
      </c>
      <c r="BD216" s="207"/>
      <c r="BE216" s="207" t="s">
        <v>329</v>
      </c>
    </row>
    <row r="217" spans="2:57" s="182" customFormat="1" ht="30" customHeight="1">
      <c r="B217" s="459"/>
      <c r="C217" s="460"/>
      <c r="D217" s="460"/>
      <c r="E217" s="461"/>
      <c r="F217" s="469" t="s">
        <v>330</v>
      </c>
      <c r="G217" s="442"/>
      <c r="H217" s="442"/>
      <c r="I217" s="442"/>
      <c r="J217" s="442"/>
      <c r="K217" s="442"/>
      <c r="L217" s="442"/>
      <c r="M217" s="442"/>
      <c r="N217" s="442"/>
      <c r="O217" s="442"/>
      <c r="P217" s="443"/>
      <c r="Q217" s="439">
        <f>IFERROR(IF(AND(Q215&gt;=BB216,Q215&lt;BC216),BE217,Q215*Q216),0)</f>
        <v>0</v>
      </c>
      <c r="R217" s="440"/>
      <c r="S217" s="440"/>
      <c r="T217" s="440"/>
      <c r="U217" s="440"/>
      <c r="V217" s="440"/>
      <c r="W217" s="440"/>
      <c r="X217" s="440"/>
      <c r="Y217" s="440"/>
      <c r="Z217" s="440"/>
      <c r="AA217" s="440"/>
      <c r="AB217" s="440"/>
      <c r="AC217" s="440"/>
      <c r="AD217" s="440"/>
      <c r="AE217" s="440"/>
      <c r="AF217" s="440"/>
      <c r="AG217" s="210" t="s">
        <v>15</v>
      </c>
      <c r="AH217" s="441" t="s">
        <v>552</v>
      </c>
      <c r="AI217" s="442"/>
      <c r="AJ217" s="442"/>
      <c r="AK217" s="442"/>
      <c r="AL217" s="442"/>
      <c r="AM217" s="442"/>
      <c r="AN217" s="443"/>
      <c r="AS217" s="187"/>
      <c r="AT217" s="187"/>
      <c r="AU217" s="188"/>
      <c r="BA217" s="207"/>
      <c r="BB217" s="209">
        <v>190000</v>
      </c>
      <c r="BC217" s="209">
        <v>150000</v>
      </c>
      <c r="BD217" s="209"/>
      <c r="BE217" s="209">
        <v>950000</v>
      </c>
    </row>
    <row r="218" spans="2:57" s="182" customFormat="1" ht="30" customHeight="1">
      <c r="B218" s="444" t="s">
        <v>423</v>
      </c>
      <c r="C218" s="445"/>
      <c r="D218" s="445"/>
      <c r="E218" s="445"/>
      <c r="F218" s="445"/>
      <c r="G218" s="445"/>
      <c r="H218" s="445"/>
      <c r="I218" s="445"/>
      <c r="J218" s="445"/>
      <c r="K218" s="445"/>
      <c r="L218" s="445"/>
      <c r="M218" s="445"/>
      <c r="N218" s="445"/>
      <c r="O218" s="445"/>
      <c r="P218" s="446"/>
      <c r="Q218" s="447">
        <f>IFERROR(Q214+Q217,"")</f>
        <v>0</v>
      </c>
      <c r="R218" s="448"/>
      <c r="S218" s="448"/>
      <c r="T218" s="448"/>
      <c r="U218" s="448"/>
      <c r="V218" s="448"/>
      <c r="W218" s="448"/>
      <c r="X218" s="448"/>
      <c r="Y218" s="448"/>
      <c r="Z218" s="448"/>
      <c r="AA218" s="448"/>
      <c r="AB218" s="448"/>
      <c r="AC218" s="448"/>
      <c r="AD218" s="448"/>
      <c r="AE218" s="448"/>
      <c r="AF218" s="448"/>
      <c r="AG218" s="185" t="s">
        <v>15</v>
      </c>
      <c r="AH218" s="445" t="s">
        <v>553</v>
      </c>
      <c r="AI218" s="445"/>
      <c r="AJ218" s="445"/>
      <c r="AK218" s="445"/>
      <c r="AL218" s="445"/>
      <c r="AM218" s="445"/>
      <c r="AN218" s="446"/>
      <c r="AS218" s="187"/>
      <c r="AT218" s="187"/>
      <c r="AU218" s="188"/>
    </row>
    <row r="219" spans="2:57" s="182" customFormat="1" ht="15" customHeight="1">
      <c r="B219" s="205"/>
      <c r="C219" s="205"/>
      <c r="D219" s="205"/>
      <c r="E219" s="205"/>
      <c r="F219" s="205"/>
      <c r="G219" s="205"/>
      <c r="H219" s="205"/>
      <c r="I219" s="205"/>
      <c r="J219" s="205"/>
      <c r="K219" s="205"/>
      <c r="L219" s="205"/>
      <c r="M219" s="205"/>
      <c r="N219" s="205"/>
      <c r="O219" s="205"/>
      <c r="P219" s="205"/>
      <c r="Q219" s="112"/>
      <c r="R219" s="112"/>
      <c r="S219" s="112"/>
      <c r="T219" s="112"/>
      <c r="U219" s="112"/>
      <c r="V219" s="112"/>
      <c r="W219" s="112"/>
      <c r="X219" s="112"/>
      <c r="Y219" s="112"/>
      <c r="Z219" s="112"/>
      <c r="AA219" s="112"/>
      <c r="AB219" s="112"/>
      <c r="AC219" s="112"/>
      <c r="AD219" s="112"/>
      <c r="AE219" s="112"/>
      <c r="AF219" s="112"/>
      <c r="AG219" s="205"/>
      <c r="AH219" s="9"/>
      <c r="AI219" s="9"/>
      <c r="AJ219" s="9"/>
      <c r="AK219" s="9"/>
      <c r="AL219" s="9"/>
      <c r="AM219" s="9"/>
      <c r="AN219" s="9"/>
      <c r="AS219" s="187"/>
      <c r="AT219" s="187"/>
      <c r="AU219" s="188"/>
    </row>
    <row r="220" spans="2:57" s="182" customFormat="1" ht="30" customHeight="1">
      <c r="B220" s="389" t="s">
        <v>430</v>
      </c>
      <c r="C220" s="385"/>
      <c r="D220" s="385"/>
      <c r="E220" s="385"/>
      <c r="F220" s="385"/>
      <c r="G220" s="385"/>
      <c r="H220" s="385"/>
      <c r="I220" s="385"/>
      <c r="J220" s="385"/>
      <c r="K220" s="385"/>
      <c r="L220" s="385"/>
      <c r="M220" s="385"/>
      <c r="N220" s="385"/>
      <c r="O220" s="385"/>
      <c r="P220" s="386"/>
      <c r="Q220" s="449">
        <f>MIN(Q204,Q218)</f>
        <v>0</v>
      </c>
      <c r="R220" s="450"/>
      <c r="S220" s="450"/>
      <c r="T220" s="450"/>
      <c r="U220" s="450"/>
      <c r="V220" s="450"/>
      <c r="W220" s="450"/>
      <c r="X220" s="450"/>
      <c r="Y220" s="450"/>
      <c r="Z220" s="450"/>
      <c r="AA220" s="450"/>
      <c r="AB220" s="450"/>
      <c r="AC220" s="450"/>
      <c r="AD220" s="450"/>
      <c r="AE220" s="450"/>
      <c r="AF220" s="450"/>
      <c r="AG220" s="205" t="s">
        <v>15</v>
      </c>
      <c r="AH220" s="451" t="s">
        <v>554</v>
      </c>
      <c r="AI220" s="451"/>
      <c r="AJ220" s="451"/>
      <c r="AK220" s="451"/>
      <c r="AL220" s="451"/>
      <c r="AM220" s="451"/>
      <c r="AN220" s="452"/>
      <c r="AS220" s="187"/>
      <c r="AT220" s="187"/>
      <c r="AU220" s="188"/>
    </row>
    <row r="221" spans="2:57" s="182" customFormat="1" ht="15" customHeight="1" thickBot="1">
      <c r="B221" s="2"/>
      <c r="C221" s="2"/>
      <c r="D221" s="2"/>
      <c r="E221" s="2"/>
      <c r="F221" s="2"/>
      <c r="G221" s="2"/>
      <c r="H221" s="2"/>
      <c r="I221" s="2"/>
      <c r="J221" s="2"/>
      <c r="K221" s="2"/>
      <c r="L221" s="2"/>
      <c r="M221" s="2"/>
      <c r="N221" s="2"/>
      <c r="O221" s="2"/>
      <c r="P221" s="2"/>
      <c r="Q221" s="105"/>
      <c r="R221" s="86"/>
      <c r="S221" s="86"/>
      <c r="T221" s="86"/>
      <c r="U221" s="86"/>
      <c r="V221" s="86"/>
      <c r="W221" s="86"/>
      <c r="X221" s="86"/>
      <c r="Y221" s="86"/>
      <c r="Z221" s="86"/>
      <c r="AA221" s="86"/>
      <c r="AB221" s="86"/>
      <c r="AC221" s="86"/>
      <c r="AD221" s="86"/>
      <c r="AE221" s="86"/>
      <c r="AF221" s="86"/>
      <c r="AG221" s="2"/>
      <c r="AH221" s="1"/>
      <c r="AI221" s="1"/>
      <c r="AJ221" s="1"/>
      <c r="AK221" s="1"/>
      <c r="AL221" s="1"/>
      <c r="AM221" s="1"/>
      <c r="AN221" s="1"/>
      <c r="AS221" s="187"/>
      <c r="AT221" s="187"/>
      <c r="AU221" s="188"/>
    </row>
    <row r="222" spans="2:57" s="182" customFormat="1" ht="15" customHeight="1">
      <c r="B222" s="421" t="s">
        <v>178</v>
      </c>
      <c r="C222" s="422"/>
      <c r="D222" s="422"/>
      <c r="E222" s="422"/>
      <c r="F222" s="422"/>
      <c r="G222" s="422"/>
      <c r="H222" s="422"/>
      <c r="I222" s="422"/>
      <c r="J222" s="422"/>
      <c r="K222" s="422"/>
      <c r="L222" s="422"/>
      <c r="M222" s="422"/>
      <c r="N222" s="422"/>
      <c r="O222" s="422"/>
      <c r="P222" s="423"/>
      <c r="Q222" s="427">
        <f>ROUNDDOWN(Q220,-3)</f>
        <v>0</v>
      </c>
      <c r="R222" s="428"/>
      <c r="S222" s="428"/>
      <c r="T222" s="428"/>
      <c r="U222" s="428"/>
      <c r="V222" s="428"/>
      <c r="W222" s="428"/>
      <c r="X222" s="428"/>
      <c r="Y222" s="428"/>
      <c r="Z222" s="428"/>
      <c r="AA222" s="428"/>
      <c r="AB222" s="428"/>
      <c r="AC222" s="428"/>
      <c r="AD222" s="428"/>
      <c r="AE222" s="428"/>
      <c r="AF222" s="428"/>
      <c r="AG222" s="422" t="s">
        <v>15</v>
      </c>
      <c r="AH222" s="431" t="s">
        <v>179</v>
      </c>
      <c r="AI222" s="431"/>
      <c r="AJ222" s="431"/>
      <c r="AK222" s="431"/>
      <c r="AL222" s="431"/>
      <c r="AM222" s="431"/>
      <c r="AN222" s="432"/>
      <c r="AS222" s="187"/>
      <c r="AT222" s="187"/>
      <c r="AU222" s="188"/>
    </row>
    <row r="223" spans="2:57" s="182" customFormat="1" ht="15" customHeight="1" thickBot="1">
      <c r="B223" s="424"/>
      <c r="C223" s="425"/>
      <c r="D223" s="425"/>
      <c r="E223" s="425"/>
      <c r="F223" s="425"/>
      <c r="G223" s="425"/>
      <c r="H223" s="425"/>
      <c r="I223" s="425"/>
      <c r="J223" s="425"/>
      <c r="K223" s="425"/>
      <c r="L223" s="425"/>
      <c r="M223" s="425"/>
      <c r="N223" s="425"/>
      <c r="O223" s="425"/>
      <c r="P223" s="426"/>
      <c r="Q223" s="429"/>
      <c r="R223" s="430"/>
      <c r="S223" s="430"/>
      <c r="T223" s="430"/>
      <c r="U223" s="430"/>
      <c r="V223" s="430"/>
      <c r="W223" s="430"/>
      <c r="X223" s="430"/>
      <c r="Y223" s="430"/>
      <c r="Z223" s="430"/>
      <c r="AA223" s="430"/>
      <c r="AB223" s="430"/>
      <c r="AC223" s="430"/>
      <c r="AD223" s="430"/>
      <c r="AE223" s="430"/>
      <c r="AF223" s="430"/>
      <c r="AG223" s="425"/>
      <c r="AH223" s="433"/>
      <c r="AI223" s="433"/>
      <c r="AJ223" s="433"/>
      <c r="AK223" s="433"/>
      <c r="AL223" s="433"/>
      <c r="AM223" s="433"/>
      <c r="AN223" s="434"/>
      <c r="AS223" s="187"/>
      <c r="AT223" s="187"/>
      <c r="AU223" s="188"/>
    </row>
    <row r="224" spans="2:57" s="182" customFormat="1" ht="15" customHeight="1">
      <c r="B224" s="204"/>
      <c r="C224" s="204"/>
      <c r="D224" s="204"/>
      <c r="E224" s="204"/>
      <c r="F224" s="204"/>
      <c r="G224" s="204"/>
      <c r="H224" s="204"/>
      <c r="I224" s="204"/>
      <c r="J224" s="204"/>
      <c r="K224" s="204"/>
      <c r="L224" s="204"/>
      <c r="M224" s="204"/>
      <c r="N224" s="204"/>
      <c r="O224" s="204"/>
      <c r="P224" s="204"/>
      <c r="Q224" s="87"/>
      <c r="R224" s="87"/>
      <c r="S224" s="87"/>
      <c r="T224" s="87"/>
      <c r="U224" s="87"/>
      <c r="V224" s="87"/>
      <c r="W224" s="87"/>
      <c r="X224" s="87"/>
      <c r="Y224" s="87"/>
      <c r="Z224" s="87"/>
      <c r="AA224" s="87"/>
      <c r="AB224" s="87"/>
      <c r="AC224" s="87"/>
      <c r="AD224" s="87"/>
      <c r="AE224" s="87"/>
      <c r="AF224" s="87"/>
      <c r="AG224" s="87"/>
      <c r="AH224" s="87"/>
      <c r="AI224" s="87"/>
      <c r="AJ224" s="204"/>
      <c r="AK224" s="204"/>
      <c r="AL224" s="211"/>
      <c r="AM224" s="204"/>
      <c r="AN224" s="204"/>
      <c r="AO224" s="204"/>
      <c r="AP224" s="204"/>
      <c r="AQ224" s="204"/>
      <c r="AV224" s="187"/>
      <c r="AW224" s="187"/>
      <c r="AX224" s="188"/>
    </row>
    <row r="225" spans="1:50" s="182" customFormat="1" ht="15" customHeight="1">
      <c r="A225" s="212"/>
      <c r="B225" s="5"/>
      <c r="C225" s="5"/>
      <c r="D225" s="5"/>
      <c r="E225" s="5"/>
      <c r="F225" s="5"/>
      <c r="G225" s="5"/>
      <c r="H225" s="5"/>
      <c r="I225" s="5"/>
      <c r="J225" s="5"/>
      <c r="K225" s="5"/>
      <c r="L225" s="5"/>
      <c r="M225" s="5"/>
      <c r="N225" s="168"/>
      <c r="O225" s="168"/>
      <c r="P225" s="168"/>
      <c r="Q225" s="168"/>
      <c r="T225" s="168"/>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183" t="s">
        <v>587</v>
      </c>
      <c r="AP225" s="213"/>
      <c r="AQ225" s="213"/>
      <c r="AT225" s="5"/>
      <c r="AU225" s="5"/>
      <c r="AV225" s="5"/>
      <c r="AW225" s="5"/>
      <c r="AX225" s="5"/>
    </row>
    <row r="226" spans="1:50" s="182" customFormat="1" ht="15" customHeight="1">
      <c r="A226" s="212"/>
      <c r="B226" s="214" t="s">
        <v>438</v>
      </c>
      <c r="C226" s="5"/>
      <c r="D226" s="5"/>
      <c r="E226" s="5"/>
      <c r="F226" s="5"/>
      <c r="G226" s="5"/>
      <c r="H226" s="5"/>
      <c r="I226" s="5"/>
      <c r="J226" s="5"/>
      <c r="K226" s="5"/>
      <c r="L226" s="5"/>
      <c r="M226" s="5"/>
      <c r="N226" s="168"/>
      <c r="O226" s="168"/>
      <c r="P226" s="168"/>
      <c r="Q226" s="168"/>
      <c r="T226" s="168"/>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183"/>
      <c r="AP226" s="213"/>
      <c r="AQ226" s="213"/>
      <c r="AT226" s="5"/>
      <c r="AU226" s="5"/>
      <c r="AV226" s="5"/>
      <c r="AW226" s="5"/>
      <c r="AX226" s="5"/>
    </row>
    <row r="227" spans="1:50" ht="15" customHeight="1">
      <c r="B227" s="215" t="s">
        <v>427</v>
      </c>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c r="AP227" s="215"/>
      <c r="AQ227" s="168"/>
    </row>
    <row r="228" spans="1:50" ht="30" customHeight="1">
      <c r="B228" s="435" t="s">
        <v>180</v>
      </c>
      <c r="C228" s="435"/>
      <c r="D228" s="435"/>
      <c r="E228" s="435"/>
      <c r="F228" s="435"/>
      <c r="G228" s="435"/>
      <c r="H228" s="435"/>
      <c r="I228" s="435"/>
      <c r="J228" s="435"/>
      <c r="K228" s="435"/>
      <c r="L228" s="435"/>
      <c r="M228" s="435"/>
      <c r="N228" s="435"/>
      <c r="O228" s="435"/>
      <c r="P228" s="435"/>
      <c r="Q228" s="435"/>
      <c r="R228" s="436"/>
      <c r="S228" s="437"/>
      <c r="T228" s="437"/>
      <c r="U228" s="437"/>
      <c r="V228" s="437"/>
      <c r="W228" s="437"/>
      <c r="X228" s="437"/>
      <c r="Y228" s="437"/>
      <c r="Z228" s="437"/>
      <c r="AA228" s="437"/>
      <c r="AB228" s="437"/>
      <c r="AC228" s="437"/>
      <c r="AD228" s="437"/>
      <c r="AE228" s="437"/>
      <c r="AF228" s="437"/>
      <c r="AG228" s="437"/>
      <c r="AH228" s="437"/>
      <c r="AI228" s="437"/>
      <c r="AJ228" s="437"/>
      <c r="AK228" s="437"/>
      <c r="AL228" s="437"/>
      <c r="AM228" s="437"/>
      <c r="AN228" s="438"/>
    </row>
    <row r="229" spans="1:50" ht="30" customHeight="1">
      <c r="B229" s="435" t="s">
        <v>181</v>
      </c>
      <c r="C229" s="435"/>
      <c r="D229" s="435"/>
      <c r="E229" s="435"/>
      <c r="F229" s="435"/>
      <c r="G229" s="435"/>
      <c r="H229" s="435"/>
      <c r="I229" s="435"/>
      <c r="J229" s="435"/>
      <c r="K229" s="435"/>
      <c r="L229" s="435"/>
      <c r="M229" s="435"/>
      <c r="N229" s="435"/>
      <c r="O229" s="435"/>
      <c r="P229" s="435"/>
      <c r="Q229" s="435"/>
      <c r="R229" s="474"/>
      <c r="S229" s="475"/>
      <c r="T229" s="475"/>
      <c r="U229" s="475"/>
      <c r="V229" s="475"/>
      <c r="W229" s="475"/>
      <c r="X229" s="475"/>
      <c r="Y229" s="475"/>
      <c r="Z229" s="475"/>
      <c r="AA229" s="475"/>
      <c r="AB229" s="475"/>
      <c r="AC229" s="475"/>
      <c r="AD229" s="475"/>
      <c r="AE229" s="475"/>
      <c r="AF229" s="475"/>
      <c r="AG229" s="475"/>
      <c r="AH229" s="475"/>
      <c r="AI229" s="475"/>
      <c r="AJ229" s="475"/>
      <c r="AK229" s="475"/>
      <c r="AL229" s="475"/>
      <c r="AM229" s="475"/>
      <c r="AN229" s="476"/>
    </row>
    <row r="230" spans="1:50" ht="30" customHeight="1">
      <c r="B230" s="435" t="s">
        <v>182</v>
      </c>
      <c r="C230" s="435"/>
      <c r="D230" s="435"/>
      <c r="E230" s="435"/>
      <c r="F230" s="435"/>
      <c r="G230" s="435"/>
      <c r="H230" s="435"/>
      <c r="I230" s="435"/>
      <c r="J230" s="435"/>
      <c r="K230" s="435"/>
      <c r="L230" s="435"/>
      <c r="M230" s="435"/>
      <c r="N230" s="435"/>
      <c r="O230" s="435"/>
      <c r="P230" s="435"/>
      <c r="Q230" s="435"/>
      <c r="R230" s="474"/>
      <c r="S230" s="475"/>
      <c r="T230" s="475"/>
      <c r="U230" s="475"/>
      <c r="V230" s="475"/>
      <c r="W230" s="475"/>
      <c r="X230" s="475"/>
      <c r="Y230" s="475"/>
      <c r="Z230" s="475"/>
      <c r="AA230" s="475"/>
      <c r="AB230" s="475"/>
      <c r="AC230" s="475"/>
      <c r="AD230" s="475"/>
      <c r="AE230" s="475"/>
      <c r="AF230" s="475"/>
      <c r="AG230" s="475"/>
      <c r="AH230" s="475"/>
      <c r="AI230" s="475"/>
      <c r="AJ230" s="475"/>
      <c r="AK230" s="475"/>
      <c r="AL230" s="475"/>
      <c r="AM230" s="475"/>
      <c r="AN230" s="476"/>
    </row>
    <row r="231" spans="1:50" ht="30" customHeight="1">
      <c r="B231" s="435" t="s">
        <v>183</v>
      </c>
      <c r="C231" s="435"/>
      <c r="D231" s="435"/>
      <c r="E231" s="435"/>
      <c r="F231" s="435"/>
      <c r="G231" s="435"/>
      <c r="H231" s="435"/>
      <c r="I231" s="435"/>
      <c r="J231" s="435"/>
      <c r="K231" s="435"/>
      <c r="L231" s="435"/>
      <c r="M231" s="435"/>
      <c r="N231" s="435"/>
      <c r="O231" s="435"/>
      <c r="P231" s="435"/>
      <c r="Q231" s="435"/>
      <c r="R231" s="474"/>
      <c r="S231" s="475"/>
      <c r="T231" s="475"/>
      <c r="U231" s="475"/>
      <c r="V231" s="475"/>
      <c r="W231" s="475"/>
      <c r="X231" s="475"/>
      <c r="Y231" s="475"/>
      <c r="Z231" s="475"/>
      <c r="AA231" s="475"/>
      <c r="AB231" s="475"/>
      <c r="AC231" s="475"/>
      <c r="AD231" s="475"/>
      <c r="AE231" s="475"/>
      <c r="AF231" s="475"/>
      <c r="AG231" s="475"/>
      <c r="AH231" s="475"/>
      <c r="AI231" s="475"/>
      <c r="AJ231" s="475"/>
      <c r="AK231" s="475"/>
      <c r="AL231" s="475"/>
      <c r="AM231" s="475"/>
      <c r="AN231" s="476"/>
    </row>
    <row r="232" spans="1:50" ht="30" customHeight="1">
      <c r="B232" s="435" t="s">
        <v>184</v>
      </c>
      <c r="C232" s="435"/>
      <c r="D232" s="435"/>
      <c r="E232" s="435"/>
      <c r="F232" s="435"/>
      <c r="G232" s="435"/>
      <c r="H232" s="435"/>
      <c r="I232" s="435"/>
      <c r="J232" s="435"/>
      <c r="K232" s="435"/>
      <c r="L232" s="435"/>
      <c r="M232" s="435"/>
      <c r="N232" s="435"/>
      <c r="O232" s="435"/>
      <c r="P232" s="435"/>
      <c r="Q232" s="435"/>
      <c r="R232" s="474"/>
      <c r="S232" s="475"/>
      <c r="T232" s="475"/>
      <c r="U232" s="475"/>
      <c r="V232" s="475"/>
      <c r="W232" s="475"/>
      <c r="X232" s="475"/>
      <c r="Y232" s="475"/>
      <c r="Z232" s="475"/>
      <c r="AA232" s="475"/>
      <c r="AB232" s="475"/>
      <c r="AC232" s="475"/>
      <c r="AD232" s="475"/>
      <c r="AE232" s="475"/>
      <c r="AF232" s="475"/>
      <c r="AG232" s="475"/>
      <c r="AH232" s="475"/>
      <c r="AI232" s="475"/>
      <c r="AJ232" s="475"/>
      <c r="AK232" s="475"/>
      <c r="AL232" s="475"/>
      <c r="AM232" s="475"/>
      <c r="AN232" s="476"/>
    </row>
    <row r="233" spans="1:50" ht="30" customHeight="1">
      <c r="B233" s="435" t="s">
        <v>185</v>
      </c>
      <c r="C233" s="435"/>
      <c r="D233" s="435"/>
      <c r="E233" s="435"/>
      <c r="F233" s="435"/>
      <c r="G233" s="435"/>
      <c r="H233" s="435"/>
      <c r="I233" s="435"/>
      <c r="J233" s="435"/>
      <c r="K233" s="435"/>
      <c r="L233" s="435"/>
      <c r="M233" s="435"/>
      <c r="N233" s="435"/>
      <c r="O233" s="435"/>
      <c r="P233" s="435"/>
      <c r="Q233" s="435"/>
      <c r="R233" s="474"/>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6"/>
    </row>
    <row r="234" spans="1:50" ht="30" customHeight="1">
      <c r="B234" s="435" t="s">
        <v>186</v>
      </c>
      <c r="C234" s="435"/>
      <c r="D234" s="435"/>
      <c r="E234" s="435"/>
      <c r="F234" s="435"/>
      <c r="G234" s="435"/>
      <c r="H234" s="435"/>
      <c r="I234" s="435"/>
      <c r="J234" s="435"/>
      <c r="K234" s="435"/>
      <c r="L234" s="435"/>
      <c r="M234" s="435"/>
      <c r="N234" s="435"/>
      <c r="O234" s="435"/>
      <c r="P234" s="435"/>
      <c r="Q234" s="435"/>
      <c r="R234" s="470">
        <f>Q200</f>
        <v>0</v>
      </c>
      <c r="S234" s="471"/>
      <c r="T234" s="471"/>
      <c r="U234" s="471"/>
      <c r="V234" s="471"/>
      <c r="W234" s="471"/>
      <c r="X234" s="471"/>
      <c r="Y234" s="471"/>
      <c r="Z234" s="471"/>
      <c r="AA234" s="471"/>
      <c r="AB234" s="471"/>
      <c r="AC234" s="471"/>
      <c r="AD234" s="471"/>
      <c r="AE234" s="471"/>
      <c r="AF234" s="471"/>
      <c r="AG234" s="471"/>
      <c r="AH234" s="471"/>
      <c r="AI234" s="471"/>
      <c r="AJ234" s="471"/>
      <c r="AK234" s="472" t="s">
        <v>187</v>
      </c>
      <c r="AL234" s="472"/>
      <c r="AM234" s="472"/>
      <c r="AN234" s="473"/>
    </row>
    <row r="235" spans="1:50" ht="15" customHeight="1">
      <c r="G235" s="216"/>
      <c r="H235" s="216"/>
      <c r="I235" s="217"/>
      <c r="J235" s="217"/>
      <c r="K235" s="217"/>
      <c r="L235" s="217"/>
      <c r="M235" s="217"/>
      <c r="N235" s="217"/>
      <c r="O235" s="217"/>
      <c r="P235" s="217"/>
      <c r="Q235" s="217"/>
      <c r="R235" s="217"/>
      <c r="S235" s="168"/>
      <c r="AC235" s="168"/>
      <c r="AD235" s="168"/>
      <c r="AE235" s="168"/>
      <c r="AF235" s="168"/>
      <c r="AG235" s="168"/>
      <c r="AH235" s="168"/>
      <c r="AI235" s="168"/>
      <c r="AJ235" s="168"/>
      <c r="AK235" s="168"/>
      <c r="AL235" s="168"/>
      <c r="AM235" s="168"/>
      <c r="AN235" s="168"/>
      <c r="AO235" s="168"/>
      <c r="AP235" s="168"/>
      <c r="AQ235" s="168"/>
    </row>
  </sheetData>
  <sheetProtection algorithmName="SHA-512" hashValue="t+/wvhh0eHgbGYUSRp9FtA8LF8/k8IrtFmPOnk2lAu/P9aNR4nZ/PHK9zGN5itfIvjqyR9+l6XfeitIQ3a4iEA==" saltValue="mpv+tM8svuKWmGpgr+In0w==" spinCount="100000" sheet="1" objects="1" scenarios="1" selectLockedCells="1"/>
  <mergeCells count="819">
    <mergeCell ref="AI210:AN210"/>
    <mergeCell ref="AI211:AN211"/>
    <mergeCell ref="AI212:AN212"/>
    <mergeCell ref="V8:Y8"/>
    <mergeCell ref="Z8:AF8"/>
    <mergeCell ref="AG8:AN8"/>
    <mergeCell ref="A10:AO10"/>
    <mergeCell ref="A11:AO11"/>
    <mergeCell ref="B13:AN14"/>
    <mergeCell ref="L29:AN29"/>
    <mergeCell ref="D30:K30"/>
    <mergeCell ref="L30:AN30"/>
    <mergeCell ref="B31:AN32"/>
    <mergeCell ref="B35:K35"/>
    <mergeCell ref="L35:AN35"/>
    <mergeCell ref="B26:C30"/>
    <mergeCell ref="D26:K26"/>
    <mergeCell ref="L26:AN26"/>
    <mergeCell ref="D27:K27"/>
    <mergeCell ref="L27:AN27"/>
    <mergeCell ref="D28:K28"/>
    <mergeCell ref="L28:AN28"/>
    <mergeCell ref="D29:K29"/>
    <mergeCell ref="D24:K24"/>
    <mergeCell ref="AD2:AG2"/>
    <mergeCell ref="AI2:AJ2"/>
    <mergeCell ref="AL2:AM2"/>
    <mergeCell ref="V6:Y6"/>
    <mergeCell ref="Z6:AN6"/>
    <mergeCell ref="V7:Y7"/>
    <mergeCell ref="Z7:AN7"/>
    <mergeCell ref="AL24:AN24"/>
    <mergeCell ref="D25:K25"/>
    <mergeCell ref="B19:K19"/>
    <mergeCell ref="L19:AN19"/>
    <mergeCell ref="B20:K20"/>
    <mergeCell ref="L20:AN20"/>
    <mergeCell ref="L25:AK25"/>
    <mergeCell ref="AL25:AN25"/>
    <mergeCell ref="B21:C25"/>
    <mergeCell ref="D21:K21"/>
    <mergeCell ref="L21:AN21"/>
    <mergeCell ref="D23:K23"/>
    <mergeCell ref="D22:K22"/>
    <mergeCell ref="L22:AN22"/>
    <mergeCell ref="L23:AK23"/>
    <mergeCell ref="AL23:AN23"/>
    <mergeCell ref="L24:AK24"/>
    <mergeCell ref="B42:C42"/>
    <mergeCell ref="K42:S42"/>
    <mergeCell ref="B43:C43"/>
    <mergeCell ref="B36:C38"/>
    <mergeCell ref="D36:K36"/>
    <mergeCell ref="L36:AN36"/>
    <mergeCell ref="D37:K37"/>
    <mergeCell ref="L37:AN37"/>
    <mergeCell ref="D38:K38"/>
    <mergeCell ref="L38:AN38"/>
    <mergeCell ref="AA43:AE43"/>
    <mergeCell ref="T43:X43"/>
    <mergeCell ref="D42:J42"/>
    <mergeCell ref="AF43:AG43"/>
    <mergeCell ref="AH42:AN42"/>
    <mergeCell ref="AA42:AG42"/>
    <mergeCell ref="T42:Z42"/>
    <mergeCell ref="AM43:AN43"/>
    <mergeCell ref="AH43:AL43"/>
    <mergeCell ref="K43:S43"/>
    <mergeCell ref="D43:J43"/>
    <mergeCell ref="B48:AG48"/>
    <mergeCell ref="AM48:AN48"/>
    <mergeCell ref="AH48:AL48"/>
    <mergeCell ref="AF44:AG44"/>
    <mergeCell ref="AM44:AN44"/>
    <mergeCell ref="AM45:AN45"/>
    <mergeCell ref="AM46:AN46"/>
    <mergeCell ref="AM47:AN47"/>
    <mergeCell ref="D47:J47"/>
    <mergeCell ref="B47:C47"/>
    <mergeCell ref="B46:C46"/>
    <mergeCell ref="B45:C45"/>
    <mergeCell ref="B44:C44"/>
    <mergeCell ref="AA44:AE44"/>
    <mergeCell ref="AA45:AE45"/>
    <mergeCell ref="AA46:AE46"/>
    <mergeCell ref="AA47:AE47"/>
    <mergeCell ref="T44:X44"/>
    <mergeCell ref="T45:X45"/>
    <mergeCell ref="T46:X46"/>
    <mergeCell ref="T47:X47"/>
    <mergeCell ref="K47:S47"/>
    <mergeCell ref="AH44:AL44"/>
    <mergeCell ref="AH45:AL45"/>
    <mergeCell ref="AH66:AN66"/>
    <mergeCell ref="T69:Z69"/>
    <mergeCell ref="AM61:AN61"/>
    <mergeCell ref="B58:AG58"/>
    <mergeCell ref="AH58:AL58"/>
    <mergeCell ref="AH61:AL61"/>
    <mergeCell ref="B61:AG61"/>
    <mergeCell ref="AM58:AN58"/>
    <mergeCell ref="B66:AG66"/>
    <mergeCell ref="B69:C69"/>
    <mergeCell ref="D69:J69"/>
    <mergeCell ref="K69:S69"/>
    <mergeCell ref="AA69:AG69"/>
    <mergeCell ref="AH69:AN69"/>
    <mergeCell ref="B64:AG64"/>
    <mergeCell ref="AH64:AL64"/>
    <mergeCell ref="AM64:AN64"/>
    <mergeCell ref="B63:AG63"/>
    <mergeCell ref="AH63:AL63"/>
    <mergeCell ref="AM63:AN63"/>
    <mergeCell ref="B62:AG62"/>
    <mergeCell ref="AH62:AL62"/>
    <mergeCell ref="AM62:AN62"/>
    <mergeCell ref="B65:AG65"/>
    <mergeCell ref="B99:C99"/>
    <mergeCell ref="D99:J99"/>
    <mergeCell ref="K99:S99"/>
    <mergeCell ref="T99:X99"/>
    <mergeCell ref="AA99:AE99"/>
    <mergeCell ref="AF99:AG99"/>
    <mergeCell ref="AH99:AL99"/>
    <mergeCell ref="AM99:AN99"/>
    <mergeCell ref="B100:C100"/>
    <mergeCell ref="D100:J100"/>
    <mergeCell ref="K100:S100"/>
    <mergeCell ref="T100:X100"/>
    <mergeCell ref="AA100:AE100"/>
    <mergeCell ref="AF100:AG100"/>
    <mergeCell ref="AH100:AL100"/>
    <mergeCell ref="AM100:AN100"/>
    <mergeCell ref="AM184:AN184"/>
    <mergeCell ref="AM180:AN180"/>
    <mergeCell ref="AM181:AN181"/>
    <mergeCell ref="AH182:AN182"/>
    <mergeCell ref="AH181:AL181"/>
    <mergeCell ref="AH180:AL180"/>
    <mergeCell ref="B180:AG180"/>
    <mergeCell ref="B182:AG182"/>
    <mergeCell ref="B181:AG181"/>
    <mergeCell ref="AH184:AL184"/>
    <mergeCell ref="B184:AG184"/>
    <mergeCell ref="I188:J188"/>
    <mergeCell ref="K188:P188"/>
    <mergeCell ref="Q188:R188"/>
    <mergeCell ref="T188:Z188"/>
    <mergeCell ref="AA188:AB188"/>
    <mergeCell ref="AC188:AH188"/>
    <mergeCell ref="AI188:AK188"/>
    <mergeCell ref="I189:J189"/>
    <mergeCell ref="K189:P189"/>
    <mergeCell ref="Q189:R189"/>
    <mergeCell ref="T189:Z189"/>
    <mergeCell ref="AA189:AB189"/>
    <mergeCell ref="AC189:AH189"/>
    <mergeCell ref="AI189:AK189"/>
    <mergeCell ref="AA191:AB191"/>
    <mergeCell ref="AC191:AH191"/>
    <mergeCell ref="AI191:AK191"/>
    <mergeCell ref="I190:J190"/>
    <mergeCell ref="K190:P190"/>
    <mergeCell ref="Q190:R190"/>
    <mergeCell ref="T190:Z190"/>
    <mergeCell ref="AA190:AB190"/>
    <mergeCell ref="AC190:AH190"/>
    <mergeCell ref="AI190:AK190"/>
    <mergeCell ref="I191:J191"/>
    <mergeCell ref="K191:P191"/>
    <mergeCell ref="Q191:R191"/>
    <mergeCell ref="T191:Z191"/>
    <mergeCell ref="Z195:AK195"/>
    <mergeCell ref="B196:P196"/>
    <mergeCell ref="Q196:W196"/>
    <mergeCell ref="X196:Y196"/>
    <mergeCell ref="Z196:AK196"/>
    <mergeCell ref="AI192:AK192"/>
    <mergeCell ref="I193:AB193"/>
    <mergeCell ref="AC193:AH193"/>
    <mergeCell ref="AI193:AK193"/>
    <mergeCell ref="I194:P194"/>
    <mergeCell ref="Q194:W194"/>
    <mergeCell ref="X194:Y194"/>
    <mergeCell ref="Z194:AK194"/>
    <mergeCell ref="I192:J192"/>
    <mergeCell ref="K192:P192"/>
    <mergeCell ref="Q192:R192"/>
    <mergeCell ref="T192:Z192"/>
    <mergeCell ref="AA192:AB192"/>
    <mergeCell ref="AC192:AH192"/>
    <mergeCell ref="B187:H194"/>
    <mergeCell ref="I187:J187"/>
    <mergeCell ref="K187:S187"/>
    <mergeCell ref="T187:AB187"/>
    <mergeCell ref="AC187:AK187"/>
    <mergeCell ref="F214:P214"/>
    <mergeCell ref="Q214:AF214"/>
    <mergeCell ref="AH214:AN214"/>
    <mergeCell ref="B204:P204"/>
    <mergeCell ref="Q204:AF204"/>
    <mergeCell ref="AH204:AN204"/>
    <mergeCell ref="B207:E214"/>
    <mergeCell ref="F207:P207"/>
    <mergeCell ref="Q207:AF207"/>
    <mergeCell ref="AH207:AN207"/>
    <mergeCell ref="F208:P208"/>
    <mergeCell ref="Q208:AF208"/>
    <mergeCell ref="AG208:AH208"/>
    <mergeCell ref="Q210:AF210"/>
    <mergeCell ref="K210:P210"/>
    <mergeCell ref="K211:P211"/>
    <mergeCell ref="K212:P212"/>
    <mergeCell ref="AI213:AN213"/>
    <mergeCell ref="F210:J213"/>
    <mergeCell ref="K213:P213"/>
    <mergeCell ref="Q211:AF211"/>
    <mergeCell ref="Q212:AF212"/>
    <mergeCell ref="Q213:AF213"/>
    <mergeCell ref="AG210:AH210"/>
    <mergeCell ref="B234:Q234"/>
    <mergeCell ref="R234:AJ234"/>
    <mergeCell ref="AK234:AN234"/>
    <mergeCell ref="B229:Q229"/>
    <mergeCell ref="R229:AN229"/>
    <mergeCell ref="B230:Q230"/>
    <mergeCell ref="R230:AN230"/>
    <mergeCell ref="B231:Q231"/>
    <mergeCell ref="R231:AN231"/>
    <mergeCell ref="B232:Q232"/>
    <mergeCell ref="R232:AN232"/>
    <mergeCell ref="B233:Q233"/>
    <mergeCell ref="R233:AN233"/>
    <mergeCell ref="B222:P223"/>
    <mergeCell ref="Q222:AF223"/>
    <mergeCell ref="AG222:AG223"/>
    <mergeCell ref="AH222:AN223"/>
    <mergeCell ref="B228:Q228"/>
    <mergeCell ref="R228:AN228"/>
    <mergeCell ref="Q217:AF217"/>
    <mergeCell ref="AH217:AN217"/>
    <mergeCell ref="B218:P218"/>
    <mergeCell ref="Q218:AF218"/>
    <mergeCell ref="AH218:AN218"/>
    <mergeCell ref="B220:P220"/>
    <mergeCell ref="Q220:AF220"/>
    <mergeCell ref="AH220:AN220"/>
    <mergeCell ref="B215:E217"/>
    <mergeCell ref="F215:P215"/>
    <mergeCell ref="Q215:AF215"/>
    <mergeCell ref="AG215:AH215"/>
    <mergeCell ref="AI215:AN215"/>
    <mergeCell ref="F216:P216"/>
    <mergeCell ref="Q216:AF216"/>
    <mergeCell ref="AG216:AJ216"/>
    <mergeCell ref="AK216:AN216"/>
    <mergeCell ref="F217:P217"/>
    <mergeCell ref="AH46:AL46"/>
    <mergeCell ref="AH47:AL47"/>
    <mergeCell ref="D44:J44"/>
    <mergeCell ref="K44:S44"/>
    <mergeCell ref="D45:J45"/>
    <mergeCell ref="K45:S45"/>
    <mergeCell ref="D46:J46"/>
    <mergeCell ref="K46:S46"/>
    <mergeCell ref="AF45:AG45"/>
    <mergeCell ref="AF46:AG46"/>
    <mergeCell ref="AF47:AG47"/>
    <mergeCell ref="AH49:AL49"/>
    <mergeCell ref="B49:AG49"/>
    <mergeCell ref="B52:C52"/>
    <mergeCell ref="D52:J52"/>
    <mergeCell ref="K52:S52"/>
    <mergeCell ref="T52:Z52"/>
    <mergeCell ref="AA52:AG52"/>
    <mergeCell ref="AH52:AN52"/>
    <mergeCell ref="B53:C53"/>
    <mergeCell ref="D53:J53"/>
    <mergeCell ref="K53:S53"/>
    <mergeCell ref="AA53:AE53"/>
    <mergeCell ref="AF53:AG53"/>
    <mergeCell ref="AH53:AL53"/>
    <mergeCell ref="AM53:AN53"/>
    <mergeCell ref="AM49:AN49"/>
    <mergeCell ref="X53:Y53"/>
    <mergeCell ref="T53:W53"/>
    <mergeCell ref="B54:C54"/>
    <mergeCell ref="D54:J54"/>
    <mergeCell ref="K54:S54"/>
    <mergeCell ref="AA54:AE54"/>
    <mergeCell ref="AF54:AG54"/>
    <mergeCell ref="AH54:AL54"/>
    <mergeCell ref="AM54:AN54"/>
    <mergeCell ref="B55:C55"/>
    <mergeCell ref="D55:J55"/>
    <mergeCell ref="K55:S55"/>
    <mergeCell ref="AA55:AE55"/>
    <mergeCell ref="AF55:AG55"/>
    <mergeCell ref="AH55:AL55"/>
    <mergeCell ref="AM55:AN55"/>
    <mergeCell ref="X54:Y54"/>
    <mergeCell ref="X55:Y55"/>
    <mergeCell ref="T54:W54"/>
    <mergeCell ref="T55:W55"/>
    <mergeCell ref="B56:C56"/>
    <mergeCell ref="D56:J56"/>
    <mergeCell ref="K56:S56"/>
    <mergeCell ref="AA56:AE56"/>
    <mergeCell ref="AF56:AG56"/>
    <mergeCell ref="AH56:AL56"/>
    <mergeCell ref="AM56:AN56"/>
    <mergeCell ref="B57:C57"/>
    <mergeCell ref="D57:J57"/>
    <mergeCell ref="K57:S57"/>
    <mergeCell ref="AA57:AE57"/>
    <mergeCell ref="AF57:AG57"/>
    <mergeCell ref="AH57:AL57"/>
    <mergeCell ref="AM57:AN57"/>
    <mergeCell ref="X56:Y56"/>
    <mergeCell ref="X57:Y57"/>
    <mergeCell ref="T56:W56"/>
    <mergeCell ref="T57:W57"/>
    <mergeCell ref="AF70:AG70"/>
    <mergeCell ref="AH70:AL70"/>
    <mergeCell ref="AM70:AN70"/>
    <mergeCell ref="B71:C71"/>
    <mergeCell ref="D71:J71"/>
    <mergeCell ref="K71:S71"/>
    <mergeCell ref="T71:X71"/>
    <mergeCell ref="AA71:AE71"/>
    <mergeCell ref="AF71:AG71"/>
    <mergeCell ref="AH71:AL71"/>
    <mergeCell ref="AM71:AN71"/>
    <mergeCell ref="B70:C70"/>
    <mergeCell ref="D70:J70"/>
    <mergeCell ref="K70:S70"/>
    <mergeCell ref="T70:X70"/>
    <mergeCell ref="AA70:AE70"/>
    <mergeCell ref="B72:C72"/>
    <mergeCell ref="D72:J72"/>
    <mergeCell ref="K72:S72"/>
    <mergeCell ref="T72:X72"/>
    <mergeCell ref="AA72:AE72"/>
    <mergeCell ref="AF72:AG72"/>
    <mergeCell ref="AH72:AL72"/>
    <mergeCell ref="AM72:AN72"/>
    <mergeCell ref="B73:C73"/>
    <mergeCell ref="D73:J73"/>
    <mergeCell ref="K73:S73"/>
    <mergeCell ref="T73:X73"/>
    <mergeCell ref="AA73:AE73"/>
    <mergeCell ref="AF73:AG73"/>
    <mergeCell ref="AH73:AL73"/>
    <mergeCell ref="AM73:AN73"/>
    <mergeCell ref="B74:C74"/>
    <mergeCell ref="D74:J74"/>
    <mergeCell ref="K74:S74"/>
    <mergeCell ref="T74:X74"/>
    <mergeCell ref="AA74:AE74"/>
    <mergeCell ref="AF74:AG74"/>
    <mergeCell ref="AH74:AL74"/>
    <mergeCell ref="AM74:AN74"/>
    <mergeCell ref="AM75:AN75"/>
    <mergeCell ref="B75:AG75"/>
    <mergeCell ref="AH75:AL75"/>
    <mergeCell ref="B76:AG76"/>
    <mergeCell ref="AH76:AL76"/>
    <mergeCell ref="AM76:AN76"/>
    <mergeCell ref="B79:C79"/>
    <mergeCell ref="D79:J79"/>
    <mergeCell ref="K79:S79"/>
    <mergeCell ref="T79:Z79"/>
    <mergeCell ref="AA79:AG79"/>
    <mergeCell ref="AH79:AN79"/>
    <mergeCell ref="B80:C80"/>
    <mergeCell ref="D80:J80"/>
    <mergeCell ref="T80:W80"/>
    <mergeCell ref="X80:Y80"/>
    <mergeCell ref="AA80:AE80"/>
    <mergeCell ref="AF80:AG80"/>
    <mergeCell ref="AH80:AL80"/>
    <mergeCell ref="AM80:AN80"/>
    <mergeCell ref="B81:C81"/>
    <mergeCell ref="D81:J81"/>
    <mergeCell ref="K81:S81"/>
    <mergeCell ref="T81:W81"/>
    <mergeCell ref="X81:Y81"/>
    <mergeCell ref="AA81:AE81"/>
    <mergeCell ref="AF81:AG81"/>
    <mergeCell ref="AH81:AL81"/>
    <mergeCell ref="AM81:AN81"/>
    <mergeCell ref="K80:S80"/>
    <mergeCell ref="K83:S83"/>
    <mergeCell ref="T83:W83"/>
    <mergeCell ref="X83:Y83"/>
    <mergeCell ref="AA83:AE83"/>
    <mergeCell ref="AF83:AG83"/>
    <mergeCell ref="AH83:AL83"/>
    <mergeCell ref="AM83:AN83"/>
    <mergeCell ref="B82:C82"/>
    <mergeCell ref="D82:J82"/>
    <mergeCell ref="K82:S82"/>
    <mergeCell ref="T82:W82"/>
    <mergeCell ref="X82:Y82"/>
    <mergeCell ref="AA82:AE82"/>
    <mergeCell ref="AF82:AG82"/>
    <mergeCell ref="AH82:AL82"/>
    <mergeCell ref="AM82:AN82"/>
    <mergeCell ref="B83:C83"/>
    <mergeCell ref="D83:J83"/>
    <mergeCell ref="B93:AG93"/>
    <mergeCell ref="AH93:AN93"/>
    <mergeCell ref="B96:C96"/>
    <mergeCell ref="D96:J96"/>
    <mergeCell ref="K96:S96"/>
    <mergeCell ref="T96:Z96"/>
    <mergeCell ref="AA96:AG96"/>
    <mergeCell ref="AH96:AN96"/>
    <mergeCell ref="D98:J98"/>
    <mergeCell ref="K98:S98"/>
    <mergeCell ref="T98:X98"/>
    <mergeCell ref="AA98:AE98"/>
    <mergeCell ref="AF98:AG98"/>
    <mergeCell ref="AH98:AL98"/>
    <mergeCell ref="AM98:AN98"/>
    <mergeCell ref="B97:C97"/>
    <mergeCell ref="D97:J97"/>
    <mergeCell ref="T97:X97"/>
    <mergeCell ref="AA97:AE97"/>
    <mergeCell ref="AF97:AG97"/>
    <mergeCell ref="AH97:AL97"/>
    <mergeCell ref="AM97:AN97"/>
    <mergeCell ref="B98:C98"/>
    <mergeCell ref="K97:S97"/>
    <mergeCell ref="B101:C101"/>
    <mergeCell ref="D101:J101"/>
    <mergeCell ref="K101:S101"/>
    <mergeCell ref="T101:X101"/>
    <mergeCell ref="AA101:AE101"/>
    <mergeCell ref="AF101:AG101"/>
    <mergeCell ref="AH101:AL101"/>
    <mergeCell ref="AM101:AN101"/>
    <mergeCell ref="AM102:AN102"/>
    <mergeCell ref="B102:AG102"/>
    <mergeCell ref="AH102:AL102"/>
    <mergeCell ref="B103:AG103"/>
    <mergeCell ref="AH103:AL103"/>
    <mergeCell ref="AM103:AN103"/>
    <mergeCell ref="B106:C106"/>
    <mergeCell ref="D106:J106"/>
    <mergeCell ref="K106:S106"/>
    <mergeCell ref="T106:Z106"/>
    <mergeCell ref="AA106:AG106"/>
    <mergeCell ref="AH106:AN106"/>
    <mergeCell ref="B107:C107"/>
    <mergeCell ref="D107:J107"/>
    <mergeCell ref="K107:S107"/>
    <mergeCell ref="T107:W107"/>
    <mergeCell ref="X107:Y107"/>
    <mergeCell ref="AA107:AE107"/>
    <mergeCell ref="AF107:AG107"/>
    <mergeCell ref="AH107:AL107"/>
    <mergeCell ref="AM107:AN107"/>
    <mergeCell ref="B108:C108"/>
    <mergeCell ref="D108:J108"/>
    <mergeCell ref="K108:S108"/>
    <mergeCell ref="T108:W108"/>
    <mergeCell ref="X108:Y108"/>
    <mergeCell ref="AA108:AE108"/>
    <mergeCell ref="AF108:AG108"/>
    <mergeCell ref="AH108:AL108"/>
    <mergeCell ref="AM108:AN108"/>
    <mergeCell ref="T109:W109"/>
    <mergeCell ref="X109:Y109"/>
    <mergeCell ref="AA109:AE109"/>
    <mergeCell ref="AF109:AG109"/>
    <mergeCell ref="AH109:AL109"/>
    <mergeCell ref="AM109:AN109"/>
    <mergeCell ref="B110:C110"/>
    <mergeCell ref="D110:J110"/>
    <mergeCell ref="K110:S110"/>
    <mergeCell ref="T110:W110"/>
    <mergeCell ref="X110:Y110"/>
    <mergeCell ref="AA110:AE110"/>
    <mergeCell ref="AF110:AG110"/>
    <mergeCell ref="AH110:AL110"/>
    <mergeCell ref="AM110:AN110"/>
    <mergeCell ref="K109:S109"/>
    <mergeCell ref="B109:C109"/>
    <mergeCell ref="D109:J109"/>
    <mergeCell ref="B120:AG120"/>
    <mergeCell ref="AH120:AN120"/>
    <mergeCell ref="B123:C123"/>
    <mergeCell ref="D123:J123"/>
    <mergeCell ref="K123:S123"/>
    <mergeCell ref="T123:Z123"/>
    <mergeCell ref="AA123:AG123"/>
    <mergeCell ref="AH123:AN123"/>
    <mergeCell ref="B112:AG112"/>
    <mergeCell ref="AH112:AL112"/>
    <mergeCell ref="B118:AG118"/>
    <mergeCell ref="AH118:AL118"/>
    <mergeCell ref="AM118:AN118"/>
    <mergeCell ref="B119:AG119"/>
    <mergeCell ref="AH119:AL119"/>
    <mergeCell ref="AM119:AN119"/>
    <mergeCell ref="AH115:AL115"/>
    <mergeCell ref="AM115:AN115"/>
    <mergeCell ref="B124:C124"/>
    <mergeCell ref="D124:J124"/>
    <mergeCell ref="K124:S124"/>
    <mergeCell ref="T124:X124"/>
    <mergeCell ref="AA124:AE124"/>
    <mergeCell ref="AF124:AG124"/>
    <mergeCell ref="AH124:AL124"/>
    <mergeCell ref="AM124:AN124"/>
    <mergeCell ref="B125:C125"/>
    <mergeCell ref="D125:J125"/>
    <mergeCell ref="K125:S125"/>
    <mergeCell ref="T125:X125"/>
    <mergeCell ref="AA125:AE125"/>
    <mergeCell ref="AF125:AG125"/>
    <mergeCell ref="AH125:AL125"/>
    <mergeCell ref="AM125:AN125"/>
    <mergeCell ref="B126:C126"/>
    <mergeCell ref="D126:J126"/>
    <mergeCell ref="K126:S126"/>
    <mergeCell ref="T126:X126"/>
    <mergeCell ref="AA126:AE126"/>
    <mergeCell ref="AF126:AG126"/>
    <mergeCell ref="AH126:AL126"/>
    <mergeCell ref="AM126:AN126"/>
    <mergeCell ref="B127:C127"/>
    <mergeCell ref="D127:J127"/>
    <mergeCell ref="K127:S127"/>
    <mergeCell ref="T127:X127"/>
    <mergeCell ref="AA127:AE127"/>
    <mergeCell ref="AF127:AG127"/>
    <mergeCell ref="AH127:AL127"/>
    <mergeCell ref="AM127:AN127"/>
    <mergeCell ref="B128:C128"/>
    <mergeCell ref="D128:J128"/>
    <mergeCell ref="K128:S128"/>
    <mergeCell ref="T128:X128"/>
    <mergeCell ref="AA128:AE128"/>
    <mergeCell ref="AF128:AG128"/>
    <mergeCell ref="AH128:AL128"/>
    <mergeCell ref="AM128:AN128"/>
    <mergeCell ref="B129:AG129"/>
    <mergeCell ref="AH129:AL129"/>
    <mergeCell ref="AM129:AN129"/>
    <mergeCell ref="B130:AG130"/>
    <mergeCell ref="AH130:AL130"/>
    <mergeCell ref="AM130:AN130"/>
    <mergeCell ref="B133:C133"/>
    <mergeCell ref="D133:J133"/>
    <mergeCell ref="K133:S133"/>
    <mergeCell ref="T133:Z133"/>
    <mergeCell ref="AA133:AG133"/>
    <mergeCell ref="AH133:AN133"/>
    <mergeCell ref="B134:C134"/>
    <mergeCell ref="D134:J134"/>
    <mergeCell ref="K134:S134"/>
    <mergeCell ref="T134:W134"/>
    <mergeCell ref="X134:Y134"/>
    <mergeCell ref="AA134:AE134"/>
    <mergeCell ref="AF134:AG134"/>
    <mergeCell ref="AH134:AL134"/>
    <mergeCell ref="AM134:AN134"/>
    <mergeCell ref="B135:C135"/>
    <mergeCell ref="D135:J135"/>
    <mergeCell ref="K135:S135"/>
    <mergeCell ref="T135:W135"/>
    <mergeCell ref="X135:Y135"/>
    <mergeCell ref="AA135:AE135"/>
    <mergeCell ref="AF135:AG135"/>
    <mergeCell ref="AH135:AL135"/>
    <mergeCell ref="AM135:AN135"/>
    <mergeCell ref="B136:C136"/>
    <mergeCell ref="D136:J136"/>
    <mergeCell ref="K136:S136"/>
    <mergeCell ref="T136:W136"/>
    <mergeCell ref="X136:Y136"/>
    <mergeCell ref="AA136:AE136"/>
    <mergeCell ref="AF136:AG136"/>
    <mergeCell ref="AH136:AL136"/>
    <mergeCell ref="AM136:AN136"/>
    <mergeCell ref="B137:C137"/>
    <mergeCell ref="D137:J137"/>
    <mergeCell ref="K137:S137"/>
    <mergeCell ref="T137:W137"/>
    <mergeCell ref="X137:Y137"/>
    <mergeCell ref="AA137:AE137"/>
    <mergeCell ref="AF137:AG137"/>
    <mergeCell ref="AH137:AL137"/>
    <mergeCell ref="AM137:AN137"/>
    <mergeCell ref="B138:C138"/>
    <mergeCell ref="D138:J138"/>
    <mergeCell ref="K138:S138"/>
    <mergeCell ref="T138:W138"/>
    <mergeCell ref="X138:Y138"/>
    <mergeCell ref="AA138:AE138"/>
    <mergeCell ref="AF138:AG138"/>
    <mergeCell ref="AH138:AL138"/>
    <mergeCell ref="AM138:AN138"/>
    <mergeCell ref="B139:AG139"/>
    <mergeCell ref="AH139:AL139"/>
    <mergeCell ref="AM139:AN139"/>
    <mergeCell ref="B142:AG142"/>
    <mergeCell ref="AH142:AL142"/>
    <mergeCell ref="AM142:AN142"/>
    <mergeCell ref="B147:AG147"/>
    <mergeCell ref="AH147:AN147"/>
    <mergeCell ref="B150:C150"/>
    <mergeCell ref="D150:J150"/>
    <mergeCell ref="K150:S150"/>
    <mergeCell ref="T150:Z150"/>
    <mergeCell ref="AA150:AG150"/>
    <mergeCell ref="AH150:AN150"/>
    <mergeCell ref="B143:AG143"/>
    <mergeCell ref="AH143:AL143"/>
    <mergeCell ref="AM143:AN143"/>
    <mergeCell ref="B144:AG144"/>
    <mergeCell ref="AH144:AL144"/>
    <mergeCell ref="AM144:AN144"/>
    <mergeCell ref="B145:AG145"/>
    <mergeCell ref="AH145:AL145"/>
    <mergeCell ref="AM145:AN145"/>
    <mergeCell ref="B146:AG146"/>
    <mergeCell ref="B151:C151"/>
    <mergeCell ref="D151:J151"/>
    <mergeCell ref="K151:S151"/>
    <mergeCell ref="T151:X151"/>
    <mergeCell ref="AA151:AE151"/>
    <mergeCell ref="AF151:AG151"/>
    <mergeCell ref="AH151:AL151"/>
    <mergeCell ref="AM151:AN151"/>
    <mergeCell ref="B152:C152"/>
    <mergeCell ref="D152:J152"/>
    <mergeCell ref="K152:S152"/>
    <mergeCell ref="T152:X152"/>
    <mergeCell ref="AA152:AE152"/>
    <mergeCell ref="AF152:AG152"/>
    <mergeCell ref="AH152:AL152"/>
    <mergeCell ref="AM152:AN152"/>
    <mergeCell ref="B153:C153"/>
    <mergeCell ref="D153:J153"/>
    <mergeCell ref="K153:S153"/>
    <mergeCell ref="T153:X153"/>
    <mergeCell ref="AA153:AE153"/>
    <mergeCell ref="AF153:AG153"/>
    <mergeCell ref="AH153:AL153"/>
    <mergeCell ref="AM153:AN153"/>
    <mergeCell ref="B154:C154"/>
    <mergeCell ref="D154:J154"/>
    <mergeCell ref="K154:S154"/>
    <mergeCell ref="T154:X154"/>
    <mergeCell ref="AA154:AE154"/>
    <mergeCell ref="AF154:AG154"/>
    <mergeCell ref="AH154:AL154"/>
    <mergeCell ref="AM154:AN154"/>
    <mergeCell ref="B155:C155"/>
    <mergeCell ref="D155:J155"/>
    <mergeCell ref="K155:S155"/>
    <mergeCell ref="T155:X155"/>
    <mergeCell ref="AA155:AE155"/>
    <mergeCell ref="AF155:AG155"/>
    <mergeCell ref="AH155:AL155"/>
    <mergeCell ref="AM155:AN155"/>
    <mergeCell ref="B156:AG156"/>
    <mergeCell ref="AH156:AL156"/>
    <mergeCell ref="AM156:AN156"/>
    <mergeCell ref="B157:AG157"/>
    <mergeCell ref="AH157:AL157"/>
    <mergeCell ref="AM157:AN157"/>
    <mergeCell ref="B160:C160"/>
    <mergeCell ref="D160:J160"/>
    <mergeCell ref="K160:S160"/>
    <mergeCell ref="T160:Z160"/>
    <mergeCell ref="AA160:AG160"/>
    <mergeCell ref="AH160:AN160"/>
    <mergeCell ref="B161:C161"/>
    <mergeCell ref="D161:J161"/>
    <mergeCell ref="K161:S161"/>
    <mergeCell ref="T161:W161"/>
    <mergeCell ref="X161:Y161"/>
    <mergeCell ref="AA161:AE161"/>
    <mergeCell ref="AF161:AG161"/>
    <mergeCell ref="AH161:AL161"/>
    <mergeCell ref="AM161:AN161"/>
    <mergeCell ref="X163:Y163"/>
    <mergeCell ref="AA163:AE163"/>
    <mergeCell ref="AF163:AG163"/>
    <mergeCell ref="AH163:AL163"/>
    <mergeCell ref="AM163:AN163"/>
    <mergeCell ref="B162:C162"/>
    <mergeCell ref="D162:J162"/>
    <mergeCell ref="K162:S162"/>
    <mergeCell ref="T162:W162"/>
    <mergeCell ref="X162:Y162"/>
    <mergeCell ref="AA162:AE162"/>
    <mergeCell ref="AF162:AG162"/>
    <mergeCell ref="AH162:AL162"/>
    <mergeCell ref="AM162:AN162"/>
    <mergeCell ref="B163:C163"/>
    <mergeCell ref="D163:J163"/>
    <mergeCell ref="K163:S163"/>
    <mergeCell ref="T163:W163"/>
    <mergeCell ref="AM176:AN176"/>
    <mergeCell ref="B165:C165"/>
    <mergeCell ref="D165:J165"/>
    <mergeCell ref="K165:S165"/>
    <mergeCell ref="T165:W165"/>
    <mergeCell ref="X165:Y165"/>
    <mergeCell ref="AA165:AE165"/>
    <mergeCell ref="AF165:AG165"/>
    <mergeCell ref="AH165:AL165"/>
    <mergeCell ref="AM165:AN165"/>
    <mergeCell ref="B173:AG173"/>
    <mergeCell ref="AH173:AL173"/>
    <mergeCell ref="AM173:AN173"/>
    <mergeCell ref="B172:AG172"/>
    <mergeCell ref="AH172:AL172"/>
    <mergeCell ref="AM172:AN172"/>
    <mergeCell ref="AH169:AL169"/>
    <mergeCell ref="AM169:AN169"/>
    <mergeCell ref="B171:AG171"/>
    <mergeCell ref="AH171:AL171"/>
    <mergeCell ref="AM171:AN171"/>
    <mergeCell ref="AG211:AH211"/>
    <mergeCell ref="AG212:AH212"/>
    <mergeCell ref="B166:AG166"/>
    <mergeCell ref="AH166:AL166"/>
    <mergeCell ref="AI208:AN208"/>
    <mergeCell ref="F209:P209"/>
    <mergeCell ref="Q209:AF209"/>
    <mergeCell ref="AG209:AI209"/>
    <mergeCell ref="AJ209:AN209"/>
    <mergeCell ref="B200:P200"/>
    <mergeCell ref="Q200:AF200"/>
    <mergeCell ref="AH200:AN200"/>
    <mergeCell ref="B203:P203"/>
    <mergeCell ref="Q203:AF203"/>
    <mergeCell ref="AH203:AN203"/>
    <mergeCell ref="B195:P195"/>
    <mergeCell ref="Q195:W195"/>
    <mergeCell ref="X195:Y195"/>
    <mergeCell ref="AM166:AN166"/>
    <mergeCell ref="B169:AG169"/>
    <mergeCell ref="B174:AG174"/>
    <mergeCell ref="AH174:AN174"/>
    <mergeCell ref="AH176:AL176"/>
    <mergeCell ref="B176:AG176"/>
    <mergeCell ref="B91:AG91"/>
    <mergeCell ref="AH91:AL91"/>
    <mergeCell ref="AM91:AN91"/>
    <mergeCell ref="AM85:AN85"/>
    <mergeCell ref="B88:AG88"/>
    <mergeCell ref="AH88:AL88"/>
    <mergeCell ref="AM88:AN88"/>
    <mergeCell ref="B84:C84"/>
    <mergeCell ref="D84:J84"/>
    <mergeCell ref="K84:S84"/>
    <mergeCell ref="T84:W84"/>
    <mergeCell ref="X84:Y84"/>
    <mergeCell ref="AA84:AE84"/>
    <mergeCell ref="AF84:AG84"/>
    <mergeCell ref="AH84:AL84"/>
    <mergeCell ref="AM84:AN84"/>
    <mergeCell ref="B85:AG85"/>
    <mergeCell ref="AH85:AL85"/>
    <mergeCell ref="AA164:AE164"/>
    <mergeCell ref="BG41:BI41"/>
    <mergeCell ref="BG68:BI68"/>
    <mergeCell ref="BG95:BI95"/>
    <mergeCell ref="BG122:BI122"/>
    <mergeCell ref="BG149:BI149"/>
    <mergeCell ref="B92:AG92"/>
    <mergeCell ref="AH92:AL92"/>
    <mergeCell ref="AM92:AN92"/>
    <mergeCell ref="B116:AG116"/>
    <mergeCell ref="AH116:AL116"/>
    <mergeCell ref="AM116:AN116"/>
    <mergeCell ref="B117:AG117"/>
    <mergeCell ref="AH117:AL117"/>
    <mergeCell ref="AM117:AN117"/>
    <mergeCell ref="AM112:AN112"/>
    <mergeCell ref="B115:AG115"/>
    <mergeCell ref="AM65:AN65"/>
    <mergeCell ref="B89:AG89"/>
    <mergeCell ref="AH89:AL89"/>
    <mergeCell ref="AM89:AN89"/>
    <mergeCell ref="B90:AG90"/>
    <mergeCell ref="AH90:AL90"/>
    <mergeCell ref="AM90:AN90"/>
    <mergeCell ref="A16:AN18"/>
    <mergeCell ref="AH146:AL146"/>
    <mergeCell ref="AM146:AN146"/>
    <mergeCell ref="B170:AG170"/>
    <mergeCell ref="AH170:AL170"/>
    <mergeCell ref="AM170:AN170"/>
    <mergeCell ref="AF164:AG164"/>
    <mergeCell ref="AH164:AL164"/>
    <mergeCell ref="AM164:AN164"/>
    <mergeCell ref="B111:C111"/>
    <mergeCell ref="D111:J111"/>
    <mergeCell ref="K111:S111"/>
    <mergeCell ref="T111:W111"/>
    <mergeCell ref="X111:Y111"/>
    <mergeCell ref="AA111:AE111"/>
    <mergeCell ref="AF111:AG111"/>
    <mergeCell ref="AH111:AL111"/>
    <mergeCell ref="AM111:AN111"/>
    <mergeCell ref="AH65:AL65"/>
    <mergeCell ref="B164:C164"/>
    <mergeCell ref="D164:J164"/>
    <mergeCell ref="K164:S164"/>
    <mergeCell ref="T164:W164"/>
    <mergeCell ref="X164:Y164"/>
  </mergeCells>
  <phoneticPr fontId="9"/>
  <dataValidations count="1">
    <dataValidation type="list" allowBlank="1" showInputMessage="1" showErrorMessage="1" sqref="AH66:AN66 AH93:AN94 AH120:AN120 AH147:AN148 AH174:AN174 AH182" xr:uid="{5F847E9B-FFF4-40E2-A77D-AA580438B647}">
      <formula1>"有,無"</formula1>
    </dataValidation>
  </dataValidations>
  <printOptions horizontalCentered="1"/>
  <pageMargins left="0.23622047244094491" right="0.23622047244094491" top="0.74803149606299213" bottom="0.74803149606299213" header="0.31496062992125984" footer="0.31496062992125984"/>
  <pageSetup paperSize="9" scale="84" orientation="portrait" blackAndWhite="1" r:id="rId1"/>
  <rowBreaks count="8" manualBreakCount="8">
    <brk id="32" max="40" man="1"/>
    <brk id="67" max="40" man="1"/>
    <brk id="94" max="40" man="1"/>
    <brk id="121" max="40" man="1"/>
    <brk id="148" max="40" man="1"/>
    <brk id="185" max="40" man="1"/>
    <brk id="197" max="40" man="1"/>
    <brk id="224" max="40" man="1"/>
  </rowBreaks>
  <colBreaks count="1" manualBreakCount="1">
    <brk id="42" max="3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260A65B-6EAC-4369-AB75-90402A463F4B}">
          <x14:formula1>
            <xm:f>プルダウンリスト等!$S$2:$S$6</xm:f>
          </x14:formula1>
          <xm:sqref>D43:J47 D70:J74 D97:J101 D124:J128 D151:J155</xm:sqref>
        </x14:dataValidation>
        <x14:dataValidation type="list" allowBlank="1" showInputMessage="1" showErrorMessage="1" xr:uid="{0406436C-1630-44B6-A57C-7B7892D76AF7}">
          <x14:formula1>
            <xm:f>プルダウンリスト等!$V$2:$V$3</xm:f>
          </x14:formula1>
          <xm:sqref>D53:J57 D80:J84 D107:J111 D134:J138 D161:J165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CG225"/>
  <sheetViews>
    <sheetView showZeros="0" zoomScaleNormal="100" zoomScaleSheetLayoutView="100" workbookViewId="0"/>
  </sheetViews>
  <sheetFormatPr defaultColWidth="2.1796875" defaultRowHeight="15" customHeight="1"/>
  <cols>
    <col min="1" max="9" width="2.1796875" style="13"/>
    <col min="10" max="10" width="2.1796875" style="13" customWidth="1"/>
    <col min="11" max="11" width="2.1796875" style="13"/>
    <col min="12" max="12" width="2.1796875" style="13" customWidth="1"/>
    <col min="13" max="17" width="2.1796875" style="13"/>
    <col min="18" max="20" width="2.1796875" style="67"/>
    <col min="21" max="16384" width="2.1796875" style="13"/>
  </cols>
  <sheetData>
    <row r="1" spans="1:64" ht="15" customHeight="1">
      <c r="A1" s="13" t="s">
        <v>155</v>
      </c>
    </row>
    <row r="2" spans="1:64" ht="15" customHeight="1" thickBot="1"/>
    <row r="3" spans="1:64" ht="15" customHeight="1">
      <c r="A3" s="594" t="s">
        <v>122</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Q3" s="609" t="s">
        <v>123</v>
      </c>
      <c r="AR3" s="610"/>
      <c r="AS3" s="610"/>
      <c r="AT3" s="610"/>
      <c r="AU3" s="610"/>
      <c r="AV3" s="610"/>
      <c r="AW3" s="610"/>
      <c r="AX3" s="610"/>
      <c r="AY3" s="610"/>
      <c r="AZ3" s="610"/>
      <c r="BA3" s="610"/>
      <c r="BB3" s="610"/>
      <c r="BC3" s="610"/>
      <c r="BD3" s="610"/>
      <c r="BE3" s="610"/>
      <c r="BF3" s="610"/>
      <c r="BG3" s="610"/>
      <c r="BH3" s="610"/>
      <c r="BI3" s="610"/>
      <c r="BJ3" s="610"/>
      <c r="BK3" s="610"/>
      <c r="BL3" s="611"/>
    </row>
    <row r="4" spans="1:64" ht="15"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Q4" s="612"/>
      <c r="AR4" s="613"/>
      <c r="AS4" s="613"/>
      <c r="AT4" s="613"/>
      <c r="AU4" s="613"/>
      <c r="AV4" s="613"/>
      <c r="AW4" s="613"/>
      <c r="AX4" s="613"/>
      <c r="AY4" s="613"/>
      <c r="AZ4" s="613"/>
      <c r="BA4" s="613"/>
      <c r="BB4" s="613"/>
      <c r="BC4" s="613"/>
      <c r="BD4" s="613"/>
      <c r="BE4" s="613"/>
      <c r="BF4" s="613"/>
      <c r="BG4" s="613"/>
      <c r="BH4" s="613"/>
      <c r="BI4" s="613"/>
      <c r="BJ4" s="613"/>
      <c r="BK4" s="613"/>
      <c r="BL4" s="614"/>
    </row>
    <row r="5" spans="1:64" ht="1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Q5" s="612"/>
      <c r="AR5" s="613"/>
      <c r="AS5" s="613"/>
      <c r="AT5" s="613"/>
      <c r="AU5" s="613"/>
      <c r="AV5" s="613"/>
      <c r="AW5" s="613"/>
      <c r="AX5" s="613"/>
      <c r="AY5" s="613"/>
      <c r="AZ5" s="613"/>
      <c r="BA5" s="613"/>
      <c r="BB5" s="613"/>
      <c r="BC5" s="613"/>
      <c r="BD5" s="613"/>
      <c r="BE5" s="613"/>
      <c r="BF5" s="613"/>
      <c r="BG5" s="613"/>
      <c r="BH5" s="613"/>
      <c r="BI5" s="613"/>
      <c r="BJ5" s="613"/>
      <c r="BK5" s="613"/>
      <c r="BL5" s="614"/>
    </row>
    <row r="6" spans="1:64" ht="15" customHeight="1">
      <c r="B6" s="13" t="s">
        <v>124</v>
      </c>
      <c r="AQ6" s="612"/>
      <c r="AR6" s="613"/>
      <c r="AS6" s="613"/>
      <c r="AT6" s="613"/>
      <c r="AU6" s="613"/>
      <c r="AV6" s="613"/>
      <c r="AW6" s="613"/>
      <c r="AX6" s="613"/>
      <c r="AY6" s="613"/>
      <c r="AZ6" s="613"/>
      <c r="BA6" s="613"/>
      <c r="BB6" s="613"/>
      <c r="BC6" s="613"/>
      <c r="BD6" s="613"/>
      <c r="BE6" s="613"/>
      <c r="BF6" s="613"/>
      <c r="BG6" s="613"/>
      <c r="BH6" s="613"/>
      <c r="BI6" s="613"/>
      <c r="BJ6" s="613"/>
      <c r="BK6" s="613"/>
      <c r="BL6" s="614"/>
    </row>
    <row r="7" spans="1:64" ht="15" customHeight="1">
      <c r="B7" s="13" t="s">
        <v>125</v>
      </c>
      <c r="AQ7" s="612"/>
      <c r="AR7" s="613"/>
      <c r="AS7" s="613"/>
      <c r="AT7" s="613"/>
      <c r="AU7" s="613"/>
      <c r="AV7" s="613"/>
      <c r="AW7" s="613"/>
      <c r="AX7" s="613"/>
      <c r="AY7" s="613"/>
      <c r="AZ7" s="613"/>
      <c r="BA7" s="613"/>
      <c r="BB7" s="613"/>
      <c r="BC7" s="613"/>
      <c r="BD7" s="613"/>
      <c r="BE7" s="613"/>
      <c r="BF7" s="613"/>
      <c r="BG7" s="613"/>
      <c r="BH7" s="613"/>
      <c r="BI7" s="613"/>
      <c r="BJ7" s="613"/>
      <c r="BK7" s="613"/>
      <c r="BL7" s="614"/>
    </row>
    <row r="8" spans="1:64" ht="10.25" customHeight="1">
      <c r="AQ8" s="612"/>
      <c r="AR8" s="613"/>
      <c r="AS8" s="613"/>
      <c r="AT8" s="613"/>
      <c r="AU8" s="613"/>
      <c r="AV8" s="613"/>
      <c r="AW8" s="613"/>
      <c r="AX8" s="613"/>
      <c r="AY8" s="613"/>
      <c r="AZ8" s="613"/>
      <c r="BA8" s="613"/>
      <c r="BB8" s="613"/>
      <c r="BC8" s="613"/>
      <c r="BD8" s="613"/>
      <c r="BE8" s="613"/>
      <c r="BF8" s="613"/>
      <c r="BG8" s="613"/>
      <c r="BH8" s="613"/>
      <c r="BI8" s="613"/>
      <c r="BJ8" s="613"/>
      <c r="BK8" s="613"/>
      <c r="BL8" s="614"/>
    </row>
    <row r="9" spans="1:64" ht="15" customHeight="1">
      <c r="A9" s="601">
        <v>1</v>
      </c>
      <c r="B9" s="601"/>
      <c r="C9" s="602" t="s">
        <v>506</v>
      </c>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Q9" s="612"/>
      <c r="AR9" s="613"/>
      <c r="AS9" s="613"/>
      <c r="AT9" s="613"/>
      <c r="AU9" s="613"/>
      <c r="AV9" s="613"/>
      <c r="AW9" s="613"/>
      <c r="AX9" s="613"/>
      <c r="AY9" s="613"/>
      <c r="AZ9" s="613"/>
      <c r="BA9" s="613"/>
      <c r="BB9" s="613"/>
      <c r="BC9" s="613"/>
      <c r="BD9" s="613"/>
      <c r="BE9" s="613"/>
      <c r="BF9" s="613"/>
      <c r="BG9" s="613"/>
      <c r="BH9" s="613"/>
      <c r="BI9" s="613"/>
      <c r="BJ9" s="613"/>
      <c r="BK9" s="613"/>
      <c r="BL9" s="614"/>
    </row>
    <row r="10" spans="1:64" ht="15" customHeight="1" thickBot="1">
      <c r="A10" s="65"/>
      <c r="B10" s="5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Q10" s="615"/>
      <c r="AR10" s="616"/>
      <c r="AS10" s="616"/>
      <c r="AT10" s="616"/>
      <c r="AU10" s="616"/>
      <c r="AV10" s="616"/>
      <c r="AW10" s="616"/>
      <c r="AX10" s="616"/>
      <c r="AY10" s="616"/>
      <c r="AZ10" s="616"/>
      <c r="BA10" s="616"/>
      <c r="BB10" s="616"/>
      <c r="BC10" s="616"/>
      <c r="BD10" s="616"/>
      <c r="BE10" s="616"/>
      <c r="BF10" s="616"/>
      <c r="BG10" s="616"/>
      <c r="BH10" s="616"/>
      <c r="BI10" s="616"/>
      <c r="BJ10" s="616"/>
      <c r="BK10" s="616"/>
      <c r="BL10" s="617"/>
    </row>
    <row r="11" spans="1:64" ht="15" customHeight="1">
      <c r="A11" s="65"/>
      <c r="B11" s="5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row>
    <row r="12" spans="1:64" ht="15" customHeight="1">
      <c r="A12" s="65"/>
      <c r="B12" s="52"/>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row>
    <row r="13" spans="1:64" ht="15" customHeight="1">
      <c r="A13" s="65"/>
      <c r="B13" s="5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row>
    <row r="14" spans="1:64" ht="15" customHeight="1">
      <c r="A14" s="65"/>
      <c r="B14" s="5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row>
    <row r="15" spans="1:64" ht="15" customHeight="1">
      <c r="A15" s="65"/>
      <c r="B15" s="5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row>
    <row r="16" spans="1:64" ht="15" customHeight="1">
      <c r="A16" s="601">
        <v>2</v>
      </c>
      <c r="B16" s="601"/>
      <c r="C16" s="602" t="s">
        <v>614</v>
      </c>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row>
    <row r="17" spans="1:44" ht="15" customHeight="1">
      <c r="A17" s="65"/>
      <c r="B17" s="5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row>
    <row r="18" spans="1:44" ht="15" customHeight="1">
      <c r="A18" s="65"/>
      <c r="B18" s="5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row>
    <row r="19" spans="1:44" s="73" customFormat="1" ht="15" customHeight="1">
      <c r="A19" s="618">
        <v>3</v>
      </c>
      <c r="B19" s="618"/>
      <c r="C19" s="619" t="s">
        <v>126</v>
      </c>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80"/>
      <c r="AP19" s="80"/>
      <c r="AQ19" s="80"/>
      <c r="AR19" s="81"/>
    </row>
    <row r="20" spans="1:44" s="73" customFormat="1" ht="15" customHeight="1">
      <c r="A20" s="275"/>
      <c r="B20" s="275"/>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80"/>
      <c r="AP20" s="80"/>
      <c r="AQ20" s="80"/>
      <c r="AR20" s="81"/>
    </row>
    <row r="21" spans="1:44" s="73" customFormat="1" ht="15" customHeight="1">
      <c r="A21" s="82"/>
      <c r="B21" s="7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80"/>
      <c r="AP21" s="80"/>
      <c r="AQ21" s="80"/>
      <c r="AR21" s="81"/>
    </row>
    <row r="22" spans="1:44" s="73" customFormat="1" ht="15" customHeight="1">
      <c r="A22" s="82"/>
      <c r="B22" s="83"/>
      <c r="C22" s="620" t="s">
        <v>127</v>
      </c>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81"/>
      <c r="AP22" s="81"/>
      <c r="AQ22" s="81"/>
    </row>
    <row r="23" spans="1:44" s="73" customFormat="1" ht="15" customHeight="1">
      <c r="A23" s="82"/>
      <c r="B23" s="83"/>
      <c r="C23" s="83"/>
      <c r="D23" s="608" t="s">
        <v>128</v>
      </c>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81"/>
      <c r="AP23" s="81"/>
      <c r="AQ23" s="81"/>
    </row>
    <row r="24" spans="1:44" s="73" customFormat="1" ht="15" customHeight="1">
      <c r="A24" s="82"/>
      <c r="B24" s="83"/>
      <c r="C24" s="83"/>
      <c r="D24" s="608" t="s">
        <v>129</v>
      </c>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81"/>
      <c r="AP24" s="81"/>
      <c r="AQ24" s="81"/>
    </row>
    <row r="25" spans="1:44" s="73" customFormat="1" ht="15" customHeight="1">
      <c r="A25" s="82"/>
      <c r="B25" s="83"/>
      <c r="C25" s="83"/>
      <c r="D25" s="608" t="s">
        <v>130</v>
      </c>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81"/>
      <c r="AP25" s="81"/>
      <c r="AQ25" s="81"/>
    </row>
    <row r="26" spans="1:44" s="73" customFormat="1" ht="15" customHeight="1">
      <c r="A26" s="82"/>
      <c r="B26" s="83"/>
      <c r="C26" s="83"/>
      <c r="D26" s="608" t="s">
        <v>131</v>
      </c>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81"/>
      <c r="AP26" s="81"/>
      <c r="AQ26" s="81"/>
    </row>
    <row r="27" spans="1:44" s="73" customFormat="1" ht="15" customHeight="1">
      <c r="A27" s="82"/>
      <c r="B27" s="83"/>
      <c r="C27" s="83"/>
      <c r="D27" s="608" t="s">
        <v>132</v>
      </c>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81"/>
      <c r="AP27" s="81"/>
      <c r="AQ27" s="81"/>
    </row>
    <row r="28" spans="1:44" ht="15" customHeight="1">
      <c r="A28" s="601">
        <v>4</v>
      </c>
      <c r="B28" s="601"/>
      <c r="C28" s="607" t="s">
        <v>133</v>
      </c>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row>
    <row r="29" spans="1:44" ht="15" customHeight="1">
      <c r="A29" s="601">
        <v>5</v>
      </c>
      <c r="B29" s="601"/>
      <c r="C29" s="602" t="s">
        <v>134</v>
      </c>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Q29" s="75"/>
    </row>
    <row r="30" spans="1:44" ht="15" customHeight="1">
      <c r="A30" s="65"/>
      <c r="B30" s="65"/>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row>
    <row r="31" spans="1:44" ht="15" customHeight="1">
      <c r="A31" s="601">
        <v>6</v>
      </c>
      <c r="B31" s="601"/>
      <c r="C31" s="602" t="s">
        <v>378</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row>
    <row r="32" spans="1:44" ht="15" customHeight="1">
      <c r="A32" s="65"/>
      <c r="B32" s="65"/>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row>
    <row r="33" spans="1:41" ht="15" customHeight="1">
      <c r="A33" s="65"/>
      <c r="B33" s="65"/>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row>
    <row r="34" spans="1:41" ht="15" customHeight="1">
      <c r="A34" s="65"/>
      <c r="B34" s="65"/>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row>
    <row r="35" spans="1:41" ht="15" customHeight="1">
      <c r="A35" s="65"/>
      <c r="B35" s="65"/>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row>
    <row r="36" spans="1:41" ht="15" customHeight="1">
      <c r="A36" s="601">
        <v>7</v>
      </c>
      <c r="B36" s="601"/>
      <c r="C36" s="602" t="s">
        <v>135</v>
      </c>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row>
    <row r="37" spans="1:41" ht="15" customHeight="1">
      <c r="A37" s="78"/>
      <c r="B37" s="78"/>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row>
    <row r="38" spans="1:41" ht="15" customHeight="1">
      <c r="A38" s="601">
        <v>8</v>
      </c>
      <c r="B38" s="601"/>
      <c r="C38" s="602" t="s">
        <v>136</v>
      </c>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row>
    <row r="39" spans="1:41" ht="15" customHeight="1">
      <c r="A39" s="65"/>
      <c r="B39" s="65"/>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row>
    <row r="40" spans="1:41" ht="15" customHeight="1">
      <c r="A40" s="601">
        <v>9</v>
      </c>
      <c r="B40" s="601"/>
      <c r="C40" s="602" t="s">
        <v>137</v>
      </c>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row>
    <row r="41" spans="1:41" ht="15" customHeight="1">
      <c r="A41" s="65"/>
      <c r="B41" s="65"/>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row>
    <row r="42" spans="1:41" ht="15" customHeight="1">
      <c r="A42" s="65"/>
      <c r="B42" s="65"/>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row>
    <row r="43" spans="1:41" ht="15" customHeight="1">
      <c r="A43" s="65"/>
      <c r="B43" s="65"/>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row>
    <row r="44" spans="1:41" ht="15" customHeight="1">
      <c r="A44" s="601">
        <v>10</v>
      </c>
      <c r="B44" s="601"/>
      <c r="C44" s="602" t="s">
        <v>138</v>
      </c>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row>
    <row r="45" spans="1:41" ht="15" customHeight="1">
      <c r="A45" s="65"/>
      <c r="B45" s="65"/>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84"/>
    </row>
    <row r="46" spans="1:41" ht="15" customHeight="1">
      <c r="A46" s="601">
        <v>11</v>
      </c>
      <c r="B46" s="601"/>
      <c r="C46" s="602" t="s">
        <v>139</v>
      </c>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row>
    <row r="47" spans="1:41" ht="15" customHeight="1">
      <c r="A47" s="65"/>
      <c r="B47" s="65"/>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row>
    <row r="48" spans="1:41" ht="15" customHeight="1">
      <c r="A48" s="601">
        <v>12</v>
      </c>
      <c r="B48" s="601"/>
      <c r="C48" s="602" t="s">
        <v>140</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row>
    <row r="49" spans="1:40" ht="15" customHeight="1">
      <c r="A49" s="65"/>
      <c r="B49" s="65"/>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row>
    <row r="50" spans="1:40" ht="15" customHeight="1">
      <c r="A50" s="65"/>
      <c r="B50" s="65"/>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row>
    <row r="51" spans="1:40" ht="15" customHeight="1">
      <c r="A51" s="65"/>
      <c r="B51" s="65"/>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row>
    <row r="52" spans="1:40" ht="15" customHeight="1">
      <c r="A52" s="65"/>
      <c r="B52" s="65"/>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row>
    <row r="53" spans="1:40" ht="15" customHeight="1">
      <c r="A53" s="65"/>
      <c r="B53" s="65"/>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ht="15" customHeight="1">
      <c r="A54" s="65"/>
      <c r="B54" s="65"/>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row>
    <row r="55" spans="1:40" ht="15" customHeight="1">
      <c r="A55" s="601">
        <v>13</v>
      </c>
      <c r="B55" s="601"/>
      <c r="C55" s="602" t="s">
        <v>141</v>
      </c>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row>
    <row r="56" spans="1:40" ht="15" customHeight="1">
      <c r="A56" s="65"/>
      <c r="B56" s="65"/>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row>
    <row r="57" spans="1:40" ht="15" customHeight="1">
      <c r="A57" s="65"/>
      <c r="B57" s="65"/>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row>
    <row r="58" spans="1:40" ht="15" customHeight="1">
      <c r="A58" s="65"/>
      <c r="B58" s="65"/>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row>
    <row r="59" spans="1:40" ht="15" customHeight="1">
      <c r="A59" s="65"/>
      <c r="B59" s="65"/>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row>
    <row r="60" spans="1:40" ht="15" customHeight="1">
      <c r="A60" s="65"/>
      <c r="B60" s="65"/>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row>
    <row r="61" spans="1:40" ht="15" customHeight="1">
      <c r="A61" s="601">
        <v>14</v>
      </c>
      <c r="B61" s="601"/>
      <c r="C61" s="602" t="s">
        <v>142</v>
      </c>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row>
    <row r="62" spans="1:40" ht="15" customHeight="1">
      <c r="A62" s="65"/>
      <c r="B62" s="65"/>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row>
    <row r="63" spans="1:40" ht="15" customHeight="1">
      <c r="A63" s="65"/>
      <c r="B63" s="65"/>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row>
    <row r="64" spans="1:40" ht="15" customHeight="1">
      <c r="A64" s="601">
        <v>15</v>
      </c>
      <c r="B64" s="601"/>
      <c r="C64" s="607" t="s">
        <v>143</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row>
    <row r="65" spans="1:42" ht="15" customHeight="1">
      <c r="A65" s="601">
        <v>16</v>
      </c>
      <c r="B65" s="601"/>
      <c r="C65" s="602" t="s">
        <v>144</v>
      </c>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row>
    <row r="66" spans="1:42" ht="15" customHeight="1">
      <c r="A66" s="65"/>
      <c r="B66" s="65"/>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row>
    <row r="67" spans="1:42" ht="15" customHeight="1">
      <c r="A67" s="65"/>
      <c r="B67" s="65"/>
      <c r="C67" s="602"/>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row>
    <row r="68" spans="1:42" ht="15" customHeight="1">
      <c r="A68" s="601">
        <v>17</v>
      </c>
      <c r="B68" s="601"/>
      <c r="C68" s="607" t="s">
        <v>145</v>
      </c>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607"/>
      <c r="AL68" s="607"/>
      <c r="AM68" s="607"/>
      <c r="AN68" s="607"/>
    </row>
    <row r="69" spans="1:42" ht="15" customHeight="1">
      <c r="A69" s="601">
        <v>18</v>
      </c>
      <c r="B69" s="601"/>
      <c r="C69" s="602" t="s">
        <v>146</v>
      </c>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row>
    <row r="70" spans="1:42" ht="15" customHeight="1">
      <c r="A70" s="65"/>
      <c r="B70" s="65"/>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row>
    <row r="71" spans="1:42" ht="15" customHeight="1">
      <c r="A71" s="601">
        <v>19</v>
      </c>
      <c r="B71" s="601"/>
      <c r="C71" s="602" t="s">
        <v>147</v>
      </c>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row>
    <row r="72" spans="1:42" ht="15" customHeight="1">
      <c r="A72" s="65"/>
      <c r="B72" s="65"/>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row>
    <row r="73" spans="1:42" ht="15" customHeight="1">
      <c r="A73" s="65"/>
      <c r="B73" s="65"/>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row>
    <row r="74" spans="1:42" ht="15" customHeight="1">
      <c r="A74" s="601">
        <v>20</v>
      </c>
      <c r="B74" s="601"/>
      <c r="C74" s="602" t="s">
        <v>483</v>
      </c>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P74" s="107"/>
    </row>
    <row r="75" spans="1:42" ht="15" customHeight="1">
      <c r="A75" s="65"/>
      <c r="B75" s="65"/>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row>
    <row r="76" spans="1:42" ht="15" customHeight="1">
      <c r="A76" s="65"/>
      <c r="B76" s="65"/>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row>
    <row r="77" spans="1:42" ht="15" customHeight="1">
      <c r="A77" s="65"/>
      <c r="B77" s="65"/>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row>
    <row r="78" spans="1:42" ht="15" customHeight="1">
      <c r="A78" s="65"/>
      <c r="B78" s="65"/>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row>
    <row r="79" spans="1:42" ht="15" customHeight="1">
      <c r="A79" s="601">
        <v>21</v>
      </c>
      <c r="B79" s="601"/>
      <c r="C79" s="602" t="s">
        <v>484</v>
      </c>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row>
    <row r="80" spans="1:42" ht="15" customHeight="1">
      <c r="A80" s="78"/>
      <c r="B80" s="78"/>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row>
    <row r="81" spans="1:85" ht="15" customHeight="1">
      <c r="A81" s="601">
        <v>22</v>
      </c>
      <c r="B81" s="601"/>
      <c r="C81" s="602" t="s">
        <v>485</v>
      </c>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row>
    <row r="82" spans="1:85" ht="15" customHeight="1">
      <c r="A82" s="78"/>
      <c r="B82" s="78"/>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row>
    <row r="83" spans="1:85" ht="15" customHeight="1">
      <c r="A83" s="601">
        <v>23</v>
      </c>
      <c r="B83" s="601"/>
      <c r="C83" s="602" t="s">
        <v>486</v>
      </c>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row>
    <row r="84" spans="1:85" ht="15" customHeight="1">
      <c r="A84" s="78"/>
      <c r="B84" s="78"/>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2"/>
      <c r="AN84" s="602"/>
    </row>
    <row r="85" spans="1:85" ht="15" customHeight="1">
      <c r="A85" s="601">
        <v>24</v>
      </c>
      <c r="B85" s="601"/>
      <c r="C85" s="602" t="s">
        <v>487</v>
      </c>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row>
    <row r="86" spans="1:85" ht="15" customHeight="1">
      <c r="A86" s="78"/>
      <c r="B86" s="78"/>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2"/>
      <c r="AL86" s="602"/>
      <c r="AM86" s="602"/>
      <c r="AN86" s="602"/>
    </row>
    <row r="87" spans="1:85" ht="15" customHeight="1">
      <c r="A87" s="601">
        <v>25</v>
      </c>
      <c r="B87" s="601"/>
      <c r="C87" s="602" t="s">
        <v>479</v>
      </c>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2"/>
      <c r="AL87" s="602"/>
      <c r="AM87" s="602"/>
      <c r="AN87" s="602"/>
    </row>
    <row r="88" spans="1:85" ht="15" customHeight="1">
      <c r="A88" s="601">
        <v>26</v>
      </c>
      <c r="B88" s="601"/>
      <c r="C88" s="602" t="s">
        <v>576</v>
      </c>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602"/>
      <c r="AM88" s="602"/>
      <c r="AN88" s="602"/>
    </row>
    <row r="89" spans="1:85" ht="15" customHeight="1">
      <c r="A89" s="78"/>
      <c r="B89" s="78"/>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2"/>
      <c r="AN89" s="602"/>
    </row>
    <row r="90" spans="1:85" ht="10.25" customHeight="1">
      <c r="A90" s="65"/>
      <c r="B90" s="65"/>
      <c r="C90" s="65"/>
      <c r="D90" s="65"/>
      <c r="E90" s="65"/>
      <c r="F90" s="65"/>
      <c r="G90" s="65"/>
      <c r="H90" s="65"/>
      <c r="I90" s="65"/>
      <c r="J90" s="65"/>
      <c r="K90" s="65"/>
      <c r="L90" s="65"/>
      <c r="M90" s="65"/>
      <c r="N90" s="65"/>
      <c r="O90" s="65"/>
      <c r="P90" s="65"/>
      <c r="Q90" s="65"/>
      <c r="R90" s="83"/>
      <c r="S90" s="83"/>
      <c r="T90" s="83"/>
      <c r="U90" s="65"/>
      <c r="V90" s="65"/>
      <c r="W90" s="65"/>
      <c r="X90" s="65"/>
      <c r="Y90" s="65"/>
      <c r="Z90" s="65"/>
      <c r="AA90" s="65"/>
      <c r="AB90" s="65"/>
      <c r="AC90" s="65"/>
      <c r="AD90" s="65"/>
      <c r="AE90" s="65"/>
      <c r="AF90" s="65"/>
      <c r="AG90" s="65"/>
      <c r="AH90" s="65"/>
      <c r="AI90" s="65"/>
      <c r="AJ90" s="65"/>
      <c r="AK90" s="65"/>
      <c r="AL90" s="65"/>
      <c r="AM90" s="65"/>
      <c r="AN90" s="65"/>
    </row>
    <row r="91" spans="1:85" s="73" customFormat="1" ht="15" customHeight="1">
      <c r="A91" s="79"/>
      <c r="B91" s="606" t="s">
        <v>148</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06"/>
      <c r="AL91" s="606"/>
      <c r="AM91" s="606"/>
      <c r="AN91" s="606"/>
      <c r="AO91" s="80"/>
      <c r="AP91" s="80"/>
      <c r="AQ91" s="80"/>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row>
    <row r="92" spans="1:85" ht="10.25" customHeight="1"/>
    <row r="93" spans="1:85" ht="15" customHeight="1">
      <c r="D93" s="559">
        <f>基本情報!D2</f>
        <v>0</v>
      </c>
      <c r="E93" s="559"/>
      <c r="F93" s="559"/>
      <c r="G93" s="559"/>
      <c r="H93" s="559"/>
      <c r="I93" s="13" t="s">
        <v>6</v>
      </c>
      <c r="J93" s="560">
        <f>基本情報!D2</f>
        <v>0</v>
      </c>
      <c r="K93" s="560"/>
      <c r="L93" s="13" t="s">
        <v>149</v>
      </c>
      <c r="M93" s="561">
        <f>基本情報!D2</f>
        <v>0</v>
      </c>
      <c r="N93" s="561"/>
      <c r="O93" s="13" t="s">
        <v>150</v>
      </c>
    </row>
    <row r="94" spans="1:85" ht="10.25" customHeight="1"/>
    <row r="95" spans="1:85" ht="15" customHeight="1">
      <c r="D95" s="603" t="s">
        <v>90</v>
      </c>
      <c r="E95" s="603"/>
      <c r="F95" s="603"/>
      <c r="G95" s="603"/>
      <c r="H95" s="603"/>
      <c r="I95" s="604">
        <f>基本情報!D6</f>
        <v>0</v>
      </c>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row>
    <row r="96" spans="1:85" ht="15" customHeight="1">
      <c r="D96" s="603"/>
      <c r="E96" s="603"/>
      <c r="F96" s="603"/>
      <c r="G96" s="603"/>
      <c r="H96" s="603"/>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4"/>
      <c r="AL96" s="604"/>
    </row>
    <row r="97" spans="4:38" ht="15" customHeight="1">
      <c r="D97" s="603" t="s">
        <v>84</v>
      </c>
      <c r="E97" s="603"/>
      <c r="F97" s="603"/>
      <c r="G97" s="603"/>
      <c r="H97" s="603"/>
      <c r="I97" s="605">
        <f>基本情報!D4</f>
        <v>0</v>
      </c>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row>
    <row r="98" spans="4:38" ht="15" customHeight="1">
      <c r="D98" s="603"/>
      <c r="E98" s="603"/>
      <c r="F98" s="603"/>
      <c r="G98" s="603"/>
      <c r="H98" s="603"/>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row>
    <row r="99" spans="4:38" ht="15" customHeight="1">
      <c r="D99" s="564" t="s">
        <v>9</v>
      </c>
      <c r="E99" s="564"/>
      <c r="F99" s="564"/>
      <c r="G99" s="564"/>
      <c r="H99" s="564"/>
      <c r="I99" s="605">
        <f>基本情報!D7</f>
        <v>0</v>
      </c>
      <c r="J99" s="605"/>
      <c r="K99" s="605"/>
      <c r="L99" s="605"/>
      <c r="M99" s="605"/>
      <c r="N99" s="605"/>
      <c r="O99" s="605"/>
      <c r="P99" s="605"/>
      <c r="Q99" s="605"/>
      <c r="R99" s="605"/>
      <c r="S99" s="605">
        <f>基本情報!D9</f>
        <v>0</v>
      </c>
      <c r="T99" s="605"/>
      <c r="U99" s="605"/>
      <c r="V99" s="605"/>
      <c r="W99" s="605"/>
      <c r="X99" s="605"/>
      <c r="Y99" s="605"/>
      <c r="Z99" s="605"/>
      <c r="AA99" s="605"/>
      <c r="AB99" s="605"/>
      <c r="AC99" s="605"/>
      <c r="AD99" s="605"/>
      <c r="AE99" s="605"/>
      <c r="AF99" s="605"/>
      <c r="AG99" s="605"/>
      <c r="AH99" s="605"/>
      <c r="AI99" s="605"/>
      <c r="AJ99" s="605"/>
      <c r="AK99" s="605"/>
      <c r="AL99" s="605"/>
    </row>
    <row r="100" spans="4:38" ht="15" customHeight="1">
      <c r="D100" s="564"/>
      <c r="E100" s="564"/>
      <c r="F100" s="564"/>
      <c r="G100" s="564"/>
      <c r="H100" s="564"/>
      <c r="I100" s="605"/>
      <c r="J100" s="605"/>
      <c r="K100" s="605"/>
      <c r="L100" s="605"/>
      <c r="M100" s="605"/>
      <c r="N100" s="605"/>
      <c r="O100" s="605"/>
      <c r="P100" s="605"/>
      <c r="Q100" s="605"/>
      <c r="R100" s="605"/>
      <c r="S100" s="605"/>
      <c r="T100" s="605"/>
      <c r="U100" s="605"/>
      <c r="V100" s="605"/>
      <c r="W100" s="605"/>
      <c r="X100" s="605"/>
      <c r="Y100" s="605"/>
      <c r="Z100" s="605"/>
      <c r="AA100" s="605"/>
      <c r="AB100" s="605"/>
      <c r="AC100" s="605"/>
      <c r="AD100" s="605"/>
      <c r="AE100" s="605"/>
      <c r="AF100" s="605"/>
      <c r="AG100" s="605"/>
      <c r="AH100" s="605"/>
      <c r="AI100" s="605"/>
      <c r="AJ100" s="605"/>
      <c r="AK100" s="605"/>
      <c r="AL100" s="605"/>
    </row>
    <row r="225" spans="41:41" ht="15" customHeight="1">
      <c r="AO225" s="13" t="s">
        <v>587</v>
      </c>
    </row>
  </sheetData>
  <sheetProtection algorithmName="SHA-512" hashValue="lqaWECk4kdOF2ji1hylKw0RndjbRQieHXwDZxoHR4hfj5ISw3as9DzSPY8AJ6ks02BpTkWbGDLm+fQ5waCZGEw==" saltValue="rnZrVh9mv9nDpUTjssd3dg==" spinCount="100000" sheet="1" objects="1" scenarios="1" selectLockedCells="1"/>
  <mergeCells count="71">
    <mergeCell ref="D24:AN24"/>
    <mergeCell ref="D25:AN25"/>
    <mergeCell ref="A16:B16"/>
    <mergeCell ref="C16:AN18"/>
    <mergeCell ref="AQ3:BL10"/>
    <mergeCell ref="A9:B9"/>
    <mergeCell ref="C9:AN15"/>
    <mergeCell ref="A3:AO4"/>
    <mergeCell ref="A19:B19"/>
    <mergeCell ref="C19:AN21"/>
    <mergeCell ref="C22:AN22"/>
    <mergeCell ref="D23:AN23"/>
    <mergeCell ref="D26:AN26"/>
    <mergeCell ref="A31:B31"/>
    <mergeCell ref="C31:AN35"/>
    <mergeCell ref="D27:AN27"/>
    <mergeCell ref="A29:B29"/>
    <mergeCell ref="C29:AN30"/>
    <mergeCell ref="A28:B28"/>
    <mergeCell ref="C28:AN28"/>
    <mergeCell ref="A36:B36"/>
    <mergeCell ref="C36:AN37"/>
    <mergeCell ref="A38:B38"/>
    <mergeCell ref="C38:AN39"/>
    <mergeCell ref="A40:B40"/>
    <mergeCell ref="C40:AN43"/>
    <mergeCell ref="A44:B44"/>
    <mergeCell ref="C44:AN45"/>
    <mergeCell ref="A46:B46"/>
    <mergeCell ref="C46:AN47"/>
    <mergeCell ref="A48:B48"/>
    <mergeCell ref="C48:AN50"/>
    <mergeCell ref="A55:B55"/>
    <mergeCell ref="C55:AN60"/>
    <mergeCell ref="A61:B61"/>
    <mergeCell ref="C61:AN63"/>
    <mergeCell ref="A64:B64"/>
    <mergeCell ref="C64:AN64"/>
    <mergeCell ref="A65:B65"/>
    <mergeCell ref="C65:AN67"/>
    <mergeCell ref="A68:B68"/>
    <mergeCell ref="C68:AN68"/>
    <mergeCell ref="A85:B85"/>
    <mergeCell ref="C85:AN86"/>
    <mergeCell ref="A69:B69"/>
    <mergeCell ref="C69:AN70"/>
    <mergeCell ref="C83:AN84"/>
    <mergeCell ref="D99:H100"/>
    <mergeCell ref="I99:R100"/>
    <mergeCell ref="S99:AL100"/>
    <mergeCell ref="A71:B71"/>
    <mergeCell ref="C71:AN73"/>
    <mergeCell ref="B91:AN91"/>
    <mergeCell ref="D93:H93"/>
    <mergeCell ref="J93:K93"/>
    <mergeCell ref="M93:N93"/>
    <mergeCell ref="A74:B74"/>
    <mergeCell ref="C74:AN78"/>
    <mergeCell ref="C79:AN80"/>
    <mergeCell ref="A79:B79"/>
    <mergeCell ref="A81:B81"/>
    <mergeCell ref="C81:AN82"/>
    <mergeCell ref="A83:B83"/>
    <mergeCell ref="A87:B87"/>
    <mergeCell ref="C87:AN87"/>
    <mergeCell ref="D95:H96"/>
    <mergeCell ref="I95:AL96"/>
    <mergeCell ref="D97:H98"/>
    <mergeCell ref="I97:AL98"/>
    <mergeCell ref="A88:B88"/>
    <mergeCell ref="C88:AN89"/>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rowBreaks count="2" manualBreakCount="2">
    <brk id="54" max="40" man="1"/>
    <brk id="101"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FF00"/>
  </sheetPr>
  <dimension ref="A1:CG226"/>
  <sheetViews>
    <sheetView showZeros="0" workbookViewId="0"/>
  </sheetViews>
  <sheetFormatPr defaultColWidth="2.1796875" defaultRowHeight="15" customHeight="1"/>
  <cols>
    <col min="1" max="9" width="2.1796875" style="13"/>
    <col min="10" max="10" width="2.1796875" style="13" customWidth="1"/>
    <col min="11" max="11" width="2.1796875" style="13"/>
    <col min="12" max="12" width="2.1796875" style="13" customWidth="1"/>
    <col min="13" max="17" width="2.1796875" style="13"/>
    <col min="18" max="20" width="2.1796875" style="67"/>
    <col min="21" max="16384" width="2.1796875" style="13"/>
  </cols>
  <sheetData>
    <row r="1" spans="1:64" ht="15" customHeight="1">
      <c r="A1" s="13" t="s">
        <v>155</v>
      </c>
    </row>
    <row r="2" spans="1:64" ht="15" customHeight="1" thickBot="1"/>
    <row r="3" spans="1:64" ht="15" customHeight="1">
      <c r="A3" s="594" t="s">
        <v>122</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Q3" s="609" t="s">
        <v>123</v>
      </c>
      <c r="AR3" s="610"/>
      <c r="AS3" s="610"/>
      <c r="AT3" s="610"/>
      <c r="AU3" s="610"/>
      <c r="AV3" s="610"/>
      <c r="AW3" s="610"/>
      <c r="AX3" s="610"/>
      <c r="AY3" s="610"/>
      <c r="AZ3" s="610"/>
      <c r="BA3" s="610"/>
      <c r="BB3" s="610"/>
      <c r="BC3" s="610"/>
      <c r="BD3" s="610"/>
      <c r="BE3" s="610"/>
      <c r="BF3" s="610"/>
      <c r="BG3" s="610"/>
      <c r="BH3" s="610"/>
      <c r="BI3" s="610"/>
      <c r="BJ3" s="610"/>
      <c r="BK3" s="610"/>
      <c r="BL3" s="611"/>
    </row>
    <row r="4" spans="1:64" ht="15"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Q4" s="612"/>
      <c r="AR4" s="613"/>
      <c r="AS4" s="613"/>
      <c r="AT4" s="613"/>
      <c r="AU4" s="613"/>
      <c r="AV4" s="613"/>
      <c r="AW4" s="613"/>
      <c r="AX4" s="613"/>
      <c r="AY4" s="613"/>
      <c r="AZ4" s="613"/>
      <c r="BA4" s="613"/>
      <c r="BB4" s="613"/>
      <c r="BC4" s="613"/>
      <c r="BD4" s="613"/>
      <c r="BE4" s="613"/>
      <c r="BF4" s="613"/>
      <c r="BG4" s="613"/>
      <c r="BH4" s="613"/>
      <c r="BI4" s="613"/>
      <c r="BJ4" s="613"/>
      <c r="BK4" s="613"/>
      <c r="BL4" s="614"/>
    </row>
    <row r="5" spans="1:64" ht="15" customHeight="1">
      <c r="A5" s="74"/>
      <c r="B5" s="142" t="s">
        <v>488</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Q5" s="612"/>
      <c r="AR5" s="613"/>
      <c r="AS5" s="613"/>
      <c r="AT5" s="613"/>
      <c r="AU5" s="613"/>
      <c r="AV5" s="613"/>
      <c r="AW5" s="613"/>
      <c r="AX5" s="613"/>
      <c r="AY5" s="613"/>
      <c r="AZ5" s="613"/>
      <c r="BA5" s="613"/>
      <c r="BB5" s="613"/>
      <c r="BC5" s="613"/>
      <c r="BD5" s="613"/>
      <c r="BE5" s="613"/>
      <c r="BF5" s="613"/>
      <c r="BG5" s="613"/>
      <c r="BH5" s="613"/>
      <c r="BI5" s="613"/>
      <c r="BJ5" s="613"/>
      <c r="BK5" s="613"/>
      <c r="BL5" s="614"/>
    </row>
    <row r="6" spans="1:64" ht="15" customHeight="1">
      <c r="B6" s="108">
        <f>IF(B7="",基本情報!D30,基本情報!D30&amp;"　殿")</f>
        <v>0</v>
      </c>
      <c r="AQ6" s="612"/>
      <c r="AR6" s="613"/>
      <c r="AS6" s="613"/>
      <c r="AT6" s="613"/>
      <c r="AU6" s="613"/>
      <c r="AV6" s="613"/>
      <c r="AW6" s="613"/>
      <c r="AX6" s="613"/>
      <c r="AY6" s="613"/>
      <c r="AZ6" s="613"/>
      <c r="BA6" s="613"/>
      <c r="BB6" s="613"/>
      <c r="BC6" s="613"/>
      <c r="BD6" s="613"/>
      <c r="BE6" s="613"/>
      <c r="BF6" s="613"/>
      <c r="BG6" s="613"/>
      <c r="BH6" s="613"/>
      <c r="BI6" s="613"/>
      <c r="BJ6" s="613"/>
      <c r="BK6" s="613"/>
      <c r="BL6" s="614"/>
    </row>
    <row r="7" spans="1:64" ht="15" customHeight="1">
      <c r="B7" s="108" t="str">
        <f>IF(基本情報!D31="","",基本情報!D31&amp;"　"&amp;基本情報!D33&amp;"　殿")</f>
        <v/>
      </c>
      <c r="AQ7" s="612"/>
      <c r="AR7" s="613"/>
      <c r="AS7" s="613"/>
      <c r="AT7" s="613"/>
      <c r="AU7" s="613"/>
      <c r="AV7" s="613"/>
      <c r="AW7" s="613"/>
      <c r="AX7" s="613"/>
      <c r="AY7" s="613"/>
      <c r="AZ7" s="613"/>
      <c r="BA7" s="613"/>
      <c r="BB7" s="613"/>
      <c r="BC7" s="613"/>
      <c r="BD7" s="613"/>
      <c r="BE7" s="613"/>
      <c r="BF7" s="613"/>
      <c r="BG7" s="613"/>
      <c r="BH7" s="613"/>
      <c r="BI7" s="613"/>
      <c r="BJ7" s="613"/>
      <c r="BK7" s="613"/>
      <c r="BL7" s="614"/>
    </row>
    <row r="8" spans="1:64" ht="10.25" customHeight="1" thickBot="1">
      <c r="AQ8" s="615"/>
      <c r="AR8" s="616"/>
      <c r="AS8" s="616"/>
      <c r="AT8" s="616"/>
      <c r="AU8" s="616"/>
      <c r="AV8" s="616"/>
      <c r="AW8" s="616"/>
      <c r="AX8" s="616"/>
      <c r="AY8" s="616"/>
      <c r="AZ8" s="616"/>
      <c r="BA8" s="616"/>
      <c r="BB8" s="616"/>
      <c r="BC8" s="616"/>
      <c r="BD8" s="616"/>
      <c r="BE8" s="616"/>
      <c r="BF8" s="616"/>
      <c r="BG8" s="616"/>
      <c r="BH8" s="616"/>
      <c r="BI8" s="616"/>
      <c r="BJ8" s="616"/>
      <c r="BK8" s="616"/>
      <c r="BL8" s="617"/>
    </row>
    <row r="9" spans="1:64" ht="15" customHeight="1">
      <c r="A9" s="601">
        <v>1</v>
      </c>
      <c r="B9" s="601"/>
      <c r="C9" s="621" t="s">
        <v>482</v>
      </c>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row>
    <row r="10" spans="1:64" ht="15" customHeight="1">
      <c r="A10" s="65"/>
      <c r="B10" s="65"/>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row>
    <row r="11" spans="1:64" ht="15" customHeight="1">
      <c r="A11" s="65"/>
      <c r="B11" s="65"/>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row>
    <row r="12" spans="1:64" ht="15" customHeight="1">
      <c r="A12" s="65"/>
      <c r="B12" s="65"/>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row>
    <row r="13" spans="1:64" ht="15" customHeight="1">
      <c r="A13" s="65"/>
      <c r="B13" s="65"/>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row>
    <row r="14" spans="1:64" ht="15" customHeight="1">
      <c r="A14" s="65"/>
      <c r="B14" s="65"/>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row>
    <row r="15" spans="1:64" ht="15" customHeight="1">
      <c r="A15" s="601">
        <v>2</v>
      </c>
      <c r="B15" s="601"/>
      <c r="C15" s="621" t="s">
        <v>135</v>
      </c>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row>
    <row r="16" spans="1:64" ht="15" customHeight="1">
      <c r="A16" s="78"/>
      <c r="B16" s="78"/>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row>
    <row r="17" spans="1:41" ht="15" customHeight="1">
      <c r="A17" s="601">
        <v>3</v>
      </c>
      <c r="B17" s="601"/>
      <c r="C17" s="621" t="s">
        <v>136</v>
      </c>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1"/>
      <c r="AN17" s="621"/>
    </row>
    <row r="18" spans="1:41" ht="15" customHeight="1">
      <c r="A18" s="65"/>
      <c r="B18" s="65"/>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row>
    <row r="19" spans="1:41" ht="15" customHeight="1">
      <c r="A19" s="601">
        <v>4</v>
      </c>
      <c r="B19" s="601"/>
      <c r="C19" s="621" t="s">
        <v>137</v>
      </c>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row>
    <row r="20" spans="1:41" ht="15" customHeight="1">
      <c r="A20" s="65"/>
      <c r="B20" s="65"/>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row>
    <row r="21" spans="1:41" ht="15" customHeight="1">
      <c r="A21" s="65"/>
      <c r="B21" s="65"/>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row>
    <row r="22" spans="1:41" ht="15" customHeight="1">
      <c r="A22" s="65"/>
      <c r="B22" s="65"/>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row>
    <row r="23" spans="1:41" ht="15" customHeight="1">
      <c r="A23" s="601">
        <v>5</v>
      </c>
      <c r="B23" s="601"/>
      <c r="C23" s="621" t="s">
        <v>138</v>
      </c>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row>
    <row r="24" spans="1:41" ht="15" customHeight="1">
      <c r="A24" s="65"/>
      <c r="B24" s="65"/>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84"/>
    </row>
    <row r="25" spans="1:41" ht="15" customHeight="1">
      <c r="A25" s="601">
        <v>6</v>
      </c>
      <c r="B25" s="601"/>
      <c r="C25" s="621" t="s">
        <v>139</v>
      </c>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row>
    <row r="26" spans="1:41" ht="15" customHeight="1">
      <c r="A26" s="65"/>
      <c r="B26" s="65"/>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row>
    <row r="27" spans="1:41" ht="15" customHeight="1">
      <c r="A27" s="601">
        <v>7</v>
      </c>
      <c r="B27" s="601"/>
      <c r="C27" s="621" t="s">
        <v>140</v>
      </c>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row>
    <row r="28" spans="1:41" ht="15" customHeight="1">
      <c r="A28" s="65"/>
      <c r="B28" s="65"/>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row>
    <row r="29" spans="1:41" ht="15" customHeight="1">
      <c r="A29" s="65"/>
      <c r="B29" s="65"/>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row>
    <row r="30" spans="1:41" ht="15" customHeight="1">
      <c r="A30" s="601">
        <v>8</v>
      </c>
      <c r="B30" s="601"/>
      <c r="C30" s="621" t="s">
        <v>141</v>
      </c>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row>
    <row r="31" spans="1:41" ht="15" customHeight="1">
      <c r="A31" s="65"/>
      <c r="B31" s="65"/>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row>
    <row r="32" spans="1:41" ht="15" customHeight="1">
      <c r="A32" s="65"/>
      <c r="B32" s="65"/>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row>
    <row r="33" spans="1:85" ht="15" customHeight="1">
      <c r="A33" s="65"/>
      <c r="B33" s="65"/>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row>
    <row r="34" spans="1:85" ht="15" customHeight="1">
      <c r="A34" s="65"/>
      <c r="B34" s="65"/>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row>
    <row r="35" spans="1:85" ht="15" customHeight="1">
      <c r="A35" s="65"/>
      <c r="B35" s="65"/>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row>
    <row r="36" spans="1:85" ht="15" customHeight="1">
      <c r="A36" s="601">
        <v>9</v>
      </c>
      <c r="B36" s="601"/>
      <c r="C36" s="621" t="s">
        <v>142</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row>
    <row r="37" spans="1:85" ht="15" customHeight="1">
      <c r="A37" s="65"/>
      <c r="B37" s="65"/>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row>
    <row r="38" spans="1:85" ht="15" customHeight="1">
      <c r="A38" s="65"/>
      <c r="B38" s="65"/>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row>
    <row r="39" spans="1:85" ht="15" customHeight="1">
      <c r="A39" s="601">
        <v>10</v>
      </c>
      <c r="B39" s="601"/>
      <c r="C39" s="621" t="s">
        <v>144</v>
      </c>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row>
    <row r="40" spans="1:85" ht="15" customHeight="1">
      <c r="A40" s="65"/>
      <c r="B40" s="65"/>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row>
    <row r="41" spans="1:85" ht="15" customHeight="1">
      <c r="A41" s="65"/>
      <c r="B41" s="65"/>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row>
    <row r="42" spans="1:85" ht="10.25" customHeight="1">
      <c r="A42" s="65"/>
      <c r="B42" s="65"/>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row>
    <row r="43" spans="1:85" s="73" customFormat="1" ht="15" customHeight="1">
      <c r="A43" s="79"/>
      <c r="B43" s="606" t="s">
        <v>377</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row>
    <row r="44" spans="1:85" ht="10.25" customHeight="1"/>
    <row r="45" spans="1:85" ht="15" customHeight="1">
      <c r="D45" s="622">
        <f>基本情報!D2</f>
        <v>0</v>
      </c>
      <c r="E45" s="622"/>
      <c r="F45" s="622"/>
      <c r="G45" s="622"/>
      <c r="H45" s="622"/>
      <c r="I45" s="14" t="s">
        <v>6</v>
      </c>
      <c r="J45" s="623">
        <f>基本情報!D2</f>
        <v>0</v>
      </c>
      <c r="K45" s="623"/>
      <c r="L45" s="14" t="s">
        <v>149</v>
      </c>
      <c r="M45" s="624">
        <f>基本情報!D2</f>
        <v>0</v>
      </c>
      <c r="N45" s="624"/>
      <c r="O45" s="14" t="s">
        <v>150</v>
      </c>
      <c r="AP45" s="104" t="s">
        <v>376</v>
      </c>
    </row>
    <row r="46" spans="1:85" ht="10.25" customHeight="1">
      <c r="D46" s="101"/>
      <c r="E46" s="101"/>
      <c r="F46" s="101"/>
      <c r="G46" s="101"/>
      <c r="H46" s="101"/>
      <c r="J46" s="102"/>
      <c r="K46" s="102"/>
      <c r="M46" s="103"/>
      <c r="N46" s="103"/>
    </row>
    <row r="47" spans="1:85" ht="15" customHeight="1">
      <c r="D47" s="13" t="s">
        <v>445</v>
      </c>
    </row>
    <row r="48" spans="1:85" ht="30" customHeight="1">
      <c r="D48" s="603" t="s">
        <v>90</v>
      </c>
      <c r="E48" s="603"/>
      <c r="F48" s="603"/>
      <c r="G48" s="603"/>
      <c r="H48" s="603"/>
      <c r="I48" s="625">
        <f>基本情報!D6</f>
        <v>0</v>
      </c>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row>
    <row r="49" spans="4:38" ht="30" customHeight="1">
      <c r="D49" s="603" t="s">
        <v>84</v>
      </c>
      <c r="E49" s="603"/>
      <c r="F49" s="603"/>
      <c r="G49" s="603"/>
      <c r="H49" s="603"/>
      <c r="I49" s="626">
        <f>基本情報!D4</f>
        <v>0</v>
      </c>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row>
    <row r="50" spans="4:38" ht="30" customHeight="1">
      <c r="D50" s="564" t="s">
        <v>9</v>
      </c>
      <c r="E50" s="564"/>
      <c r="F50" s="564"/>
      <c r="G50" s="564"/>
      <c r="H50" s="564"/>
      <c r="I50" s="626">
        <f>基本情報!D7</f>
        <v>0</v>
      </c>
      <c r="J50" s="626"/>
      <c r="K50" s="626"/>
      <c r="L50" s="626"/>
      <c r="M50" s="626"/>
      <c r="N50" s="626"/>
      <c r="O50" s="626"/>
      <c r="P50" s="626"/>
      <c r="Q50" s="626"/>
      <c r="R50" s="626"/>
      <c r="S50" s="605">
        <f>基本情報!D9</f>
        <v>0</v>
      </c>
      <c r="T50" s="605"/>
      <c r="U50" s="605"/>
      <c r="V50" s="605"/>
      <c r="W50" s="605"/>
      <c r="X50" s="605"/>
      <c r="Y50" s="605"/>
      <c r="Z50" s="605"/>
      <c r="AA50" s="605"/>
      <c r="AB50" s="605"/>
      <c r="AC50" s="605"/>
      <c r="AD50" s="605"/>
      <c r="AE50" s="605"/>
      <c r="AF50" s="605"/>
      <c r="AG50" s="605"/>
      <c r="AH50" s="605"/>
      <c r="AI50" s="605"/>
      <c r="AJ50" s="605"/>
      <c r="AK50" s="605"/>
      <c r="AL50" s="605"/>
    </row>
    <row r="226" spans="41:41" ht="15" customHeight="1">
      <c r="AO226" s="13" t="s">
        <v>587</v>
      </c>
    </row>
  </sheetData>
  <sheetProtection algorithmName="SHA-512" hashValue="pg4G4xcG5HkDDopFnlYM5eGG4rCOcTD/V7fY8KK+34Ve94P3HvTAPO9KYo5cc4Q6+/4DLXz+d3JjOcDPydgM9w==" saltValue="RP4G9Q5XXrW3j9B71BZOiA==" spinCount="100000" sheet="1" objects="1" scenarios="1" selectLockedCells="1"/>
  <mergeCells count="33">
    <mergeCell ref="D49:H49"/>
    <mergeCell ref="I49:AL49"/>
    <mergeCell ref="D50:H50"/>
    <mergeCell ref="I50:R50"/>
    <mergeCell ref="S50:AL50"/>
    <mergeCell ref="D45:H45"/>
    <mergeCell ref="J45:K45"/>
    <mergeCell ref="M45:N45"/>
    <mergeCell ref="D48:H48"/>
    <mergeCell ref="I48:AL48"/>
    <mergeCell ref="A36:B36"/>
    <mergeCell ref="C36:AN38"/>
    <mergeCell ref="A39:B39"/>
    <mergeCell ref="C39:AN41"/>
    <mergeCell ref="B43:AN43"/>
    <mergeCell ref="A25:B25"/>
    <mergeCell ref="C25:AN26"/>
    <mergeCell ref="A27:B27"/>
    <mergeCell ref="C27:AN29"/>
    <mergeCell ref="A30:B30"/>
    <mergeCell ref="C30:AN35"/>
    <mergeCell ref="A3:AO4"/>
    <mergeCell ref="AQ3:BL8"/>
    <mergeCell ref="A19:B19"/>
    <mergeCell ref="C19:AN22"/>
    <mergeCell ref="A23:B23"/>
    <mergeCell ref="C23:AN24"/>
    <mergeCell ref="A9:B9"/>
    <mergeCell ref="C9:AN14"/>
    <mergeCell ref="A15:B15"/>
    <mergeCell ref="C15:AN16"/>
    <mergeCell ref="A17:B17"/>
    <mergeCell ref="C17:AN18"/>
  </mergeCells>
  <phoneticPr fontId="9"/>
  <printOptions horizontalCentered="1"/>
  <pageMargins left="0.23622047244094491" right="0.23622047244094491"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 </vt:lpstr>
      <vt:lpstr>提出方法</vt:lpstr>
      <vt:lpstr>記載要領</vt:lpstr>
      <vt:lpstr>集計シート（第１号様式）</vt:lpstr>
      <vt:lpstr>プルダウンリスト等</vt:lpstr>
      <vt:lpstr>基本情報</vt:lpstr>
      <vt:lpstr>第１号様式</vt:lpstr>
      <vt:lpstr>第２号様式（誓約書）公社宛</vt:lpstr>
      <vt:lpstr>第２号様式（誓約書）住宅所有者宛</vt:lpstr>
      <vt:lpstr>第５号様式</vt:lpstr>
      <vt:lpstr>第６号様式</vt:lpstr>
      <vt:lpstr>第７号様式</vt:lpstr>
      <vt:lpstr>第10号様式 </vt:lpstr>
      <vt:lpstr>第11号様式</vt:lpstr>
      <vt:lpstr>第13号様式</vt:lpstr>
      <vt:lpstr>(別紙)14号様式請求額計算書※添付はしない</vt:lpstr>
      <vt:lpstr>第15号様式 </vt:lpstr>
      <vt:lpstr>'(別紙)14号様式請求額計算書※添付はしない'!Print_Area</vt:lpstr>
      <vt:lpstr>記載要領!Print_Area</vt:lpstr>
      <vt:lpstr>'第10号様式 '!Print_Area</vt:lpstr>
      <vt:lpstr>第11号様式!Print_Area</vt:lpstr>
      <vt:lpstr>第13号様式!Print_Area</vt:lpstr>
      <vt:lpstr>'第15号様式 '!Print_Area</vt:lpstr>
      <vt:lpstr>第１号様式!Print_Area</vt:lpstr>
      <vt:lpstr>'第２号様式（誓約書）公社宛'!Print_Area</vt:lpstr>
      <vt:lpstr>'第２号様式（誓約書）住宅所有者宛'!Print_Area</vt:lpstr>
      <vt:lpstr>第５号様式!Print_Area</vt:lpstr>
      <vt:lpstr>第６号様式!Print_Area</vt:lpstr>
      <vt:lpstr>第７号様式!Print_Area</vt:lpstr>
      <vt:lpstr>提出方法!Print_Area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PC24160JL033</cp:lastModifiedBy>
  <cp:lastPrinted>2024-04-23T07:36:40Z</cp:lastPrinted>
  <dcterms:created xsi:type="dcterms:W3CDTF">2019-06-05T01:55:12Z</dcterms:created>
  <dcterms:modified xsi:type="dcterms:W3CDTF">2024-06-13T08:39:27Z</dcterms:modified>
</cp:coreProperties>
</file>