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8680" yWindow="-120" windowWidth="29040" windowHeight="15840" tabRatio="743"/>
  </bookViews>
  <sheets>
    <sheet name="実績提出書類チェックリスト " sheetId="7" r:id="rId1"/>
    <sheet name="実績報告書兼助成金交付請求書(第一面）" sheetId="3" r:id="rId2"/>
    <sheet name="実績報告書兼助成金交付請求書（第二面）" sheetId="4" r:id="rId3"/>
    <sheet name="第二面別紙" sheetId="10" r:id="rId4"/>
    <sheet name="蓄電池内訳書 " sheetId="16" r:id="rId5"/>
    <sheet name="太陽光発電内訳書" sheetId="17" r:id="rId6"/>
    <sheet name="V2H内訳書" sheetId="18" r:id="rId7"/>
    <sheet name="他の助成金に関する交付状況内訳書 " sheetId="5" r:id="rId8"/>
    <sheet name="計算シート" sheetId="14" r:id="rId9"/>
    <sheet name="計算シート別紙" sheetId="19" r:id="rId10"/>
    <sheet name="Sheet1" sheetId="6" state="hidden" r:id="rId11"/>
  </sheets>
  <definedNames>
    <definedName name="a">#REF!</definedName>
    <definedName name="_xlnm.Print_Area" localSheetId="6">V2H内訳書!$A$1:$L$32</definedName>
    <definedName name="_xlnm.Print_Area" localSheetId="8">計算シート!$A$1:$V$148</definedName>
    <definedName name="_xlnm.Print_Area" localSheetId="9">計算シート別紙!$A$1:$AC$28</definedName>
    <definedName name="_xlnm.Print_Area" localSheetId="0">'実績提出書類チェックリスト '!$A$1:$DQ$45</definedName>
    <definedName name="_xlnm.Print_Area" localSheetId="1">'実績報告書兼助成金交付請求書(第一面）'!$A$1:$CP$58</definedName>
    <definedName name="_xlnm.Print_Area" localSheetId="2">'実績報告書兼助成金交付請求書（第二面）'!$A$1:$CP$44</definedName>
    <definedName name="_xlnm.Print_Area" localSheetId="7">'他の助成金に関する交付状況内訳書 '!$A$1:$AB$36</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'実績提出書類チェックリスト '!#REF!</definedName>
    <definedName name="Z_C1B41FD0_5F50_4D33_B8DF_56D3A4842130_.wvu.PrintArea" localSheetId="1" hidden="1">'実績報告書兼助成金交付請求書(第一面）'!$A$1:$CQ$53</definedName>
    <definedName name="Z_C1B41FD0_5F50_4D33_B8DF_56D3A4842130_.wvu.PrintArea" localSheetId="2" hidden="1">'実績報告書兼助成金交付請求書（第二面）'!$A$1:$CP$44</definedName>
    <definedName name="Z_C1B41FD0_5F50_4D33_B8DF_56D3A4842130_.wvu.PrintArea" localSheetId="3" hidden="1">第二面別紙!$A$1:$CP$44</definedName>
    <definedName name="くく" localSheetId="6">#REF!</definedName>
    <definedName name="くく" localSheetId="9">#REF!</definedName>
    <definedName name="くく" localSheetId="0">#REF!</definedName>
    <definedName name="くく" localSheetId="1">#REF!</definedName>
    <definedName name="くく" localSheetId="2">#REF!</definedName>
    <definedName name="くく" localSheetId="7">#REF!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9">#REF!</definedName>
    <definedName name="実績報告" localSheetId="0">#REF!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5">#REF!</definedName>
    <definedName name="設備" localSheetId="4">#REF!</definedName>
    <definedName name="設備">#REF!</definedName>
    <definedName name="大分類" localSheetId="6">#REF!</definedName>
    <definedName name="大分類" localSheetId="8">#REF!</definedName>
    <definedName name="大分類" localSheetId="9">#REF!</definedName>
    <definedName name="大分類" localSheetId="0">#REF!</definedName>
    <definedName name="大分類" localSheetId="1">#REF!</definedName>
    <definedName name="大分類" localSheetId="2">#REF!</definedName>
    <definedName name="大分類" localSheetId="7">#REF!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5">#REF!</definedName>
    <definedName name="別1その2" localSheetId="4">#REF!</definedName>
    <definedName name="別1その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7" i="14" l="1"/>
  <c r="W3" i="19" l="1" a="1"/>
  <c r="W3" i="19" s="1"/>
  <c r="F5" i="19" a="1"/>
  <c r="F5" i="19" s="1"/>
  <c r="AR14" i="19" l="1"/>
  <c r="AF14" i="19" s="1"/>
  <c r="AO15" i="19"/>
  <c r="AR15" i="19"/>
  <c r="AF15" i="19" s="1"/>
  <c r="W15" i="19" s="1"/>
  <c r="AO16" i="19"/>
  <c r="AR16" i="19"/>
  <c r="AF16" i="19" s="1"/>
  <c r="AO17" i="19"/>
  <c r="AR17" i="19"/>
  <c r="AF17" i="19" s="1"/>
  <c r="AO18" i="19"/>
  <c r="AR18" i="19"/>
  <c r="AF18" i="19" s="1"/>
  <c r="AO19" i="19"/>
  <c r="AR19" i="19"/>
  <c r="AF19" i="19" s="1"/>
  <c r="W19" i="19" s="1"/>
  <c r="AO20" i="19"/>
  <c r="AR20" i="19"/>
  <c r="AF20" i="19" s="1"/>
  <c r="W20" i="19" s="1"/>
  <c r="AO21" i="19"/>
  <c r="AR21" i="19"/>
  <c r="AF21" i="19" s="1"/>
  <c r="W21" i="19" s="1"/>
  <c r="AO22" i="19"/>
  <c r="AR22" i="19"/>
  <c r="AF22" i="19" s="1"/>
  <c r="AO23" i="19"/>
  <c r="AR23" i="19"/>
  <c r="AF23" i="19" s="1"/>
  <c r="W23" i="19" s="1"/>
  <c r="D32" i="19"/>
  <c r="R41" i="19"/>
  <c r="W22" i="19" l="1"/>
  <c r="W18" i="19"/>
  <c r="AO14" i="19"/>
  <c r="W14" i="19" s="1"/>
  <c r="W16" i="19"/>
  <c r="W17" i="19"/>
  <c r="W24" i="19" l="1"/>
  <c r="R34" i="19"/>
  <c r="R37" i="19"/>
  <c r="AQ88" i="14"/>
  <c r="AO88" i="14"/>
  <c r="AM88" i="14"/>
  <c r="AQ87" i="14"/>
  <c r="AO87" i="14"/>
  <c r="AM87" i="14"/>
  <c r="AQ86" i="14"/>
  <c r="AO86" i="14"/>
  <c r="AM86" i="14"/>
  <c r="AQ85" i="14"/>
  <c r="AO85" i="14"/>
  <c r="AM85" i="14"/>
  <c r="AQ84" i="14"/>
  <c r="AO84" i="14"/>
  <c r="AM84" i="14"/>
  <c r="AQ83" i="14"/>
  <c r="AO83" i="14"/>
  <c r="AM83" i="14"/>
  <c r="AQ82" i="14"/>
  <c r="AO82" i="14"/>
  <c r="AM82" i="14"/>
  <c r="AQ81" i="14"/>
  <c r="AO81" i="14"/>
  <c r="AM81" i="14"/>
  <c r="AQ80" i="14"/>
  <c r="AO80" i="14"/>
  <c r="AM80" i="14"/>
  <c r="AQ79" i="14"/>
  <c r="AO79" i="14"/>
  <c r="AM79" i="14"/>
  <c r="AQ78" i="14"/>
  <c r="AO78" i="14"/>
  <c r="AM78" i="14"/>
  <c r="AQ77" i="14"/>
  <c r="AO77" i="14"/>
  <c r="AM77" i="14"/>
  <c r="AQ76" i="14"/>
  <c r="AO76" i="14"/>
  <c r="AM76" i="14"/>
  <c r="AQ75" i="14"/>
  <c r="AO75" i="14"/>
  <c r="AM75" i="14"/>
  <c r="AQ74" i="14"/>
  <c r="AO74" i="14"/>
  <c r="AM74" i="14"/>
  <c r="AQ73" i="14"/>
  <c r="AO73" i="14"/>
  <c r="AM73" i="14"/>
  <c r="AQ72" i="14"/>
  <c r="AO72" i="14"/>
  <c r="AM72" i="14"/>
  <c r="AQ71" i="14"/>
  <c r="AO71" i="14"/>
  <c r="AM71" i="14"/>
  <c r="AQ70" i="14"/>
  <c r="AO70" i="14"/>
  <c r="AM70" i="14"/>
  <c r="AQ69" i="14"/>
  <c r="AO69" i="14"/>
  <c r="AM69" i="14"/>
  <c r="AQ68" i="14"/>
  <c r="AO68" i="14"/>
  <c r="AM68" i="14"/>
  <c r="AQ67" i="14"/>
  <c r="AO67" i="14"/>
  <c r="AM67" i="14"/>
  <c r="AQ66" i="14"/>
  <c r="AO66" i="14"/>
  <c r="AM66" i="14"/>
  <c r="AQ65" i="14"/>
  <c r="AO65" i="14"/>
  <c r="AM65" i="14"/>
  <c r="AQ64" i="14"/>
  <c r="AO64" i="14"/>
  <c r="AM64" i="14"/>
  <c r="AQ63" i="14"/>
  <c r="AO63" i="14"/>
  <c r="AM63" i="14"/>
  <c r="AQ62" i="14"/>
  <c r="AO62" i="14"/>
  <c r="AM62" i="14"/>
  <c r="AQ61" i="14"/>
  <c r="AO61" i="14"/>
  <c r="AM61" i="14"/>
  <c r="AQ60" i="14"/>
  <c r="AO60" i="14"/>
  <c r="AM60" i="14"/>
  <c r="AQ59" i="14"/>
  <c r="AO59" i="14"/>
  <c r="AM59" i="14"/>
  <c r="AQ58" i="14"/>
  <c r="AO58" i="14"/>
  <c r="AM58" i="14"/>
  <c r="AQ57" i="14"/>
  <c r="AO57" i="14"/>
  <c r="AM57" i="14"/>
  <c r="AQ56" i="14"/>
  <c r="AO56" i="14"/>
  <c r="AM56" i="14"/>
  <c r="AQ55" i="14"/>
  <c r="AO55" i="14"/>
  <c r="AM55" i="14"/>
  <c r="AQ54" i="14"/>
  <c r="AO54" i="14"/>
  <c r="AM54" i="14"/>
  <c r="AQ53" i="14"/>
  <c r="AO53" i="14"/>
  <c r="AM53" i="14"/>
  <c r="AQ52" i="14"/>
  <c r="AO52" i="14"/>
  <c r="AM52" i="14"/>
  <c r="AQ51" i="14"/>
  <c r="AO51" i="14"/>
  <c r="AM51" i="14"/>
  <c r="AQ50" i="14"/>
  <c r="AO50" i="14"/>
  <c r="AM50" i="14"/>
  <c r="AQ49" i="14"/>
  <c r="AO49" i="14"/>
  <c r="AM49" i="14"/>
  <c r="AQ48" i="14"/>
  <c r="AO48" i="14"/>
  <c r="AM48" i="14"/>
  <c r="AQ47" i="14"/>
  <c r="AO47" i="14"/>
  <c r="AM47" i="14"/>
  <c r="AQ46" i="14"/>
  <c r="AO46" i="14"/>
  <c r="AM46" i="14"/>
  <c r="AQ45" i="14"/>
  <c r="AO45" i="14"/>
  <c r="AM45" i="14"/>
  <c r="AQ44" i="14"/>
  <c r="AO44" i="14"/>
  <c r="AM44" i="14"/>
  <c r="AQ43" i="14"/>
  <c r="AQ42" i="14"/>
  <c r="AQ41" i="14"/>
  <c r="AQ40" i="14"/>
  <c r="AO43" i="14"/>
  <c r="AO42" i="14"/>
  <c r="AO41" i="14"/>
  <c r="AO40" i="14"/>
  <c r="Q27" i="19" l="1"/>
  <c r="AS65" i="14"/>
  <c r="AS50" i="14"/>
  <c r="AS45" i="14"/>
  <c r="AS85" i="14"/>
  <c r="AS55" i="14"/>
  <c r="AS75" i="14"/>
  <c r="AS80" i="14"/>
  <c r="AS60" i="14"/>
  <c r="AS70" i="14"/>
  <c r="AM43" i="14"/>
  <c r="AM42" i="14"/>
  <c r="AM41" i="14"/>
  <c r="AM40" i="14"/>
  <c r="Q4" i="14" l="1" a="1"/>
  <c r="Q4" i="14" s="1"/>
  <c r="BV1" i="10" a="1"/>
  <c r="BV1" i="10" s="1"/>
  <c r="BV1" i="4" a="1"/>
  <c r="BV1" i="4" s="1"/>
  <c r="F6" i="14" a="1"/>
  <c r="F6" i="14" s="1"/>
  <c r="N107" i="14" l="1"/>
  <c r="AP98" i="14"/>
  <c r="AP97" i="14"/>
  <c r="AP96" i="14"/>
  <c r="AP95" i="14"/>
  <c r="AB91" i="14"/>
  <c r="L91" i="14" s="1"/>
  <c r="Q90" i="14"/>
  <c r="AQ39" i="14"/>
  <c r="AO39" i="14"/>
  <c r="AM39" i="14"/>
  <c r="N105" i="14" l="1"/>
  <c r="N106" i="14"/>
  <c r="AS40" i="14"/>
  <c r="AS90" i="14" l="1"/>
  <c r="N104" i="14" s="1"/>
  <c r="U6" i="10" a="1"/>
  <c r="U6" i="10" s="1"/>
  <c r="U6" i="4" a="1"/>
  <c r="U6" i="4" s="1"/>
  <c r="AA109" i="14" l="1"/>
  <c r="N108" i="14" s="1"/>
  <c r="M110" i="14" s="1"/>
  <c r="G20" i="17"/>
  <c r="S15" i="14" l="1"/>
  <c r="N18" i="14"/>
  <c r="N19" i="14"/>
  <c r="Q21" i="14" s="1"/>
  <c r="M24" i="14" s="1"/>
  <c r="C21" i="14"/>
  <c r="H21" i="14"/>
  <c r="AH118" i="14"/>
  <c r="AE137" i="14"/>
  <c r="AE138" i="14"/>
  <c r="I142" i="14"/>
  <c r="S142" i="14"/>
  <c r="AF117" i="14" l="1"/>
  <c r="AF122" i="14"/>
  <c r="M144" i="14"/>
  <c r="M146" i="14" s="1"/>
  <c r="M125" i="14" l="1"/>
  <c r="M127" i="14" s="1"/>
  <c r="U28" i="5"/>
  <c r="S31" i="5" s="1"/>
</calcChain>
</file>

<file path=xl/sharedStrings.xml><?xml version="1.0" encoding="utf-8"?>
<sst xmlns="http://schemas.openxmlformats.org/spreadsheetml/2006/main" count="990" uniqueCount="436">
  <si>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</si>
  <si>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</si>
  <si>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</si>
  <si>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</si>
  <si>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</si>
  <si>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</si>
  <si>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</si>
  <si>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</si>
  <si>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</si>
  <si>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</si>
  <si>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</si>
  <si>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蓄電池システムの設置が確認できる書類
（保証書の使用者控え、出荷証明書、設置場所記載の領収書等）</t>
    <rPh sb="24" eb="27">
      <t>シヨウシャ</t>
    </rPh>
    <rPh sb="27" eb="28">
      <t>ヒカ</t>
    </rPh>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</si>
  <si>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</si>
  <si>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</si>
  <si>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</si>
  <si>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</si>
  <si>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</si>
  <si>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8"/>
  </si>
  <si>
    <t>5</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</si>
  <si>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</si>
  <si>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</si>
  <si>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</si>
  <si>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</si>
  <si>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</si>
  <si>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</si>
  <si>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</si>
  <si>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</si>
  <si>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</si>
  <si>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</si>
  <si>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</si>
  <si>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</si>
  <si>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</si>
  <si>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</si>
  <si>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</si>
  <si>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</si>
  <si>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</si>
  <si>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</si>
  <si>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</si>
  <si>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</si>
  <si>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</si>
  <si>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</si>
  <si>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</si>
  <si>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</si>
  <si>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</si>
  <si>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</si>
  <si>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</si>
  <si>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</si>
  <si>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</si>
  <si>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</si>
  <si>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</si>
  <si>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</si>
  <si>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</si>
  <si>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</si>
  <si>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</si>
  <si>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</si>
  <si>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</si>
  <si>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</si>
  <si>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</si>
  <si>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</si>
  <si>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</si>
  <si>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</si>
  <si>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</si>
  <si>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</si>
  <si>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</si>
  <si>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</si>
  <si>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</si>
  <si>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</si>
  <si>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</si>
  <si>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</si>
  <si>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</si>
  <si>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</si>
  <si>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</si>
  <si>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</si>
  <si>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</si>
  <si>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</si>
  <si>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</si>
  <si>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16"/>
  </si>
  <si>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</si>
  <si>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</si>
  <si>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</si>
  <si>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</si>
  <si>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</si>
  <si>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</si>
  <si>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</si>
  <si>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</si>
  <si>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</si>
  <si>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</si>
  <si>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</si>
  <si>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</si>
  <si>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</si>
  <si>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</si>
  <si>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</si>
  <si>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</si>
  <si>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</si>
  <si>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</si>
  <si>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</si>
  <si>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</si>
  <si>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</si>
  <si>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</si>
  <si>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</si>
  <si>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</si>
  <si>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</si>
  <si>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</si>
  <si>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</si>
  <si>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</si>
  <si>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</si>
  <si>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</si>
  <si>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</si>
  <si>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</si>
  <si>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</si>
  <si>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</si>
  <si>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</si>
  <si>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</si>
  <si>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</si>
  <si>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</si>
  <si>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</si>
  <si>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</si>
  <si>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</si>
  <si>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</si>
  <si>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</si>
  <si>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</si>
  <si>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</si>
  <si>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</si>
  <si>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</si>
  <si>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</si>
  <si>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</si>
  <si>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</si>
  <si>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</si>
  <si>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</si>
  <si>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</si>
  <si>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</si>
  <si>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</si>
  <si>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</si>
  <si>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</si>
  <si>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</si>
  <si>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</si>
  <si>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</si>
  <si>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※6</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</si>
  <si>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</si>
  <si>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</si>
  <si>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</si>
  <si>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</si>
  <si>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</si>
  <si>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</si>
  <si>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</si>
  <si>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9</t>
    <phoneticPr fontId="3"/>
  </si>
  <si>
    <t>蓄電池システムのリース等契約証明書</t>
    <rPh sb="0" eb="3">
      <t>チクデンチ</t>
    </rPh>
    <phoneticPr fontId="3"/>
  </si>
  <si>
    <t>V2Hのリース等契約証明書</t>
    <phoneticPr fontId="3"/>
  </si>
  <si>
    <t>15</t>
  </si>
  <si>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</si>
  <si>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</si>
  <si>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</si>
  <si>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</si>
  <si>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</si>
  <si>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</si>
  <si>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13</t>
    <phoneticPr fontId="3"/>
  </si>
  <si>
    <t>17</t>
    <phoneticPr fontId="3"/>
  </si>
  <si>
    <t>19</t>
  </si>
  <si>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</si>
  <si>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</si>
  <si>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</si>
  <si>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</si>
  <si>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</si>
  <si>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</si>
  <si>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</si>
  <si>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</si>
  <si>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</si>
  <si>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14</t>
    <phoneticPr fontId="3"/>
  </si>
  <si>
    <t>16</t>
  </si>
  <si>
    <t>18</t>
    <phoneticPr fontId="3"/>
  </si>
  <si>
    <t>21</t>
  </si>
  <si>
    <t>22</t>
    <phoneticPr fontId="3"/>
  </si>
  <si>
    <t>10</t>
    <phoneticPr fontId="3"/>
  </si>
  <si>
    <t>11</t>
    <phoneticPr fontId="3"/>
  </si>
  <si>
    <t>12</t>
    <phoneticPr fontId="3"/>
  </si>
  <si>
    <t>-</t>
    <phoneticPr fontId="3"/>
  </si>
  <si>
    <t>太陽光発電システム申請金額</t>
    <rPh sb="0" eb="3">
      <t>タイヨウコウ</t>
    </rPh>
    <rPh sb="3" eb="5">
      <t>ハツデン</t>
    </rPh>
    <rPh sb="9" eb="11">
      <t>シンセイ</t>
    </rPh>
    <rPh sb="11" eb="13">
      <t>キンガク</t>
    </rPh>
    <phoneticPr fontId="3"/>
  </si>
  <si>
    <t>機能性太陽光発電システム申請金額</t>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</si>
  <si>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</si>
  <si>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</si>
  <si>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</si>
  <si>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</si>
  <si>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</si>
  <si>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</si>
  <si>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</si>
  <si>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</si>
  <si>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</si>
  <si>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</si>
  <si>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</si>
  <si>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</si>
  <si>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①蓄電池システム機器費全額</t>
    <rPh sb="1" eb="4">
      <t>チクデンチ</t>
    </rPh>
    <rPh sb="8" eb="11">
      <t>キキヒ</t>
    </rPh>
    <rPh sb="11" eb="13">
      <t>ゼンガク</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</si>
  <si>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</si>
  <si>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</si>
  <si>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</si>
  <si>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</si>
  <si>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</si>
  <si>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</si>
  <si>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</si>
  <si>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</si>
  <si>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</si>
  <si>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</si>
  <si>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</si>
  <si>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</si>
  <si>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</si>
  <si>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</si>
  <si>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</si>
  <si>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</si>
  <si>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</si>
  <si>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</si>
  <si>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</si>
  <si>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</si>
  <si>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</si>
  <si>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</si>
  <si>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</si>
  <si>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</si>
  <si>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</si>
  <si>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</si>
  <si>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</si>
  <si>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</si>
  <si>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</si>
  <si>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</si>
  <si>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</si>
  <si>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</si>
  <si>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</si>
  <si>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</si>
  <si>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</si>
  <si>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</si>
  <si>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</si>
  <si>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</si>
  <si>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</si>
  <si>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</si>
  <si>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</si>
  <si>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機能性PVの該当製品であることを確認できる書類
（保証書の使用者控え、出荷証明書、設置場所記載の領収書等）</t>
    <phoneticPr fontId="3"/>
  </si>
  <si>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</si>
  <si>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</si>
  <si>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</si>
  <si>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</si>
  <si>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</si>
  <si>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</si>
  <si>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</si>
  <si>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</si>
  <si>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</si>
  <si>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</si>
  <si>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</si>
  <si>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</si>
  <si>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</si>
  <si>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</si>
  <si>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</si>
  <si>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当該周辺機器に係る申請金額</t>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</si>
  <si>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</si>
  <si>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</si>
  <si>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</si>
  <si>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</si>
  <si>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</si>
  <si>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</si>
  <si>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</si>
  <si>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</si>
  <si>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V2H 該当無しの申請額</t>
    <rPh sb="4" eb="6">
      <t>ガイトウ</t>
    </rPh>
    <rPh sb="6" eb="7">
      <t>ナ</t>
    </rPh>
    <rPh sb="9" eb="12">
      <t>シンセイガク</t>
    </rPh>
    <phoneticPr fontId="3"/>
  </si>
  <si>
    <t>V2H 該当有りの申請額</t>
    <rPh sb="4" eb="6">
      <t>ガイトウ</t>
    </rPh>
    <rPh sb="6" eb="7">
      <t>ア</t>
    </rPh>
    <rPh sb="9" eb="12">
      <t>シンセイガク</t>
    </rPh>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</si>
  <si>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</si>
  <si>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　V2H申請金額</t>
    <rPh sb="4" eb="6">
      <t>シンセイ</t>
    </rPh>
    <rPh sb="6" eb="8">
      <t>キンガク</t>
    </rPh>
    <phoneticPr fontId="3"/>
  </si>
  <si>
    <t>②蓄電容量×150,000円</t>
    <phoneticPr fontId="3"/>
  </si>
  <si>
    <t>①助成対象経費の3/4</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</si>
  <si>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</si>
  <si>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④V2H</t>
    <phoneticPr fontId="3"/>
  </si>
  <si>
    <t>申請金額</t>
    <rPh sb="0" eb="4">
      <t>シンセイキンガク</t>
    </rPh>
    <phoneticPr fontId="3"/>
  </si>
  <si>
    <t xml:space="preserve">  助成額（①～③のいずれか小さい額）</t>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</si>
  <si>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</si>
  <si>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</si>
  <si>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</si>
  <si>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</si>
  <si>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</si>
  <si>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</si>
  <si>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t>設置する蓄電池システムの合計蓄電容量（戸当たり）が6.34kWh未満の場合</t>
    <phoneticPr fontId="3"/>
  </si>
  <si>
    <r>
      <t xml:space="preserve">購入予定金額には1台分の購入金額を入力してください。
</t>
    </r>
    <r>
      <rPr>
        <sz val="9"/>
        <color rgb="FFFF0000"/>
        <rFont val="游ゴシック"/>
        <family val="3"/>
        <charset val="128"/>
        <scheme val="minor"/>
      </rPr>
      <t>蓄電容量には1台分の蓄電容量を入力してください。</t>
    </r>
    <rPh sb="0" eb="2">
      <t>コウニュウ</t>
    </rPh>
    <rPh sb="2" eb="4">
      <t>ヨテイ</t>
    </rPh>
    <rPh sb="4" eb="6">
      <t>キンガク</t>
    </rPh>
    <rPh sb="9" eb="11">
      <t>ダイブン</t>
    </rPh>
    <rPh sb="12" eb="14">
      <t>コウニュウ</t>
    </rPh>
    <rPh sb="14" eb="16">
      <t>キンガク</t>
    </rPh>
    <rPh sb="17" eb="19">
      <t>ニュウリョク</t>
    </rPh>
    <rPh sb="27" eb="29">
      <t>チクデン</t>
    </rPh>
    <rPh sb="29" eb="31">
      <t>ヨウリョウ</t>
    </rPh>
    <rPh sb="34" eb="36">
      <t>ダイブン</t>
    </rPh>
    <rPh sb="37" eb="39">
      <t>チクデン</t>
    </rPh>
    <rPh sb="39" eb="41">
      <t>ヨウリョウ</t>
    </rPh>
    <rPh sb="42" eb="44">
      <t>ニュウリョク</t>
    </rPh>
    <phoneticPr fontId="3"/>
  </si>
  <si>
    <t>　蓄電池システム申請金額</t>
    <rPh sb="1" eb="4">
      <t>チクデンチ</t>
    </rPh>
    <rPh sb="8" eb="10">
      <t>シンセイ</t>
    </rPh>
    <rPh sb="10" eb="12">
      <t>キンガク</t>
    </rPh>
    <phoneticPr fontId="3"/>
  </si>
  <si>
    <t>複数台設置の場合は計算シート別紙をご確認ください。</t>
    <rPh sb="0" eb="3">
      <t>フクスウダイ</t>
    </rPh>
    <rPh sb="3" eb="5">
      <t>セッチ</t>
    </rPh>
    <rPh sb="6" eb="8">
      <t>バアイ</t>
    </rPh>
    <rPh sb="9" eb="11">
      <t>ケイサン</t>
    </rPh>
    <rPh sb="14" eb="16">
      <t>ベッシ</t>
    </rPh>
    <rPh sb="18" eb="20">
      <t>カクニン</t>
    </rPh>
    <phoneticPr fontId="3"/>
  </si>
  <si>
    <t>③蓄電池システム</t>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</si>
  <si>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</si>
  <si>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</si>
  <si>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</si>
  <si>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</si>
  <si>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</si>
  <si>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</si>
  <si>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</si>
  <si>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</si>
  <si>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</si>
  <si>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</si>
  <si>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</si>
  <si>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</si>
  <si>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</si>
  <si>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</si>
  <si>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</si>
  <si>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</si>
  <si>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</si>
  <si>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発電出力値合計</t>
    <phoneticPr fontId="3"/>
  </si>
  <si>
    <t>②太陽光発電システム</t>
    <rPh sb="1" eb="6">
      <t>タイヨウコウハツデン</t>
    </rPh>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</si>
  <si>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</si>
  <si>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</si>
  <si>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</si>
  <si>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</si>
  <si>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</si>
  <si>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</si>
  <si>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</si>
  <si>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戸建1</t>
  </si>
  <si>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</si>
  <si>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</si>
  <si>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</si>
  <si>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</si>
  <si>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合計蓄電容量</t>
    <phoneticPr fontId="3"/>
  </si>
  <si>
    <t>【戸建住宅における蓄電池システム申請金額の上限額】</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</si>
  <si>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</si>
  <si>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</si>
  <si>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</si>
  <si>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</si>
  <si>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</si>
  <si>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</si>
  <si>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</si>
  <si>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</si>
  <si>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</si>
  <si>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</si>
  <si>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</si>
  <si>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</si>
  <si>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</si>
  <si>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</si>
  <si>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</si>
  <si>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</si>
  <si>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</si>
  <si>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</si>
  <si>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</si>
  <si>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計算シート別紙（提出不要）</t>
    <rPh sb="0" eb="2">
      <t>ケイサン</t>
    </rPh>
    <rPh sb="5" eb="7">
      <t>ベッシ</t>
    </rPh>
    <rPh sb="8" eb="10">
      <t>テイシュツ</t>
    </rPh>
    <rPh sb="10" eb="12">
      <t>フヨウ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</si>
  <si>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</si>
  <si>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</si>
  <si>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</si>
  <si>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</si>
  <si>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</si>
  <si>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</si>
  <si>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</si>
  <si>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※1　V2Hの機器費は、適正価格にしてください。</t>
    <phoneticPr fontId="3"/>
  </si>
  <si>
    <t>申請者住所に変更なし</t>
    <rPh sb="0" eb="3">
      <t>シンセイシャ</t>
    </rPh>
    <rPh sb="3" eb="5">
      <t>ジュウショ</t>
    </rPh>
    <rPh sb="6" eb="8">
      <t>ヘンコウ</t>
    </rPh>
    <phoneticPr fontId="3"/>
  </si>
  <si>
    <t>令和6年4月1日以降に交付申請を行った方用</t>
    <phoneticPr fontId="3"/>
  </si>
  <si>
    <t>助成対象設備及び助成対象経費に該当しないものが含まれていないことを確認後、チェックを入れてください。</t>
    <rPh sb="33" eb="35">
      <t>カクニン</t>
    </rPh>
    <rPh sb="35" eb="36">
      <t>アト</t>
    </rPh>
    <phoneticPr fontId="3"/>
  </si>
  <si>
    <t>東京ゼロエミ住宅助成金額計算シート（提出不要）</t>
    <rPh sb="0" eb="2">
      <t>トウキョウ</t>
    </rPh>
    <rPh sb="6" eb="8">
      <t>ジュウタク</t>
    </rPh>
    <rPh sb="8" eb="12">
      <t>ジョセイキンガク</t>
    </rPh>
    <rPh sb="12" eb="14">
      <t>ケイサン</t>
    </rPh>
    <rPh sb="18" eb="20">
      <t>テイシュツ</t>
    </rPh>
    <rPh sb="20" eb="22">
      <t>フヨウ</t>
    </rPh>
    <phoneticPr fontId="3"/>
  </si>
  <si>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</si>
  <si>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印</t>
    <rPh sb="0" eb="1">
      <t>イン</t>
    </rPh>
    <phoneticPr fontId="3"/>
  </si>
  <si>
    <t>代表者 社印</t>
    <rPh sb="0" eb="3">
      <t>ダイヒョウシャ</t>
    </rPh>
    <rPh sb="4" eb="6">
      <t>シャイン</t>
    </rPh>
    <phoneticPr fontId="3"/>
  </si>
  <si>
    <t>架台設置に係る材料費及び工事費 ※1
（助成対象）</t>
    <rPh sb="20" eb="24">
      <t>ジョセイタイショウ</t>
    </rPh>
    <phoneticPr fontId="3"/>
  </si>
  <si>
    <t>戸</t>
    <rPh sb="0" eb="1">
      <t>コ</t>
    </rPh>
    <phoneticPr fontId="3"/>
  </si>
  <si>
    <t>太陽光発電システムのパワーコンディショナを設置している
住戸及び共用部分数</t>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</si>
  <si>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</si>
  <si>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r>
      <t xml:space="preserve">（ア）発電出力合計値
</t>
    </r>
    <r>
      <rPr>
        <sz val="9"/>
        <color theme="1"/>
        <rFont val="游ゴシック"/>
        <family val="3"/>
        <charset val="128"/>
        <scheme val="minor"/>
      </rPr>
      <t>※ゼロエミ住宅認証書に記載の数値を
記入してください。</t>
    </r>
    <rPh sb="3" eb="7">
      <t>ハツデンシュツリョク</t>
    </rPh>
    <rPh sb="7" eb="10">
      <t>ゴウケイチ</t>
    </rPh>
    <rPh sb="16" eb="18">
      <t>ジュウタク</t>
    </rPh>
    <rPh sb="18" eb="20">
      <t>ニンショウ</t>
    </rPh>
    <rPh sb="20" eb="21">
      <t>ショ</t>
    </rPh>
    <rPh sb="22" eb="24">
      <t>キサイ</t>
    </rPh>
    <rPh sb="25" eb="27">
      <t>スウチ</t>
    </rPh>
    <rPh sb="29" eb="31">
      <t>キニュウ</t>
    </rPh>
    <phoneticPr fontId="3"/>
  </si>
  <si>
    <r>
      <rPr>
        <b/>
        <sz val="9"/>
        <color theme="1"/>
        <rFont val="游ゴシック"/>
        <family val="3"/>
        <charset val="128"/>
        <scheme val="minor"/>
      </rPr>
      <t>令和6年4月1日以降に交付申請を行った方用</t>
    </r>
    <phoneticPr fontId="3"/>
  </si>
  <si>
    <t>令和6年4月1日以降に交付申請を行った方用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</si>
  <si>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（令和6年4月1日以降に交付申請を行った方用）</t>
    <rPh sb="1" eb="3">
      <t>レイワ</t>
    </rPh>
    <rPh sb="4" eb="5">
      <t>ネン</t>
    </rPh>
    <rPh sb="6" eb="7">
      <t>ツキ</t>
    </rPh>
    <rPh sb="8" eb="9">
      <t>ヒ</t>
    </rPh>
    <rPh sb="9" eb="11">
      <t>イコウ</t>
    </rPh>
    <rPh sb="12" eb="16">
      <t>コウフシンセイ</t>
    </rPh>
    <rPh sb="17" eb="18">
      <t>オコナ</t>
    </rPh>
    <rPh sb="20" eb="21">
      <t>カタ</t>
    </rPh>
    <rPh sb="21" eb="22">
      <t>ヨウ</t>
    </rPh>
    <phoneticPr fontId="3"/>
  </si>
  <si>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3"/>
  </si>
  <si>
    <t>オール電化 該当の有無</t>
    <rPh sb="3" eb="5">
      <t>デンカ</t>
    </rPh>
    <rPh sb="6" eb="8">
      <t>ガイトウ</t>
    </rPh>
    <rPh sb="9" eb="11">
      <t>ウム</t>
    </rPh>
    <phoneticPr fontId="3"/>
  </si>
  <si>
    <t>集合住宅の場合の受電方式</t>
    <rPh sb="0" eb="4">
      <t>シュウゴウジュウタク</t>
    </rPh>
    <rPh sb="5" eb="7">
      <t>バアイ</t>
    </rPh>
    <rPh sb="8" eb="10">
      <t>ジュデン</t>
    </rPh>
    <rPh sb="10" eb="12">
      <t>ホウシキ</t>
    </rPh>
    <phoneticPr fontId="3"/>
  </si>
  <si>
    <t>住戸及び
共用部分No.</t>
    <rPh sb="0" eb="2">
      <t>ジュウコ</t>
    </rPh>
    <rPh sb="2" eb="3">
      <t>オヨ</t>
    </rPh>
    <rPh sb="5" eb="7">
      <t>キョウヨウ</t>
    </rPh>
    <rPh sb="7" eb="9">
      <t>ブブン</t>
    </rPh>
    <phoneticPr fontId="3"/>
  </si>
  <si>
    <t>発電出力</t>
    <rPh sb="0" eb="4">
      <t>ハツデンシュツリョク</t>
    </rPh>
    <phoneticPr fontId="3"/>
  </si>
  <si>
    <t>申請金額
（住戸No.）</t>
    <rPh sb="0" eb="4">
      <t>シンセイキンガク</t>
    </rPh>
    <rPh sb="6" eb="8">
      <t>ジュウコ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</si>
  <si>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</si>
  <si>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</si>
  <si>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</si>
  <si>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</si>
  <si>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</si>
  <si>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</si>
  <si>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全住戸kw合計</t>
    <rPh sb="0" eb="1">
      <t>ゼン</t>
    </rPh>
    <rPh sb="1" eb="3">
      <t>ジュウコ</t>
    </rPh>
    <rPh sb="5" eb="7">
      <t>ゴウケイ</t>
    </rPh>
    <phoneticPr fontId="3"/>
  </si>
  <si>
    <r>
      <t>【Ａ】発電出力合計のうち、機能性PVに</t>
    </r>
    <r>
      <rPr>
        <u/>
        <sz val="11"/>
        <color theme="1"/>
        <rFont val="游ゴシック"/>
        <family val="3"/>
        <charset val="128"/>
        <scheme val="minor"/>
      </rPr>
      <t>該当しない</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</si>
  <si>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r>
      <t>【Ｂ】発電出力合計のうち、機能性PVに</t>
    </r>
    <r>
      <rPr>
        <u/>
        <sz val="11"/>
        <color theme="1"/>
        <rFont val="游ゴシック"/>
        <family val="3"/>
        <charset val="128"/>
        <scheme val="minor"/>
      </rPr>
      <t>該当する</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</si>
  <si>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【Ｂ】発電出力合計のうち、機能性PVに該当するkW数</t>
    <rPh sb="3" eb="5">
      <t>ハツデン</t>
    </rPh>
    <rPh sb="5" eb="7">
      <t>シュツリョク</t>
    </rPh>
    <rPh sb="7" eb="9">
      <t>ゴウケイ</t>
    </rPh>
    <rPh sb="13" eb="15">
      <t>キノウ</t>
    </rPh>
    <rPh sb="15" eb="16">
      <t>セイ</t>
    </rPh>
    <rPh sb="19" eb="21">
      <t>ガイトウ</t>
    </rPh>
    <rPh sb="25" eb="26">
      <t>スウ</t>
    </rPh>
    <phoneticPr fontId="3"/>
  </si>
  <si>
    <t>　ア　市場における標準品との価格差が大きい機能性PVの製品</t>
    <phoneticPr fontId="3"/>
  </si>
  <si>
    <t>←基準別表2</t>
    <rPh sb="1" eb="3">
      <t>キジュン</t>
    </rPh>
    <rPh sb="3" eb="5">
      <t>ベッピョウ</t>
    </rPh>
    <phoneticPr fontId="3"/>
  </si>
  <si>
    <t>50,000円/kW</t>
    <rPh sb="6" eb="7">
      <t>エン</t>
    </rPh>
    <phoneticPr fontId="3"/>
  </si>
  <si>
    <t>※基準別表2</t>
    <rPh sb="1" eb="3">
      <t>キジュン</t>
    </rPh>
    <rPh sb="3" eb="5">
      <t>ベッピョウ</t>
    </rPh>
    <phoneticPr fontId="3"/>
  </si>
  <si>
    <t>　イ　市場における標準品との価格差が中程度の機能性PVの製品
　　　（太陽電池モジュール）</t>
  </si>
  <si>
    <t>←基準別表3</t>
    <phoneticPr fontId="3"/>
  </si>
  <si>
    <t>20,000円/kW</t>
    <rPh sb="6" eb="7">
      <t>エン</t>
    </rPh>
    <phoneticPr fontId="3"/>
  </si>
  <si>
    <t>※基準別表3</t>
    <phoneticPr fontId="3"/>
  </si>
  <si>
    <t>【Ｃ】市場における標準品との価格差が中程度の機能性PVの製品
          （周辺機器　PV出力最適化 　※直流電力変換装置以外）</t>
    <rPh sb="3" eb="5">
      <t>シジョウ</t>
    </rPh>
    <rPh sb="9" eb="11">
      <t>ヒョウジュン</t>
    </rPh>
    <rPh sb="11" eb="12">
      <t>ヒン</t>
    </rPh>
    <rPh sb="14" eb="17">
      <t>カカクサ</t>
    </rPh>
    <rPh sb="18" eb="21">
      <t>チュウテイド</t>
    </rPh>
    <rPh sb="22" eb="24">
      <t>キノウ</t>
    </rPh>
    <rPh sb="24" eb="25">
      <t>セイ</t>
    </rPh>
    <rPh sb="28" eb="30">
      <t>セイヒン</t>
    </rPh>
    <phoneticPr fontId="3"/>
  </si>
  <si>
    <t>←基準別表3</t>
    <rPh sb="1" eb="3">
      <t>キジュン</t>
    </rPh>
    <phoneticPr fontId="3"/>
  </si>
  <si>
    <t>【Ｃ】当該周辺機器に係る太陽光発電システムの発電出力
           (直流電力変換装置以外)</t>
    <phoneticPr fontId="3"/>
  </si>
  <si>
    <t>※基準別表3</t>
    <rPh sb="1" eb="3">
      <t>キジュン</t>
    </rPh>
    <phoneticPr fontId="3"/>
  </si>
  <si>
    <t>【D】市場における標準品との価格差が小さい機能性PVの製品
         （周辺機器　PV出力最適化　※直流電力変換装置）</t>
    <rPh sb="3" eb="5">
      <t>シジョウ</t>
    </rPh>
    <rPh sb="9" eb="11">
      <t>ヒョウジュン</t>
    </rPh>
    <rPh sb="11" eb="12">
      <t>ヒン</t>
    </rPh>
    <rPh sb="14" eb="17">
      <t>カカクサ</t>
    </rPh>
    <rPh sb="18" eb="19">
      <t>チイ</t>
    </rPh>
    <rPh sb="21" eb="23">
      <t>キノウ</t>
    </rPh>
    <rPh sb="23" eb="24">
      <t>セイ</t>
    </rPh>
    <rPh sb="27" eb="29">
      <t>セイヒン</t>
    </rPh>
    <rPh sb="40" eb="42">
      <t>シュウヘン</t>
    </rPh>
    <rPh sb="42" eb="44">
      <t>キキ</t>
    </rPh>
    <rPh sb="47" eb="49">
      <t>シュツリョク</t>
    </rPh>
    <rPh sb="49" eb="51">
      <t>サイテキ</t>
    </rPh>
    <rPh sb="51" eb="52">
      <t>カ</t>
    </rPh>
    <rPh sb="54" eb="56">
      <t>チョクリュウ</t>
    </rPh>
    <rPh sb="56" eb="58">
      <t>デンリョク</t>
    </rPh>
    <rPh sb="58" eb="60">
      <t>ヘンカン</t>
    </rPh>
    <rPh sb="60" eb="62">
      <t>ソウチ</t>
    </rPh>
    <phoneticPr fontId="3"/>
  </si>
  <si>
    <t>←基準別表5</t>
    <rPh sb="1" eb="3">
      <t>キジュン</t>
    </rPh>
    <rPh sb="3" eb="5">
      <t>ベッピョウ</t>
    </rPh>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</si>
  <si>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</si>
  <si>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</si>
  <si>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※基準別表5</t>
    <rPh sb="1" eb="3">
      <t>キジュン</t>
    </rPh>
    <rPh sb="3" eb="5">
      <t>ベッピョウ</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</si>
  <si>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</si>
  <si>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</si>
  <si>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機能性PV申請金額</t>
    <rPh sb="0" eb="3">
      <t>キノウセイ</t>
    </rPh>
    <rPh sb="5" eb="7">
      <t>シンセイ</t>
    </rPh>
    <rPh sb="7" eb="9">
      <t>キンガク</t>
    </rPh>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</si>
  <si>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</si>
  <si>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</si>
  <si>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</si>
  <si>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</si>
  <si>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</si>
  <si>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</si>
  <si>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</si>
  <si>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</si>
  <si>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オール電化</t>
  </si>
  <si>
    <t>ア.市場における標準品との価格差が大きい機能性PVの製品</t>
    <phoneticPr fontId="3"/>
  </si>
  <si>
    <t>イ.市場における標準品との価格差が中程度の機能性PVの製品</t>
    <phoneticPr fontId="3"/>
  </si>
  <si>
    <t>架台設置の有無</t>
    <phoneticPr fontId="3"/>
  </si>
  <si>
    <t>該当有り</t>
    <rPh sb="0" eb="2">
      <t>ガイトウ</t>
    </rPh>
    <rPh sb="2" eb="3">
      <t>ア</t>
    </rPh>
    <phoneticPr fontId="3"/>
  </si>
  <si>
    <t>該当無し</t>
    <rPh sb="0" eb="2">
      <t>ガイトウ</t>
    </rPh>
    <rPh sb="2" eb="3">
      <t>ナ</t>
    </rPh>
    <phoneticPr fontId="3"/>
  </si>
  <si>
    <r>
      <rPr>
        <b/>
        <sz val="9"/>
        <rFont val="游ゴシック"/>
        <family val="3"/>
        <charset val="128"/>
        <scheme val="minor"/>
      </rPr>
      <t>「東京ゼロエミ住宅認証書」</t>
    </r>
    <r>
      <rPr>
        <sz val="9"/>
        <rFont val="游ゴシック"/>
        <family val="3"/>
        <charset val="128"/>
        <scheme val="minor"/>
      </rPr>
      <t>に記載の水準をプルダウンより選択、若しくは入力してください。集合住宅の場合は戸数を入力してください。</t>
    </r>
    <rPh sb="34" eb="36">
      <t>ニュウリョク</t>
    </rPh>
    <rPh sb="54" eb="56">
      <t>ニュウリョク</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</si>
  <si>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</si>
  <si>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②蓄電池システムの設置に係る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</si>
  <si>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</si>
  <si>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③蓄電池システムの設置に係る
材料費及び工事費（助成対象外）※2</t>
    <rPh sb="1" eb="4">
      <t>チクデンチ</t>
    </rPh>
    <rPh sb="9" eb="11">
      <t>セッチ</t>
    </rPh>
    <rPh sb="12" eb="13">
      <t>カカ</t>
    </rPh>
    <rPh sb="15" eb="18">
      <t>ザイリョウヒ</t>
    </rPh>
    <rPh sb="18" eb="19">
      <t>オヨ</t>
    </rPh>
    <rPh sb="20" eb="23">
      <t>コウジヒ</t>
    </rPh>
    <phoneticPr fontId="3"/>
  </si>
  <si>
    <t>合計（①+②+③+④）</t>
    <rPh sb="0" eb="2">
      <t>ゴウケイ</t>
    </rPh>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</si>
  <si>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</si>
  <si>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</si>
  <si>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3"/>
  </si>
  <si>
    <t>※2　V2Hの設置に係るV2H以外の材料費及び工事費は、「③V2Hの設置に係る材料費及び工事費（助成対象外）」に記載して
　　 ください。</t>
    <phoneticPr fontId="3"/>
  </si>
  <si>
    <t>購入金額（税抜）
（工事費等を除く機器費）※</t>
    <rPh sb="0" eb="2">
      <t>コウニュウ</t>
    </rPh>
    <rPh sb="2" eb="4">
      <t>キンガク</t>
    </rPh>
    <rPh sb="5" eb="7">
      <t>ゼイヌ</t>
    </rPh>
    <rPh sb="10" eb="13">
      <t>コウジヒ</t>
    </rPh>
    <rPh sb="13" eb="14">
      <t>ナド</t>
    </rPh>
    <rPh sb="15" eb="16">
      <t>ノゾ</t>
    </rPh>
    <rPh sb="17" eb="20">
      <t>キキヒ</t>
    </rPh>
    <phoneticPr fontId="3"/>
  </si>
  <si>
    <t>蓄電池システムの設置に係る
材料費及び工事費（税抜）
（機器費を除く）※</t>
    <rPh sb="0" eb="3">
      <t>チクデンチ</t>
    </rPh>
    <rPh sb="8" eb="10">
      <t>セッチ</t>
    </rPh>
    <rPh sb="11" eb="12">
      <t>カカ</t>
    </rPh>
    <rPh sb="14" eb="17">
      <t>ザイリョウヒ</t>
    </rPh>
    <rPh sb="17" eb="18">
      <t>オヨ</t>
    </rPh>
    <rPh sb="19" eb="22">
      <t>コウジヒ</t>
    </rPh>
    <rPh sb="28" eb="31">
      <t>キキヒ</t>
    </rPh>
    <rPh sb="32" eb="33">
      <t>ノゾ</t>
    </rPh>
    <phoneticPr fontId="3"/>
  </si>
  <si>
    <t>※未入力の場合、0円で申請したとみなします。</t>
    <phoneticPr fontId="3"/>
  </si>
  <si>
    <t xml:space="preserve">  助成額（①～②のいずれか小さい額）</t>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</si>
  <si>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</si>
  <si>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・合計金額
・蓄電容量×15万円</t>
    <rPh sb="1" eb="5">
      <t>ゴウケイキンガク</t>
    </rPh>
    <phoneticPr fontId="3"/>
  </si>
  <si>
    <t>・合計金額
・蓄電容量×19万円
・95万円</t>
    <rPh sb="1" eb="3">
      <t>ゴウケイ</t>
    </rPh>
    <rPh sb="3" eb="5">
      <t>キンガク</t>
    </rPh>
    <rPh sb="20" eb="21">
      <t>マン</t>
    </rPh>
    <rPh sb="21" eb="22">
      <t>エン</t>
    </rPh>
    <phoneticPr fontId="3"/>
  </si>
  <si>
    <t>蓄電池システムを2台以上設置する場合は、すべての機器を以下に記入してください。</t>
    <rPh sb="24" eb="26">
      <t>キキ</t>
    </rPh>
    <rPh sb="27" eb="29">
      <t>イカ</t>
    </rPh>
    <phoneticPr fontId="3"/>
  </si>
  <si>
    <t>購入予定機器のパッケージ型番</t>
    <rPh sb="0" eb="2">
      <t>コウニュウ</t>
    </rPh>
    <rPh sb="2" eb="4">
      <t>ヨテイ</t>
    </rPh>
    <rPh sb="4" eb="6">
      <t>キキ</t>
    </rPh>
    <rPh sb="12" eb="14">
      <t>カタバン</t>
    </rPh>
    <phoneticPr fontId="3"/>
  </si>
  <si>
    <t>購入予定機器のメーカー</t>
    <rPh sb="0" eb="2">
      <t>コウニュウ</t>
    </rPh>
    <rPh sb="2" eb="4">
      <t>ヨテイ</t>
    </rPh>
    <rPh sb="4" eb="6">
      <t>キキ</t>
    </rPh>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</si>
  <si>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</si>
  <si>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申請者名（建築主）</t>
    <rPh sb="0" eb="3">
      <t>シンセイシャ</t>
    </rPh>
    <rPh sb="3" eb="4">
      <t>メイ</t>
    </rPh>
    <rPh sb="5" eb="7">
      <t>ケンチク</t>
    </rPh>
    <rPh sb="7" eb="8">
      <t>ヌシ</t>
    </rPh>
    <phoneticPr fontId="3"/>
  </si>
  <si>
    <t>購入金額（税抜）
（工事費等を除く機器費）</t>
    <phoneticPr fontId="3"/>
  </si>
  <si>
    <t>蓄電池システムの設置に係る
材料費及び工事費（税抜）
（機器費を除く）</t>
    <phoneticPr fontId="3"/>
  </si>
  <si>
    <r>
      <rPr>
        <b/>
        <sz val="11"/>
        <rFont val="游ゴシック"/>
        <family val="3"/>
        <charset val="128"/>
        <scheme val="minor"/>
      </rPr>
      <t>交付決定番号</t>
    </r>
    <r>
      <rPr>
        <sz val="11"/>
        <rFont val="游ゴシック"/>
        <family val="3"/>
        <charset val="128"/>
        <scheme val="minor"/>
      </rPr>
      <t xml:space="preserve">
</t>
    </r>
    <r>
      <rPr>
        <sz val="10"/>
        <rFont val="游ゴシック"/>
        <family val="3"/>
        <charset val="128"/>
        <scheme val="minor"/>
      </rPr>
      <t>※交付決定通知
に記載の番号</t>
    </r>
    <phoneticPr fontId="3"/>
  </si>
  <si>
    <t>※太陽光発電システムの設備の設置に係る機器費、材料費及び工事費。太陽電池の架台設置に係る材料費及び工事費含む（税抜）</t>
    <rPh sb="1" eb="6">
      <t>タイヨウコウハツデン</t>
    </rPh>
    <rPh sb="52" eb="53">
      <t>フク</t>
    </rPh>
    <phoneticPr fontId="3"/>
  </si>
  <si>
    <t>←E</t>
    <phoneticPr fontId="3"/>
  </si>
  <si>
    <t xml:space="preserve"> ←EとFのうち低い額</t>
    <rPh sb="8" eb="9">
      <t>ヒク</t>
    </rPh>
    <rPh sb="10" eb="11">
      <t>ガク</t>
    </rPh>
    <phoneticPr fontId="3"/>
  </si>
  <si>
    <t>Fの額</t>
    <rPh sb="2" eb="3">
      <t>ガク</t>
    </rPh>
    <phoneticPr fontId="3"/>
  </si>
  <si>
    <t>←F</t>
    <phoneticPr fontId="3"/>
  </si>
  <si>
    <r>
      <rPr>
        <b/>
        <sz val="10"/>
        <rFont val="游ゴシック"/>
        <family val="3"/>
        <charset val="128"/>
        <scheme val="minor"/>
      </rPr>
      <t>　太陽光発電システムの助成対象経費合計を記入してください。</t>
    </r>
    <r>
      <rPr>
        <sz val="10"/>
        <rFont val="游ゴシック"/>
        <family val="3"/>
        <charset val="128"/>
        <scheme val="minor"/>
      </rPr>
      <t xml:space="preserve">
　※太陽光発電システムの設備の設置に係る機器費、材料費及び工事費。太陽光電池の架台設置に係る材料費及び
　　工事費含む（税抜）</t>
    </r>
    <phoneticPr fontId="3"/>
  </si>
  <si>
    <t>各助成金申請金額が、助成対象経費を超えていないことを確認している。
※各申請金額は交付決定額及び助成対象経費を超えることができません。交付決定通知に記載された交付決定額及び助成対象経費を確認のうえ、
　申請金額を記入してください。</t>
    <rPh sb="0" eb="1">
      <t>カク</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</si>
</sst>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s>
  <fonts count="64"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6"/>
      <name val="游ゴシック"/>
      <family val="3"/>
      <charset val="128"/>
      <scheme val="minor"/>
    </font>
    <font>
      <b/>
      <sz val="22"/>
      <name val="游ゴシック"/>
      <family val="3"/>
      <charset val="128"/>
      <scheme val="minor"/>
    </font>
    <font>
      <sz val="8"/>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4"/>
      <color theme="0"/>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2"/>
      <color theme="8"/>
      <name val="游ゴシック"/>
      <family val="3"/>
      <charset val="128"/>
      <scheme val="minor"/>
    </font>
    <font>
      <sz val="22"/>
      <color theme="1"/>
      <name val="游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s>
  <borders count="10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48">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0" fontId="1" fillId="0" borderId="10" xfId="0" applyFont="1" applyBorder="1" applyAlignment="1">
      <alignment horizontal="right" vertical="center"/>
    </xf>
    <xf numFmtId="180" fontId="1" fillId="0" borderId="8" xfId="0" applyNumberFormat="1" applyFont="1" applyBorder="1" applyProtection="1">
      <alignment vertical="center"/>
      <protection locked="0"/>
    </xf>
    <xf numFmtId="180" fontId="1" fillId="0" borderId="10"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7" fillId="0" borderId="29" xfId="0" applyFont="1" applyBorder="1" applyProtection="1">
      <alignment vertical="center"/>
      <protection hidden="1"/>
    </xf>
    <xf numFmtId="0" fontId="6" fillId="0" borderId="8" xfId="0" applyFont="1" applyBorder="1" applyProtection="1">
      <alignment vertical="center"/>
      <protection hidden="1"/>
    </xf>
    <xf numFmtId="0" fontId="13" fillId="0" borderId="0" xfId="0" applyFont="1" applyAlignment="1" applyProtection="1">
      <protection hidden="1"/>
    </xf>
    <xf numFmtId="38" fontId="2" fillId="0" borderId="0" xfId="4"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8" fillId="0" borderId="0" xfId="0" applyFont="1" applyAlignment="1" applyProtection="1">
      <alignment vertical="top"/>
      <protection hidden="1"/>
    </xf>
    <xf numFmtId="38" fontId="2" fillId="0" borderId="32" xfId="4"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0" xfId="0" applyFont="1" applyAlignment="1" applyProtection="1">
      <alignment vertical="center" wrapText="1"/>
      <protection hidden="1"/>
    </xf>
    <xf numFmtId="0" fontId="49" fillId="0" borderId="0" xfId="0" applyFont="1" applyProtection="1">
      <alignment vertical="center"/>
      <protection hidden="1"/>
    </xf>
    <xf numFmtId="0" fontId="6" fillId="0" borderId="7" xfId="0" applyFont="1" applyBorder="1" applyAlignment="1" applyProtection="1">
      <protection hidden="1"/>
    </xf>
    <xf numFmtId="0" fontId="50" fillId="0" borderId="0" xfId="0" applyFont="1" applyAlignment="1" applyProtection="1">
      <alignment vertical="top"/>
      <protection hidden="1"/>
    </xf>
    <xf numFmtId="0" fontId="6" fillId="0" borderId="70" xfId="0" applyFont="1" applyBorder="1" applyProtection="1">
      <alignment vertical="center"/>
      <protection hidden="1"/>
    </xf>
    <xf numFmtId="0" fontId="7" fillId="0" borderId="70" xfId="0" applyFont="1" applyBorder="1" applyProtection="1">
      <alignment vertical="center"/>
      <protection hidden="1"/>
    </xf>
    <xf numFmtId="176" fontId="18" fillId="0" borderId="70" xfId="0" applyNumberFormat="1" applyFont="1" applyBorder="1" applyAlignment="1" applyProtection="1">
      <alignment horizontal="right" vertical="center"/>
      <protection locked="0"/>
    </xf>
    <xf numFmtId="0" fontId="18" fillId="0" borderId="70" xfId="0" applyFont="1" applyBorder="1" applyProtection="1">
      <alignment vertical="center"/>
      <protection hidden="1"/>
    </xf>
    <xf numFmtId="0" fontId="7" fillId="0" borderId="0" xfId="0" applyFont="1" applyProtection="1">
      <alignment vertical="center"/>
      <protection hidden="1"/>
    </xf>
    <xf numFmtId="176" fontId="18" fillId="0" borderId="0" xfId="0" applyNumberFormat="1" applyFont="1" applyAlignment="1" applyProtection="1">
      <alignment horizontal="right" vertical="center"/>
      <protection locked="0"/>
    </xf>
    <xf numFmtId="0" fontId="18" fillId="0" borderId="0" xfId="0" applyFont="1" applyProtection="1">
      <alignment vertical="center"/>
      <protection hidden="1"/>
    </xf>
    <xf numFmtId="0" fontId="18" fillId="0" borderId="29" xfId="0" applyFont="1" applyBorder="1" applyProtection="1">
      <alignment vertical="center"/>
      <protection hidden="1"/>
    </xf>
    <xf numFmtId="0" fontId="13" fillId="0" borderId="0" xfId="0" applyFont="1" applyAlignment="1" applyProtection="1">
      <alignment horizontal="left" vertical="center" wrapText="1"/>
      <protection hidden="1"/>
    </xf>
    <xf numFmtId="0" fontId="6" fillId="0" borderId="8" xfId="0" applyFont="1" applyBorder="1" applyAlignment="1" applyProtection="1">
      <protection hidden="1"/>
    </xf>
    <xf numFmtId="0" fontId="6" fillId="0" borderId="0" xfId="0" applyFont="1" applyAlignment="1" applyProtection="1">
      <alignment horizontal="center" vertical="center"/>
      <protection hidden="1"/>
    </xf>
    <xf numFmtId="0" fontId="2" fillId="0" borderId="0" xfId="0" applyFont="1" applyProtection="1">
      <alignment vertical="center"/>
      <protection hidden="1"/>
    </xf>
    <xf numFmtId="0" fontId="31" fillId="0" borderId="0" xfId="0" applyFont="1">
      <alignment vertical="center"/>
    </xf>
    <xf numFmtId="0" fontId="6" fillId="3" borderId="0" xfId="0" applyFont="1" applyFill="1" applyProtection="1">
      <alignment vertical="center"/>
      <protection hidden="1"/>
    </xf>
    <xf numFmtId="0" fontId="52" fillId="3" borderId="0" xfId="0" applyFont="1" applyFill="1" applyProtection="1">
      <alignment vertical="center"/>
      <protection hidden="1"/>
    </xf>
    <xf numFmtId="0" fontId="50" fillId="0" borderId="0" xfId="0" applyFont="1" applyProtection="1">
      <alignment vertical="center"/>
      <protection hidden="1"/>
    </xf>
    <xf numFmtId="0" fontId="13" fillId="0" borderId="70" xfId="0" applyFont="1" applyBorder="1" applyProtection="1">
      <alignment vertical="center"/>
      <protection hidden="1"/>
    </xf>
    <xf numFmtId="0" fontId="6" fillId="0" borderId="70" xfId="0" applyFont="1" applyBorder="1" applyAlignment="1" applyProtection="1">
      <alignment horizontal="left" vertical="center"/>
      <protection hidden="1"/>
    </xf>
    <xf numFmtId="176" fontId="6" fillId="0" borderId="0" xfId="0" applyNumberFormat="1" applyFont="1" applyProtection="1">
      <alignment vertical="center"/>
      <protection hidden="1"/>
    </xf>
    <xf numFmtId="176" fontId="7" fillId="0" borderId="0" xfId="0" applyNumberFormat="1"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6" fillId="0" borderId="70" xfId="0" applyNumberFormat="1" applyFont="1" applyBorder="1" applyProtection="1">
      <alignment vertical="center"/>
      <protection hidden="1"/>
    </xf>
    <xf numFmtId="176" fontId="7" fillId="0" borderId="70" xfId="0" applyNumberFormat="1" applyFont="1" applyBorder="1" applyAlignment="1" applyProtection="1">
      <alignment horizontal="right" vertical="center"/>
      <protection hidden="1"/>
    </xf>
    <xf numFmtId="0" fontId="34" fillId="0" borderId="0" xfId="0" applyFont="1" applyProtection="1">
      <alignment vertical="center"/>
      <protection hidden="1"/>
    </xf>
    <xf numFmtId="0" fontId="34" fillId="0" borderId="0" xfId="0" applyFont="1" applyAlignment="1" applyProtection="1">
      <protection hidden="1"/>
    </xf>
    <xf numFmtId="176" fontId="6" fillId="0" borderId="29" xfId="0" applyNumberFormat="1" applyFont="1" applyBorder="1" applyProtection="1">
      <alignment vertical="center"/>
      <protection hidden="1"/>
    </xf>
    <xf numFmtId="0" fontId="54" fillId="0" borderId="0" xfId="0" applyFont="1" applyAlignment="1" applyProtection="1">
      <protection hidden="1"/>
    </xf>
    <xf numFmtId="0" fontId="6" fillId="0" borderId="0" xfId="0" applyFont="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0" fillId="0" borderId="7" xfId="0" applyBorder="1">
      <alignment vertical="center"/>
    </xf>
    <xf numFmtId="176" fontId="0" fillId="0" borderId="7" xfId="0" applyNumberFormat="1" applyBorder="1">
      <alignment vertical="center"/>
    </xf>
    <xf numFmtId="0" fontId="0" fillId="9" borderId="7" xfId="0" applyFill="1" applyBorder="1">
      <alignment vertical="center"/>
    </xf>
    <xf numFmtId="0" fontId="6" fillId="0" borderId="7" xfId="0" applyFont="1" applyBorder="1" applyProtection="1">
      <alignment vertical="center"/>
      <protection hidden="1"/>
    </xf>
    <xf numFmtId="0" fontId="13" fillId="0" borderId="0" xfId="1" applyFont="1" applyProtection="1">
      <alignment vertical="center"/>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55" fillId="10" borderId="9" xfId="1" applyFont="1" applyFill="1" applyBorder="1" applyAlignment="1" applyProtection="1">
      <alignment horizontal="centerContinuous" vertical="center"/>
      <protection hidden="1"/>
    </xf>
    <xf numFmtId="0" fontId="6"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56" fillId="10" borderId="9" xfId="1" applyFont="1" applyFill="1" applyBorder="1" applyAlignment="1" applyProtection="1">
      <alignment horizontal="centerContinuous" vertical="center"/>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23" fillId="0" borderId="25" xfId="0" applyFont="1" applyBorder="1" applyAlignment="1" applyProtection="1">
      <alignment horizontal="left" vertical="center"/>
      <protection hidden="1"/>
    </xf>
    <xf numFmtId="0" fontId="34" fillId="0" borderId="25" xfId="0" applyFont="1" applyBorder="1" applyAlignment="1" applyProtection="1">
      <alignment horizontal="center" vertical="center" wrapText="1"/>
      <protection hidden="1"/>
    </xf>
    <xf numFmtId="182" fontId="41" fillId="0" borderId="25" xfId="0" applyNumberFormat="1" applyFont="1" applyBorder="1" applyAlignment="1" applyProtection="1">
      <alignment horizontal="center" vertical="center"/>
      <protection locked="0" hidden="1"/>
    </xf>
    <xf numFmtId="0" fontId="1" fillId="0" borderId="25" xfId="0" applyFont="1" applyBorder="1" applyProtection="1">
      <alignment vertical="center"/>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176" fontId="28" fillId="0" borderId="29" xfId="0" applyNumberFormat="1" applyFont="1" applyBorder="1" applyProtection="1">
      <alignment vertical="center"/>
      <protection hidden="1"/>
    </xf>
    <xf numFmtId="0" fontId="34" fillId="0" borderId="27" xfId="0" applyFont="1" applyBorder="1" applyProtection="1">
      <alignment vertical="center"/>
      <protection hidden="1"/>
    </xf>
    <xf numFmtId="0" fontId="1" fillId="0" borderId="9" xfId="0" applyFont="1" applyBorder="1" applyProtection="1">
      <alignment vertical="center"/>
      <protection hidden="1"/>
    </xf>
    <xf numFmtId="0" fontId="1" fillId="0" borderId="18" xfId="0" applyFont="1" applyBorder="1" applyProtection="1">
      <alignment vertical="center"/>
      <protection hidden="1"/>
    </xf>
    <xf numFmtId="0" fontId="1" fillId="0" borderId="22"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71" xfId="0" applyFont="1" applyBorder="1" applyProtection="1">
      <alignment vertical="center"/>
      <protection hidden="1"/>
    </xf>
    <xf numFmtId="0" fontId="32"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1" fillId="0" borderId="101" xfId="0" applyFont="1" applyBorder="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0" fontId="31" fillId="0" borderId="15" xfId="0" applyFont="1" applyBorder="1" applyAlignment="1" applyProtection="1">
      <alignment vertical="center" wrapText="1"/>
      <protection hidden="1"/>
    </xf>
    <xf numFmtId="0" fontId="31" fillId="0" borderId="47" xfId="0" applyFont="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60"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34" fillId="0" borderId="0" xfId="0" applyFont="1">
      <alignment vertical="center"/>
    </xf>
    <xf numFmtId="0" fontId="34" fillId="0" borderId="62" xfId="0" applyFont="1" applyBorder="1">
      <alignment vertical="center"/>
    </xf>
    <xf numFmtId="0" fontId="13" fillId="0" borderId="67" xfId="0" applyFont="1" applyBorder="1" applyProtection="1">
      <alignment vertical="center"/>
      <protection hidden="1"/>
    </xf>
    <xf numFmtId="0" fontId="13" fillId="0" borderId="62" xfId="0" applyFont="1" applyBorder="1" applyProtection="1">
      <alignment vertical="center"/>
      <protection hidden="1"/>
    </xf>
    <xf numFmtId="0" fontId="6" fillId="0" borderId="60" xfId="0" applyFont="1" applyBorder="1" applyProtection="1">
      <alignment vertical="center"/>
      <protection hidden="1"/>
    </xf>
    <xf numFmtId="0" fontId="34" fillId="0" borderId="60" xfId="0" applyFont="1" applyBorder="1">
      <alignment vertical="center"/>
    </xf>
    <xf numFmtId="0" fontId="30" fillId="0" borderId="67" xfId="0" applyFont="1" applyBorder="1">
      <alignment vertical="center"/>
    </xf>
    <xf numFmtId="0" fontId="28" fillId="0" borderId="67"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9" fillId="12" borderId="7" xfId="0" applyFont="1" applyFill="1" applyBorder="1" applyAlignment="1">
      <alignment horizontal="center" vertical="center"/>
    </xf>
    <xf numFmtId="0" fontId="13" fillId="0" borderId="1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54" fillId="0" borderId="8"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61" fillId="0" borderId="0" xfId="0" applyFont="1" applyProtection="1">
      <alignment vertical="center"/>
      <protection hidden="1"/>
    </xf>
    <xf numFmtId="0" fontId="24" fillId="0" borderId="0" xfId="0" applyFont="1" applyProtection="1">
      <alignment vertical="center"/>
      <protection hidden="1"/>
    </xf>
    <xf numFmtId="0" fontId="62"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2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1" fillId="0" borderId="27" xfId="0" applyFont="1" applyBorder="1" applyAlignment="1" applyProtection="1">
      <alignment horizontal="left" vertical="center"/>
      <protection hidden="1"/>
    </xf>
    <xf numFmtId="0" fontId="1" fillId="0" borderId="27"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0" fontId="47" fillId="0" borderId="0" xfId="0" applyFont="1" applyProtection="1">
      <alignment vertical="center"/>
      <protection hidden="1"/>
    </xf>
    <xf numFmtId="0" fontId="2" fillId="0" borderId="27" xfId="1" applyFont="1" applyBorder="1" applyProtection="1">
      <alignment vertical="center"/>
      <protection hidden="1"/>
    </xf>
    <xf numFmtId="0" fontId="2" fillId="0" borderId="33" xfId="1" applyFont="1" applyBorder="1" applyProtection="1">
      <alignment vertical="center"/>
      <protection hidden="1"/>
    </xf>
    <xf numFmtId="0" fontId="31" fillId="0" borderId="29" xfId="1" applyFont="1" applyBorder="1" applyAlignment="1" applyProtection="1">
      <alignment vertical="center" wrapText="1"/>
      <protection hidden="1"/>
    </xf>
    <xf numFmtId="0" fontId="31" fillId="0" borderId="28" xfId="1" applyFont="1" applyBorder="1" applyAlignment="1" applyProtection="1">
      <alignment vertical="center" wrapText="1"/>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0" xfId="1" applyFont="1" applyAlignment="1" applyProtection="1">
      <alignment horizontal="left" vertical="center" wrapText="1"/>
      <protection hidden="1"/>
    </xf>
    <xf numFmtId="176" fontId="41" fillId="0" borderId="10" xfId="1" applyNumberFormat="1" applyFont="1" applyBorder="1" applyAlignment="1" applyProtection="1">
      <alignment horizontal="center" vertical="center"/>
      <protection hidden="1"/>
    </xf>
    <xf numFmtId="176" fontId="41" fillId="0" borderId="9" xfId="1" applyNumberFormat="1" applyFont="1" applyBorder="1" applyAlignment="1" applyProtection="1">
      <alignment horizontal="center" vertical="center"/>
      <protection hidden="1"/>
    </xf>
    <xf numFmtId="0" fontId="2" fillId="0" borderId="34"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32" xfId="1" applyFont="1" applyBorder="1" applyAlignment="1" applyProtection="1">
      <alignment horizontal="left" vertical="center" wrapText="1"/>
      <protection hidden="1"/>
    </xf>
    <xf numFmtId="0" fontId="2" fillId="0" borderId="0" xfId="1" applyFont="1" applyBorder="1" applyAlignment="1" applyProtection="1">
      <alignment horizontal="left" vertical="center" wrapText="1"/>
      <protection hidden="1"/>
    </xf>
    <xf numFmtId="0" fontId="2" fillId="0" borderId="30" xfId="1" applyFont="1" applyBorder="1" applyAlignment="1" applyProtection="1">
      <alignment horizontal="left" vertical="center" wrapText="1"/>
      <protection hidden="1"/>
    </xf>
    <xf numFmtId="0" fontId="2" fillId="0" borderId="29" xfId="1" applyFont="1" applyBorder="1" applyAlignment="1" applyProtection="1">
      <alignment horizontal="left" vertical="center" wrapText="1"/>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81" xfId="1" applyNumberFormat="1" applyFont="1" applyBorder="1" applyAlignment="1" applyProtection="1">
      <alignment horizontal="center" vertical="center" wrapText="1"/>
      <protection hidden="1"/>
    </xf>
    <xf numFmtId="176" fontId="24" fillId="0" borderId="83"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82" xfId="1" applyNumberFormat="1" applyFont="1" applyBorder="1" applyAlignment="1" applyProtection="1">
      <alignment horizontal="center" vertical="center" wrapText="1"/>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83"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81" xfId="1" applyFont="1" applyBorder="1" applyAlignment="1" applyProtection="1">
      <alignment horizontal="center" vertical="center" wrapText="1"/>
      <protection hidden="1"/>
    </xf>
    <xf numFmtId="0" fontId="24" fillId="0" borderId="43" xfId="1" applyFont="1" applyBorder="1" applyAlignment="1" applyProtection="1">
      <alignment horizontal="center" vertical="center" wrapText="1"/>
      <protection hidden="1"/>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82"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81" xfId="1" applyNumberFormat="1" applyFont="1" applyBorder="1" applyAlignment="1" applyProtection="1">
      <alignment horizontal="left" vertical="center" wrapText="1"/>
      <protection hidden="1"/>
    </xf>
    <xf numFmtId="176" fontId="31" fillId="0" borderId="83"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82" xfId="1" applyNumberFormat="1" applyFont="1" applyBorder="1" applyAlignment="1" applyProtection="1">
      <alignment horizontal="left" vertical="center" wrapText="1"/>
      <protection hidden="1"/>
    </xf>
    <xf numFmtId="0" fontId="24" fillId="0" borderId="26" xfId="1" applyFont="1" applyBorder="1" applyAlignment="1" applyProtection="1">
      <alignment horizontal="center" vertical="center"/>
      <protection hidden="1"/>
    </xf>
    <xf numFmtId="0" fontId="24" fillId="0" borderId="81"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82" xfId="1" applyFont="1" applyBorder="1" applyAlignment="1" applyProtection="1">
      <alignment horizontal="center" vertical="center"/>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0" fontId="26" fillId="0" borderId="0" xfId="1" applyFont="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84"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85"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48" xfId="1" applyFont="1" applyBorder="1" applyAlignment="1" applyProtection="1">
      <alignment horizontal="center" vertical="center"/>
      <protection hidden="1"/>
    </xf>
    <xf numFmtId="0" fontId="24" fillId="0" borderId="83" xfId="1" applyFont="1" applyBorder="1" applyAlignment="1" applyProtection="1">
      <alignment horizontal="center" vertical="center"/>
      <protection hidden="1"/>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24" fillId="0" borderId="10"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49" fontId="24" fillId="0" borderId="9" xfId="1" applyNumberFormat="1" applyFont="1" applyBorder="1" applyAlignment="1" applyProtection="1">
      <alignment horizontal="center" vertical="center"/>
      <protection locked="0"/>
    </xf>
    <xf numFmtId="49" fontId="24" fillId="0" borderId="8" xfId="1" applyNumberFormat="1" applyFont="1" applyBorder="1" applyAlignment="1" applyProtection="1">
      <alignment horizontal="center" vertical="center"/>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0" fontId="1" fillId="0" borderId="0" xfId="1" applyAlignment="1" applyProtection="1">
      <alignment horizontal="center"/>
      <protection hidden="1"/>
    </xf>
    <xf numFmtId="0" fontId="38"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6" fillId="0" borderId="32" xfId="1" applyFont="1" applyBorder="1" applyAlignment="1" applyProtection="1">
      <alignment horizontal="center" vertical="center"/>
      <protection locked="0" hidden="1"/>
    </xf>
    <xf numFmtId="0" fontId="36" fillId="0" borderId="0" xfId="1" applyFont="1" applyAlignment="1" applyProtection="1">
      <alignment horizontal="center" vertical="center"/>
      <protection locked="0" hidden="1"/>
    </xf>
    <xf numFmtId="0" fontId="36" fillId="0" borderId="31" xfId="1" applyFont="1" applyBorder="1" applyAlignment="1" applyProtection="1">
      <alignment horizontal="center" vertical="center"/>
      <protection locked="0" hidden="1"/>
    </xf>
    <xf numFmtId="0" fontId="36" fillId="0" borderId="30" xfId="1" applyFont="1" applyBorder="1" applyAlignment="1" applyProtection="1">
      <alignment horizontal="center" vertical="center"/>
      <protection locked="0" hidden="1"/>
    </xf>
    <xf numFmtId="0" fontId="36" fillId="0" borderId="29" xfId="1" applyFont="1" applyBorder="1" applyAlignment="1" applyProtection="1">
      <alignment horizontal="center" vertical="center"/>
      <protection locked="0" hidden="1"/>
    </xf>
    <xf numFmtId="0" fontId="36" fillId="0" borderId="28" xfId="1" applyFont="1" applyBorder="1" applyAlignment="1" applyProtection="1">
      <alignment horizontal="center" vertical="center"/>
      <protection locked="0"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1" fillId="0" borderId="0" xfId="1" applyAlignment="1" applyProtection="1">
      <alignment horizontal="center" vertical="center"/>
      <protection locked="0"/>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54" fillId="0" borderId="10" xfId="1" applyFont="1" applyBorder="1" applyAlignment="1" applyProtection="1">
      <alignment horizontal="center" vertical="center"/>
      <protection locked="0"/>
    </xf>
    <xf numFmtId="0" fontId="54" fillId="0" borderId="9" xfId="1" applyFont="1" applyBorder="1" applyAlignment="1" applyProtection="1">
      <alignment horizontal="center" vertical="center"/>
      <protection locked="0"/>
    </xf>
    <xf numFmtId="0" fontId="1" fillId="0" borderId="9" xfId="1" applyFont="1" applyBorder="1" applyAlignment="1" applyProtection="1">
      <alignment horizontal="left" vertical="center"/>
      <protection locked="0"/>
    </xf>
    <xf numFmtId="0" fontId="1" fillId="0" borderId="8" xfId="1" applyFont="1" applyBorder="1" applyAlignment="1" applyProtection="1">
      <alignment horizontal="left" vertical="center"/>
      <protection locked="0"/>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49" fontId="63" fillId="0" borderId="10" xfId="0" applyNumberFormat="1" applyFont="1" applyBorder="1" applyAlignment="1" applyProtection="1">
      <alignment horizontal="center" vertical="center"/>
      <protection hidden="1"/>
    </xf>
    <xf numFmtId="49" fontId="63" fillId="0" borderId="9" xfId="0" applyNumberFormat="1" applyFont="1" applyBorder="1" applyAlignment="1" applyProtection="1">
      <alignment horizontal="center" vertical="center"/>
      <protection hidden="1"/>
    </xf>
    <xf numFmtId="49" fontId="63" fillId="0" borderId="8" xfId="0" applyNumberFormat="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1"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Border="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7"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49" fontId="26" fillId="0" borderId="57"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8" xfId="1"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52" xfId="1" applyFont="1" applyBorder="1" applyAlignment="1" applyProtection="1">
      <alignment horizontal="left" vertical="center" inden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8" fillId="0" borderId="25" xfId="1" applyFont="1" applyBorder="1" applyAlignment="1" applyProtection="1">
      <alignment horizontal="center" vertical="center" wrapText="1" shrinkToFit="1"/>
      <protection locked="0" hidden="1"/>
    </xf>
    <xf numFmtId="0" fontId="58" fillId="0" borderId="25" xfId="1" applyFont="1" applyBorder="1" applyAlignment="1" applyProtection="1">
      <alignment horizontal="center" vertical="center" shrinkToFit="1"/>
      <protection locked="0" hidden="1"/>
    </xf>
    <xf numFmtId="0" fontId="58" fillId="0" borderId="24" xfId="1" applyFont="1" applyBorder="1" applyAlignment="1" applyProtection="1">
      <alignment horizontal="center" vertical="center" shrinkToFit="1"/>
      <protection locked="0" hidden="1"/>
    </xf>
    <xf numFmtId="0" fontId="58" fillId="0" borderId="29" xfId="1" applyFont="1" applyBorder="1" applyAlignment="1" applyProtection="1">
      <alignment horizontal="center" vertical="center" shrinkToFit="1"/>
      <protection locked="0" hidden="1"/>
    </xf>
    <xf numFmtId="0" fontId="58" fillId="0" borderId="50"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33" fillId="0" borderId="0" xfId="0" applyFont="1" applyAlignment="1">
      <alignment horizontal="center" vertical="center"/>
    </xf>
    <xf numFmtId="0" fontId="53"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0" xfId="0" applyFont="1" applyAlignment="1">
      <alignment horizontal="left" vertical="center" shrinkToFit="1"/>
    </xf>
    <xf numFmtId="0" fontId="28" fillId="0" borderId="7"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103" xfId="0" applyFont="1" applyBorder="1" applyAlignment="1">
      <alignment horizontal="left" vertical="center"/>
    </xf>
    <xf numFmtId="0" fontId="28" fillId="0" borderId="104"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lignment horizontal="center"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83"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31" fillId="0" borderId="0" xfId="0" applyFont="1" applyAlignment="1">
      <alignment horizontal="left" vertical="center" wrapText="1"/>
    </xf>
    <xf numFmtId="0" fontId="52" fillId="9" borderId="7" xfId="0" applyFont="1" applyFill="1" applyBorder="1" applyAlignment="1">
      <alignment horizontal="right" vertical="center"/>
    </xf>
    <xf numFmtId="0" fontId="28" fillId="9" borderId="7" xfId="0" applyFont="1" applyFill="1" applyBorder="1" applyAlignment="1">
      <alignment horizontal="right" vertical="center"/>
    </xf>
    <xf numFmtId="0" fontId="1" fillId="0" borderId="7" xfId="0" applyFont="1" applyBorder="1" applyAlignment="1">
      <alignment horizontal="right" vertical="center"/>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28" fillId="0" borderId="7" xfId="0" applyFont="1" applyBorder="1" applyAlignment="1">
      <alignment horizontal="right" vertical="center"/>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81"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30" fillId="8" borderId="0" xfId="0" applyFont="1" applyFill="1" applyAlignment="1">
      <alignment horizontal="center" vertical="center" wrapText="1"/>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1" fillId="0" borderId="7" xfId="5" applyFont="1" applyBorder="1" applyAlignment="1">
      <alignment horizontal="center" vertical="center" wrapText="1"/>
    </xf>
    <xf numFmtId="0" fontId="45" fillId="0" borderId="0" xfId="5" applyFont="1" applyAlignment="1">
      <alignment horizontal="center" vertical="center"/>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0" fillId="0" borderId="7" xfId="0"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39" fillId="0" borderId="21" xfId="0" applyFont="1" applyBorder="1" applyAlignment="1" applyProtection="1">
      <alignment horizontal="left" vertical="center"/>
      <protection hidden="1"/>
    </xf>
    <xf numFmtId="0" fontId="39" fillId="0" borderId="20" xfId="0" applyFont="1" applyBorder="1" applyAlignment="1" applyProtection="1">
      <alignment horizontal="left" vertical="center"/>
      <protection hidden="1"/>
    </xf>
    <xf numFmtId="0" fontId="31" fillId="0" borderId="20" xfId="0" applyFont="1" applyBorder="1" applyAlignment="1" applyProtection="1">
      <alignment horizontal="center" vertical="center" wrapText="1"/>
      <protection hidden="1"/>
    </xf>
    <xf numFmtId="0" fontId="31" fillId="0" borderId="78" xfId="0" applyFont="1" applyBorder="1" applyAlignment="1" applyProtection="1">
      <alignment horizontal="center" vertical="center" wrapText="1"/>
      <protection hidden="1"/>
    </xf>
    <xf numFmtId="178" fontId="24" fillId="0" borderId="86" xfId="0" applyNumberFormat="1" applyFont="1" applyBorder="1" applyAlignment="1" applyProtection="1">
      <alignment horizontal="center" vertical="center"/>
      <protection locked="0"/>
    </xf>
    <xf numFmtId="178" fontId="24" fillId="0" borderId="20" xfId="0" applyNumberFormat="1" applyFont="1" applyBorder="1" applyAlignment="1" applyProtection="1">
      <alignment horizontal="center" vertical="center"/>
      <protection locked="0"/>
    </xf>
    <xf numFmtId="0" fontId="59" fillId="0" borderId="25" xfId="0" applyFont="1" applyBorder="1" applyAlignment="1" applyProtection="1">
      <alignment horizontal="center" vertical="center"/>
      <protection hidden="1"/>
    </xf>
    <xf numFmtId="0" fontId="59" fillId="0" borderId="24"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42" xfId="0" applyFont="1" applyBorder="1" applyAlignment="1" applyProtection="1">
      <alignment horizontal="center" vertical="center"/>
      <protection hidden="1"/>
    </xf>
    <xf numFmtId="0" fontId="59" fillId="0" borderId="18" xfId="0" applyFont="1" applyBorder="1" applyAlignment="1" applyProtection="1">
      <alignment horizontal="center" vertical="center"/>
      <protection hidden="1"/>
    </xf>
    <xf numFmtId="0" fontId="59" fillId="0" borderId="22"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176" fontId="13" fillId="0" borderId="34" xfId="0" applyNumberFormat="1" applyFont="1" applyBorder="1" applyAlignment="1" applyProtection="1">
      <alignment horizontal="center" vertical="center"/>
      <protection hidden="1"/>
    </xf>
    <xf numFmtId="176" fontId="13" fillId="0" borderId="33" xfId="0" applyNumberFormat="1" applyFont="1" applyBorder="1" applyAlignment="1" applyProtection="1">
      <alignment horizontal="center" vertical="center"/>
      <protection hidden="1"/>
    </xf>
    <xf numFmtId="176" fontId="13" fillId="0" borderId="30" xfId="0" applyNumberFormat="1" applyFont="1" applyBorder="1" applyAlignment="1" applyProtection="1">
      <alignment horizontal="center" vertical="center"/>
      <protection hidden="1"/>
    </xf>
    <xf numFmtId="176" fontId="13" fillId="0" borderId="28" xfId="0" applyNumberFormat="1" applyFont="1" applyBorder="1" applyAlignment="1" applyProtection="1">
      <alignment horizontal="center" vertical="center"/>
      <protection hidden="1"/>
    </xf>
    <xf numFmtId="38" fontId="2" fillId="0" borderId="10" xfId="4" applyFont="1" applyBorder="1" applyAlignment="1" applyProtection="1">
      <alignment horizontal="center" vertical="center"/>
      <protection hidden="1"/>
    </xf>
    <xf numFmtId="38" fontId="2" fillId="0" borderId="9" xfId="4" applyFont="1" applyBorder="1" applyAlignment="1" applyProtection="1">
      <alignment horizontal="center" vertical="center"/>
      <protection hidden="1"/>
    </xf>
    <xf numFmtId="38" fontId="2" fillId="0" borderId="8" xfId="4"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176" fontId="54" fillId="0" borderId="10" xfId="0" applyNumberFormat="1" applyFont="1" applyBorder="1" applyAlignment="1" applyProtection="1">
      <alignment horizontal="center" vertical="center"/>
      <protection locked="0"/>
    </xf>
    <xf numFmtId="176" fontId="54" fillId="0" borderId="9" xfId="0" applyNumberFormat="1" applyFont="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0" fontId="13" fillId="0" borderId="29" xfId="0" applyFont="1" applyBorder="1" applyAlignment="1" applyProtection="1">
      <alignment horizontal="left" vertical="center" wrapText="1"/>
      <protection hidden="1"/>
    </xf>
    <xf numFmtId="0" fontId="51" fillId="0" borderId="10" xfId="0" applyFont="1" applyBorder="1" applyAlignment="1" applyProtection="1">
      <alignment horizontal="center" vertical="center" wrapText="1"/>
      <protection hidden="1"/>
    </xf>
    <xf numFmtId="0" fontId="51" fillId="0" borderId="9"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176" fontId="13" fillId="0" borderId="0" xfId="0" applyNumberFormat="1" applyFont="1" applyAlignment="1" applyProtection="1">
      <alignment horizontal="left" vertical="center" wrapText="1"/>
      <protection hidden="1"/>
    </xf>
    <xf numFmtId="176" fontId="13" fillId="0" borderId="0" xfId="0" applyNumberFormat="1" applyFont="1" applyAlignment="1" applyProtection="1">
      <alignment horizontal="left" vertical="center"/>
      <protection hidden="1"/>
    </xf>
    <xf numFmtId="0" fontId="13" fillId="13" borderId="10" xfId="0" applyFont="1" applyFill="1" applyBorder="1" applyAlignment="1" applyProtection="1">
      <alignment horizontal="left" vertical="center"/>
      <protection hidden="1"/>
    </xf>
    <xf numFmtId="0" fontId="13" fillId="13" borderId="9" xfId="0" applyFont="1" applyFill="1" applyBorder="1" applyAlignment="1" applyProtection="1">
      <alignment horizontal="left" vertical="center"/>
      <protection hidden="1"/>
    </xf>
    <xf numFmtId="0" fontId="13" fillId="13" borderId="8" xfId="0" applyFont="1" applyFill="1" applyBorder="1" applyAlignment="1" applyProtection="1">
      <alignment horizontal="left" vertical="center"/>
      <protection hidden="1"/>
    </xf>
    <xf numFmtId="176" fontId="13" fillId="0" borderId="32" xfId="0" applyNumberFormat="1" applyFont="1" applyBorder="1" applyAlignment="1" applyProtection="1">
      <alignment horizontal="center" vertical="center"/>
      <protection hidden="1"/>
    </xf>
    <xf numFmtId="176" fontId="13" fillId="0" borderId="31" xfId="0" applyNumberFormat="1" applyFont="1" applyBorder="1" applyAlignment="1" applyProtection="1">
      <alignment horizontal="center" vertical="center"/>
      <protection hidden="1"/>
    </xf>
    <xf numFmtId="0" fontId="13" fillId="13"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181" fontId="54" fillId="0" borderId="10" xfId="0" applyNumberFormat="1" applyFont="1" applyBorder="1" applyAlignment="1" applyProtection="1">
      <alignment horizontal="center" vertical="center"/>
      <protection locked="0"/>
    </xf>
    <xf numFmtId="181" fontId="54" fillId="0" borderId="9"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0" fontId="13" fillId="13" borderId="10" xfId="0" applyFont="1" applyFill="1" applyBorder="1" applyAlignment="1" applyProtection="1">
      <alignment horizontal="center" vertical="center"/>
      <protection hidden="1"/>
    </xf>
    <xf numFmtId="0" fontId="13" fillId="13" borderId="8" xfId="0" applyFont="1" applyFill="1" applyBorder="1" applyAlignment="1" applyProtection="1">
      <alignment horizontal="center" vertical="center"/>
      <protection hidden="1"/>
    </xf>
    <xf numFmtId="0" fontId="52" fillId="0" borderId="0" xfId="0" applyFont="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4" fillId="0" borderId="8" xfId="0" applyNumberFormat="1" applyFont="1" applyBorder="1" applyAlignment="1" applyProtection="1">
      <alignment horizontal="center" vertical="center"/>
      <protection locked="0"/>
    </xf>
    <xf numFmtId="0" fontId="2" fillId="0" borderId="46"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38" fontId="54" fillId="0" borderId="45" xfId="4" applyFont="1" applyFill="1" applyBorder="1" applyAlignment="1" applyProtection="1">
      <alignment horizontal="center" vertical="center" shrinkToFit="1"/>
      <protection hidden="1"/>
    </xf>
    <xf numFmtId="38" fontId="54" fillId="0" borderId="68" xfId="4" applyFont="1" applyFill="1" applyBorder="1" applyAlignment="1" applyProtection="1">
      <alignment horizontal="center" vertical="center" shrinkToFit="1"/>
      <protection hidden="1"/>
    </xf>
    <xf numFmtId="0" fontId="6" fillId="0" borderId="3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176" fontId="18" fillId="0" borderId="29"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49" fillId="0" borderId="29"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182" fontId="1" fillId="0" borderId="8" xfId="0" applyNumberFormat="1" applyFont="1" applyBorder="1" applyAlignment="1" applyProtection="1">
      <alignment horizontal="center" vertical="center"/>
      <protection locked="0" hidden="1"/>
    </xf>
    <xf numFmtId="182" fontId="1" fillId="0" borderId="10" xfId="0" applyNumberFormat="1" applyFont="1" applyBorder="1" applyAlignment="1" applyProtection="1">
      <alignment horizontal="center" vertical="center"/>
      <protection locked="0"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0" borderId="44" xfId="0" applyFont="1" applyBorder="1" applyAlignment="1" applyProtection="1">
      <alignment horizontal="center" vertical="center"/>
      <protection hidden="1"/>
    </xf>
    <xf numFmtId="0" fontId="1" fillId="0" borderId="88" xfId="0" applyFont="1" applyBorder="1" applyAlignment="1" applyProtection="1">
      <alignment horizontal="center" vertical="center"/>
      <protection hidden="1"/>
    </xf>
    <xf numFmtId="0" fontId="1" fillId="0" borderId="89" xfId="0" applyFont="1" applyBorder="1" applyAlignment="1" applyProtection="1">
      <alignment horizontal="center" vertical="center"/>
      <protection hidden="1"/>
    </xf>
    <xf numFmtId="0" fontId="1" fillId="0" borderId="91" xfId="0" applyFont="1" applyBorder="1" applyAlignment="1" applyProtection="1">
      <alignment horizontal="center" vertical="center"/>
      <protection hidden="1"/>
    </xf>
    <xf numFmtId="0" fontId="1" fillId="0" borderId="92" xfId="0" applyFont="1" applyBorder="1" applyAlignment="1" applyProtection="1">
      <alignment horizontal="center" vertical="center"/>
      <protection hidden="1"/>
    </xf>
    <xf numFmtId="0" fontId="1" fillId="0" borderId="94" xfId="0" applyFont="1" applyBorder="1" applyAlignment="1" applyProtection="1">
      <alignment horizontal="center" vertical="center"/>
      <protection hidden="1"/>
    </xf>
    <xf numFmtId="0" fontId="1" fillId="0" borderId="95"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34" fillId="0" borderId="93" xfId="0" applyFont="1" applyBorder="1" applyAlignment="1" applyProtection="1">
      <alignment horizontal="center" vertical="center"/>
      <protection hidden="1"/>
    </xf>
    <xf numFmtId="0" fontId="34" fillId="0" borderId="96" xfId="0" applyFont="1" applyBorder="1" applyAlignment="1" applyProtection="1">
      <alignment horizontal="center" vertical="center"/>
      <protection hidden="1"/>
    </xf>
    <xf numFmtId="0" fontId="54" fillId="0" borderId="0" xfId="0" applyFont="1" applyAlignment="1" applyProtection="1">
      <alignment horizontal="center"/>
      <protection hidden="1"/>
    </xf>
    <xf numFmtId="176" fontId="54" fillId="0" borderId="29" xfId="0" applyNumberFormat="1" applyFont="1" applyBorder="1" applyAlignment="1" applyProtection="1">
      <alignment horizontal="right" vertical="center"/>
      <protection hidden="1"/>
    </xf>
    <xf numFmtId="0" fontId="23" fillId="0" borderId="21" xfId="0" applyFont="1" applyBorder="1" applyAlignment="1" applyProtection="1">
      <alignment horizontal="left" vertical="center"/>
      <protection hidden="1"/>
    </xf>
    <xf numFmtId="0" fontId="23" fillId="0" borderId="20" xfId="0" applyFont="1" applyBorder="1" applyAlignment="1" applyProtection="1">
      <alignment horizontal="left" vertical="center"/>
      <protection hidden="1"/>
    </xf>
    <xf numFmtId="176" fontId="13" fillId="0" borderId="0" xfId="0" applyNumberFormat="1" applyFont="1" applyAlignment="1" applyProtection="1">
      <alignment horizontal="center" vertical="center"/>
      <protection hidden="1"/>
    </xf>
    <xf numFmtId="176" fontId="34" fillId="0" borderId="7" xfId="0" applyNumberFormat="1" applyFont="1" applyBorder="1" applyAlignment="1" applyProtection="1">
      <alignment horizontal="center" vertical="center"/>
      <protection hidden="1"/>
    </xf>
    <xf numFmtId="0" fontId="1" fillId="3" borderId="10"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protection hidden="1"/>
    </xf>
    <xf numFmtId="0" fontId="48" fillId="0" borderId="20" xfId="0" applyFont="1" applyBorder="1" applyAlignment="1" applyProtection="1">
      <alignment horizontal="center" vertical="center" wrapText="1"/>
      <protection hidden="1"/>
    </xf>
    <xf numFmtId="0" fontId="48" fillId="0" borderId="78" xfId="0" applyFont="1" applyBorder="1" applyAlignment="1" applyProtection="1">
      <alignment horizontal="center" vertical="center" wrapText="1"/>
      <protection hidden="1"/>
    </xf>
    <xf numFmtId="182" fontId="41" fillId="0" borderId="86" xfId="0" applyNumberFormat="1" applyFont="1" applyBorder="1" applyAlignment="1" applyProtection="1">
      <alignment horizontal="center" vertical="center"/>
      <protection locked="0" hidden="1"/>
    </xf>
    <xf numFmtId="182" fontId="41" fillId="0" borderId="20" xfId="0" applyNumberFormat="1" applyFont="1" applyBorder="1" applyAlignment="1" applyProtection="1">
      <alignment horizontal="center" vertical="center"/>
      <protection locked="0" hidden="1"/>
    </xf>
    <xf numFmtId="0" fontId="34" fillId="0" borderId="0" xfId="0" applyFont="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87" xfId="0" applyFont="1" applyFill="1" applyBorder="1" applyAlignment="1" applyProtection="1">
      <alignment horizontal="center" vertical="center" wrapText="1"/>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54" fillId="0" borderId="10"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176" fontId="54" fillId="0" borderId="10" xfId="0" applyNumberFormat="1" applyFont="1" applyBorder="1" applyAlignment="1" applyProtection="1">
      <alignment horizontal="center" vertical="center" wrapText="1"/>
      <protection hidden="1"/>
    </xf>
    <xf numFmtId="176" fontId="54" fillId="0" borderId="9" xfId="0" applyNumberFormat="1" applyFont="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52" fillId="2" borderId="7" xfId="0" applyFont="1" applyFill="1" applyBorder="1" applyAlignment="1" applyProtection="1">
      <alignment horizontal="center" vertical="center"/>
      <protection locked="0"/>
    </xf>
    <xf numFmtId="0" fontId="24" fillId="9" borderId="66" xfId="0" applyFont="1" applyFill="1" applyBorder="1" applyAlignment="1" applyProtection="1">
      <alignment horizontal="center" vertical="center" wrapText="1"/>
      <protection hidden="1"/>
    </xf>
    <xf numFmtId="0" fontId="24" fillId="9" borderId="65" xfId="0" applyFont="1" applyFill="1" applyBorder="1" applyAlignment="1" applyProtection="1">
      <alignment horizontal="center" vertical="center" wrapText="1"/>
      <protection hidden="1"/>
    </xf>
    <xf numFmtId="0" fontId="32" fillId="0" borderId="7" xfId="0"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4" fillId="3" borderId="10" xfId="0" applyFont="1" applyFill="1" applyBorder="1" applyAlignment="1" applyProtection="1">
      <alignment horizontal="center" vertical="center" wrapText="1"/>
      <protection hidden="1"/>
    </xf>
    <xf numFmtId="0" fontId="34" fillId="3" borderId="9" xfId="0" applyFont="1" applyFill="1" applyBorder="1" applyAlignment="1" applyProtection="1">
      <alignment horizontal="center" vertical="center"/>
      <protection hidden="1"/>
    </xf>
    <xf numFmtId="0" fontId="34" fillId="3" borderId="8" xfId="0" applyFont="1" applyFill="1" applyBorder="1" applyAlignment="1" applyProtection="1">
      <alignment horizontal="center" vertical="center"/>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38" fontId="1" fillId="0" borderId="7" xfId="4" applyFont="1" applyFill="1" applyBorder="1" applyAlignment="1" applyProtection="1">
      <alignment horizontal="center" vertical="center" wrapText="1"/>
      <protection locked="0" hidden="1"/>
    </xf>
    <xf numFmtId="0" fontId="34" fillId="0" borderId="27" xfId="0" applyFont="1" applyBorder="1" applyAlignment="1" applyProtection="1">
      <alignment horizontal="left" vertical="center" shrinkToFit="1"/>
      <protection hidden="1"/>
    </xf>
    <xf numFmtId="0" fontId="34" fillId="0" borderId="0" xfId="0" applyFont="1" applyAlignment="1" applyProtection="1">
      <alignment horizontal="center" vertical="center"/>
      <protection hidden="1"/>
    </xf>
    <xf numFmtId="38" fontId="1" fillId="0" borderId="0" xfId="4" applyFont="1" applyBorder="1" applyAlignment="1" applyProtection="1">
      <alignment horizontal="center" vertical="center"/>
      <protection hidden="1"/>
    </xf>
    <xf numFmtId="0" fontId="1" fillId="0" borderId="29" xfId="0" applyFont="1" applyBorder="1" applyAlignment="1" applyProtection="1">
      <alignment horizontal="right" vertical="center" wrapText="1"/>
      <protection hidden="1"/>
    </xf>
    <xf numFmtId="0" fontId="1" fillId="0" borderId="29" xfId="0" applyFont="1" applyBorder="1" applyAlignment="1" applyProtection="1">
      <alignment horizontal="right" vertical="center"/>
      <protection hidden="1"/>
    </xf>
    <xf numFmtId="184" fontId="39" fillId="0" borderId="29" xfId="0" applyNumberFormat="1" applyFont="1" applyBorder="1" applyAlignment="1" applyProtection="1">
      <alignment horizontal="center" vertical="center"/>
      <protection locked="0"/>
    </xf>
    <xf numFmtId="0" fontId="1" fillId="0" borderId="9" xfId="0" applyFont="1" applyBorder="1" applyAlignment="1" applyProtection="1">
      <alignment horizontal="right" vertical="center"/>
      <protection hidden="1"/>
    </xf>
    <xf numFmtId="181" fontId="23" fillId="0" borderId="9" xfId="0" applyNumberFormat="1" applyFont="1" applyBorder="1" applyAlignment="1" applyProtection="1">
      <alignment horizontal="right" vertical="center"/>
      <protection locked="0"/>
    </xf>
    <xf numFmtId="182" fontId="34" fillId="0" borderId="29" xfId="0" applyNumberFormat="1" applyFont="1" applyBorder="1" applyAlignment="1" applyProtection="1">
      <alignment horizontal="center" vertical="center"/>
      <protection hidden="1"/>
    </xf>
    <xf numFmtId="0" fontId="31" fillId="0" borderId="21" xfId="0" applyFont="1" applyBorder="1" applyAlignment="1" applyProtection="1">
      <alignment horizontal="left" vertical="center" wrapText="1" shrinkToFit="1"/>
      <protection hidden="1"/>
    </xf>
    <xf numFmtId="0" fontId="31" fillId="0" borderId="20" xfId="0" applyFont="1" applyBorder="1" applyAlignment="1" applyProtection="1">
      <alignment horizontal="left" vertical="center" shrinkToFit="1"/>
      <protection hidden="1"/>
    </xf>
    <xf numFmtId="0" fontId="31" fillId="0" borderId="78" xfId="0" applyFont="1" applyBorder="1" applyAlignment="1" applyProtection="1">
      <alignment horizontal="left" vertical="center" shrinkToFit="1"/>
      <protection hidden="1"/>
    </xf>
    <xf numFmtId="181" fontId="24" fillId="0" borderId="18" xfId="0" applyNumberFormat="1" applyFont="1" applyBorder="1" applyAlignment="1" applyProtection="1">
      <alignment horizontal="center" vertical="center"/>
      <protection locked="0"/>
    </xf>
    <xf numFmtId="0" fontId="30" fillId="0" borderId="10" xfId="0" applyFont="1" applyBorder="1" applyAlignment="1" applyProtection="1">
      <alignment horizontal="left" vertical="center" wrapText="1" shrinkToFit="1"/>
      <protection hidden="1"/>
    </xf>
    <xf numFmtId="0" fontId="30" fillId="0" borderId="9" xfId="0" applyFont="1" applyBorder="1" applyAlignment="1" applyProtection="1">
      <alignment horizontal="left" vertical="center" wrapText="1" shrinkToFit="1"/>
      <protection hidden="1"/>
    </xf>
    <xf numFmtId="0" fontId="30" fillId="0" borderId="8" xfId="0" applyFont="1" applyBorder="1" applyAlignment="1" applyProtection="1">
      <alignment horizontal="left" vertical="center" wrapText="1" shrinkToFit="1"/>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38" fontId="1" fillId="0" borderId="7" xfId="4" applyFont="1" applyFill="1" applyBorder="1" applyAlignment="1" applyProtection="1">
      <alignment horizontal="center" vertical="center"/>
      <protection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0" fontId="31" fillId="0" borderId="74" xfId="0" applyFont="1" applyBorder="1" applyAlignment="1" applyProtection="1">
      <alignment horizontal="left" vertical="center"/>
      <protection hidden="1"/>
    </xf>
    <xf numFmtId="0" fontId="31" fillId="0" borderId="72" xfId="0" applyFont="1" applyBorder="1" applyAlignment="1" applyProtection="1">
      <alignment horizontal="left" vertical="center"/>
      <protection hidden="1"/>
    </xf>
    <xf numFmtId="0" fontId="31" fillId="0" borderId="97" xfId="0" applyFont="1" applyBorder="1" applyAlignment="1" applyProtection="1">
      <alignment horizontal="left" vertical="center"/>
      <protection hidden="1"/>
    </xf>
    <xf numFmtId="181" fontId="24" fillId="0" borderId="73" xfId="0" applyNumberFormat="1" applyFont="1" applyBorder="1" applyAlignment="1" applyProtection="1">
      <alignment horizontal="center" vertical="center"/>
      <protection locked="0"/>
    </xf>
    <xf numFmtId="181" fontId="24" fillId="0" borderId="72" xfId="0" applyNumberFormat="1" applyFont="1" applyBorder="1" applyAlignment="1" applyProtection="1">
      <alignment horizontal="center" vertical="center"/>
      <protection locked="0"/>
    </xf>
    <xf numFmtId="0" fontId="30" fillId="0" borderId="10" xfId="0" applyFont="1" applyBorder="1" applyAlignment="1" applyProtection="1">
      <alignment horizontal="left" vertical="center" shrinkToFit="1"/>
      <protection hidden="1"/>
    </xf>
    <xf numFmtId="0" fontId="30" fillId="0" borderId="9" xfId="0" applyFont="1" applyBorder="1" applyAlignment="1" applyProtection="1">
      <alignment horizontal="left" vertical="center" shrinkToFit="1"/>
      <protection hidden="1"/>
    </xf>
    <xf numFmtId="0" fontId="30" fillId="0" borderId="8" xfId="0" applyFont="1" applyBorder="1" applyAlignment="1" applyProtection="1">
      <alignment horizontal="left" vertical="center" shrinkToFit="1"/>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1" fillId="0" borderId="29" xfId="0" applyFont="1" applyBorder="1" applyAlignment="1" applyProtection="1">
      <alignment horizontal="left" vertical="center" indent="1"/>
      <protection hidden="1"/>
    </xf>
    <xf numFmtId="38" fontId="1" fillId="0" borderId="9" xfId="0" applyNumberFormat="1"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4" fillId="0" borderId="79"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36" fillId="0" borderId="102" xfId="4" applyFont="1" applyFill="1" applyBorder="1" applyAlignment="1" applyProtection="1">
      <alignment horizontal="center" vertical="center" wrapText="1"/>
      <protection locked="0" hidden="1"/>
    </xf>
    <xf numFmtId="38" fontId="36" fillId="0" borderId="4" xfId="4" applyFont="1" applyFill="1" applyBorder="1" applyAlignment="1" applyProtection="1">
      <alignment horizontal="center" vertical="center" wrapText="1"/>
      <protection locked="0" hidden="1"/>
    </xf>
    <xf numFmtId="176" fontId="1" fillId="0" borderId="29" xfId="0" applyNumberFormat="1" applyFont="1" applyBorder="1" applyAlignment="1" applyProtection="1">
      <alignment horizontal="center" vertical="center"/>
      <protection hidden="1"/>
    </xf>
    <xf numFmtId="0" fontId="2" fillId="0" borderId="10"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69" xfId="0" applyFont="1" applyBorder="1" applyAlignment="1" applyProtection="1">
      <alignment horizontal="left" vertical="center"/>
      <protection hidden="1"/>
    </xf>
    <xf numFmtId="0" fontId="36" fillId="0" borderId="7" xfId="0" applyFont="1" applyBorder="1" applyAlignment="1" applyProtection="1">
      <alignment horizontal="center" vertical="center" shrinkToFit="1"/>
      <protection hidden="1"/>
    </xf>
    <xf numFmtId="0" fontId="33" fillId="0" borderId="63" xfId="1" applyFont="1" applyBorder="1" applyAlignment="1" applyProtection="1">
      <alignment horizontal="center" vertical="center"/>
      <protection hidden="1"/>
    </xf>
    <xf numFmtId="0" fontId="33" fillId="0" borderId="20" xfId="1" applyFont="1" applyBorder="1" applyAlignment="1" applyProtection="1">
      <alignment horizontal="center" vertical="center"/>
      <protection hidden="1"/>
    </xf>
    <xf numFmtId="0" fontId="33" fillId="0" borderId="19" xfId="1" applyFont="1" applyBorder="1" applyAlignment="1" applyProtection="1">
      <alignment horizontal="center" vertical="center"/>
      <protection hidden="1"/>
    </xf>
    <xf numFmtId="0" fontId="52" fillId="2" borderId="66" xfId="0" applyFont="1" applyFill="1" applyBorder="1" applyAlignment="1" applyProtection="1">
      <alignment horizontal="center" vertical="center" wrapText="1"/>
      <protection hidden="1"/>
    </xf>
    <xf numFmtId="0" fontId="6" fillId="2" borderId="65" xfId="0" applyFont="1" applyFill="1" applyBorder="1" applyAlignment="1" applyProtection="1">
      <alignment horizontal="center" vertical="center"/>
      <protection hidden="1"/>
    </xf>
    <xf numFmtId="0" fontId="23" fillId="0" borderId="29" xfId="0" applyFont="1" applyBorder="1" applyAlignment="1" applyProtection="1">
      <alignment horizontal="left" vertical="center" indent="1"/>
      <protection hidden="1"/>
    </xf>
    <xf numFmtId="176" fontId="39" fillId="0" borderId="9" xfId="0" applyNumberFormat="1" applyFont="1" applyBorder="1" applyAlignment="1" applyProtection="1">
      <alignment horizontal="center" vertical="center"/>
      <protection hidden="1"/>
    </xf>
    <xf numFmtId="176" fontId="1" fillId="0" borderId="9" xfId="0" applyNumberFormat="1" applyFont="1" applyBorder="1" applyAlignment="1" applyProtection="1">
      <alignment horizontal="center" vertical="center"/>
      <protection hidden="1"/>
    </xf>
    <xf numFmtId="0" fontId="31" fillId="0" borderId="98" xfId="0" applyFont="1" applyBorder="1" applyAlignment="1" applyProtection="1">
      <alignment horizontal="left" vertical="center" wrapText="1"/>
      <protection hidden="1"/>
    </xf>
    <xf numFmtId="0" fontId="31" fillId="0" borderId="99" xfId="0" applyFont="1" applyBorder="1" applyAlignment="1" applyProtection="1">
      <alignment horizontal="left" vertical="center"/>
      <protection hidden="1"/>
    </xf>
    <xf numFmtId="0" fontId="31" fillId="0" borderId="100"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78" xfId="0" applyFont="1" applyBorder="1" applyAlignment="1" applyProtection="1">
      <alignment horizontal="left" vertical="center"/>
      <protection hidden="1"/>
    </xf>
    <xf numFmtId="181" fontId="24" fillId="0" borderId="86" xfId="0" applyNumberFormat="1" applyFont="1" applyBorder="1" applyAlignment="1" applyProtection="1">
      <alignment horizontal="center" vertical="center"/>
      <protection locked="0"/>
    </xf>
    <xf numFmtId="181" fontId="24" fillId="0" borderId="20" xfId="0" applyNumberFormat="1" applyFont="1" applyBorder="1" applyAlignment="1" applyProtection="1">
      <alignment horizontal="center" vertical="center"/>
      <protection locked="0"/>
    </xf>
    <xf numFmtId="0" fontId="1" fillId="0" borderId="77"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34" fillId="0" borderId="7" xfId="0" applyFont="1" applyBorder="1" applyAlignment="1" applyProtection="1">
      <alignment horizontal="left" vertical="center" wrapText="1"/>
      <protection hidden="1"/>
    </xf>
    <xf numFmtId="0" fontId="34" fillId="7" borderId="7" xfId="0" applyFont="1" applyFill="1" applyBorder="1" applyAlignment="1" applyProtection="1">
      <alignment horizontal="left" vertical="center" wrapText="1"/>
      <protection hidden="1"/>
    </xf>
    <xf numFmtId="0" fontId="34" fillId="0" borderId="7" xfId="0" applyFont="1" applyBorder="1" applyAlignment="1" applyProtection="1">
      <alignment horizontal="center" vertical="center" wrapText="1"/>
      <protection hidden="1"/>
    </xf>
    <xf numFmtId="0" fontId="34" fillId="7" borderId="7" xfId="0" applyFont="1" applyFill="1" applyBorder="1" applyAlignment="1" applyProtection="1">
      <alignment horizontal="center" vertical="center" wrapText="1"/>
      <protection hidden="1"/>
    </xf>
    <xf numFmtId="0" fontId="30" fillId="0" borderId="10"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183" fontId="34" fillId="0" borderId="7" xfId="0" applyNumberFormat="1" applyFont="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176" fontId="34" fillId="7" borderId="7" xfId="0" applyNumberFormat="1" applyFont="1" applyFill="1" applyBorder="1" applyAlignment="1" applyProtection="1">
      <alignment horizontal="center" vertical="center"/>
      <protection hidden="1"/>
    </xf>
    <xf numFmtId="180" fontId="36" fillId="0" borderId="10" xfId="0" applyNumberFormat="1" applyFont="1" applyBorder="1" applyAlignment="1" applyProtection="1">
      <alignment horizontal="center" vertical="center"/>
      <protection locked="0" hidden="1"/>
    </xf>
    <xf numFmtId="180"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176" fontId="34"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76" fontId="41" fillId="0" borderId="29" xfId="0" applyNumberFormat="1" applyFont="1" applyBorder="1" applyAlignment="1" applyProtection="1">
      <alignment horizontal="right" vertical="center"/>
      <protection locked="0"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4" fillId="0" borderId="25" xfId="0" applyFont="1" applyBorder="1" applyAlignment="1" applyProtection="1">
      <alignment horizontal="left" vertical="center" wrapText="1"/>
      <protection hidden="1"/>
    </xf>
    <xf numFmtId="180" fontId="36" fillId="0" borderId="5" xfId="0" applyNumberFormat="1" applyFont="1" applyBorder="1" applyAlignment="1" applyProtection="1">
      <alignment horizontal="center" vertical="center"/>
      <protection locked="0" hidden="1"/>
    </xf>
    <xf numFmtId="180" fontId="36" fillId="0" borderId="4" xfId="0" applyNumberFormat="1" applyFont="1" applyBorder="1" applyAlignment="1" applyProtection="1">
      <alignment horizontal="center" vertical="center"/>
      <protection locked="0"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1" fillId="0" borderId="7" xfId="0" applyNumberFormat="1" applyFont="1" applyBorder="1" applyAlignment="1" applyProtection="1">
      <alignment horizontal="center" vertical="center"/>
      <protection hidden="1"/>
    </xf>
    <xf numFmtId="183" fontId="36" fillId="0" borderId="5" xfId="0" applyNumberFormat="1" applyFont="1" applyBorder="1" applyAlignment="1" applyProtection="1">
      <alignment horizontal="center" vertical="center"/>
      <protection locked="0" hidden="1"/>
    </xf>
    <xf numFmtId="183" fontId="36" fillId="0" borderId="4" xfId="0" applyNumberFormat="1" applyFont="1" applyBorder="1" applyAlignment="1" applyProtection="1">
      <alignment horizontal="center" vertical="center"/>
      <protection locked="0" hidden="1"/>
    </xf>
    <xf numFmtId="0" fontId="6" fillId="2" borderId="21"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0" fontId="6" fillId="2" borderId="87"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11" borderId="10" xfId="0" applyFont="1" applyFill="1" applyBorder="1" applyAlignment="1" applyProtection="1">
      <alignment horizontal="center" vertical="center"/>
      <protection hidden="1"/>
    </xf>
    <xf numFmtId="0" fontId="1" fillId="11" borderId="9" xfId="0" applyFont="1" applyFill="1" applyBorder="1" applyAlignment="1" applyProtection="1">
      <alignment horizontal="center" vertical="center"/>
      <protection hidden="1"/>
    </xf>
    <xf numFmtId="0" fontId="1" fillId="11" borderId="8" xfId="0" applyFont="1" applyFill="1" applyBorder="1" applyAlignment="1" applyProtection="1">
      <alignment horizontal="center" vertical="center"/>
      <protection hidden="1"/>
    </xf>
    <xf numFmtId="0" fontId="1" fillId="0" borderId="10" xfId="0" applyFont="1" applyBorder="1" applyAlignment="1" applyProtection="1">
      <alignment horizontal="center" vertical="center" shrinkToFit="1"/>
      <protection locked="0" hidden="1"/>
    </xf>
    <xf numFmtId="0" fontId="1" fillId="0" borderId="9"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80"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1" fillId="0" borderId="7" xfId="0" applyFont="1" applyBorder="1" applyAlignment="1" applyProtection="1">
      <alignment horizontal="center" vertical="center" shrinkToFit="1"/>
      <protection locked="0"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cellXfs>
  <cellStyles count="6">
    <cellStyle name="桁区切り" xfId="4" builtinId="6"/>
    <cellStyle name="桁区切り 2 3 2 2" xfId="2"/>
    <cellStyle name="標準" xfId="0" builtinId="0"/>
    <cellStyle name="標準 2 2_(見本)【ガラス】対象製品申請リスト_20130624" xfId="5"/>
    <cellStyle name="標準 2 5 2" xfId="1"/>
    <cellStyle name="標準 3 3" xfId="3"/>
  </cellStyles>
  <dxfs count="114">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9.emf"/><Relationship Id="rId7" Type="http://schemas.openxmlformats.org/officeDocument/2006/relationships/image" Target="../media/image15.emf"/><Relationship Id="rId12" Type="http://schemas.openxmlformats.org/officeDocument/2006/relationships/image" Target="../media/image10.emf"/><Relationship Id="rId2" Type="http://schemas.openxmlformats.org/officeDocument/2006/relationships/image" Target="../media/image20.emf"/><Relationship Id="rId1" Type="http://schemas.openxmlformats.org/officeDocument/2006/relationships/image" Target="../media/image21.emf"/><Relationship Id="rId6" Type="http://schemas.openxmlformats.org/officeDocument/2006/relationships/image" Target="../media/image16.emf"/><Relationship Id="rId11" Type="http://schemas.openxmlformats.org/officeDocument/2006/relationships/image" Target="../media/image11.emf"/><Relationship Id="rId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1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57150</xdr:colOff>
          <xdr:row>14</xdr:row>
          <xdr:rowOff>38100</xdr:rowOff>
        </xdr:from>
        <xdr:to>
          <xdr:col>117</xdr:col>
          <xdr:colOff>57150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15</xdr:row>
          <xdr:rowOff>38100</xdr:rowOff>
        </xdr:from>
        <xdr:to>
          <xdr:col>117</xdr:col>
          <xdr:colOff>57150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17</xdr:row>
          <xdr:rowOff>19050</xdr:rowOff>
        </xdr:from>
        <xdr:to>
          <xdr:col>117</xdr:col>
          <xdr:colOff>57150</xdr:colOff>
          <xdr:row>17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18</xdr:row>
          <xdr:rowOff>76200</xdr:rowOff>
        </xdr:from>
        <xdr:to>
          <xdr:col>117</xdr:col>
          <xdr:colOff>66675</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38</xdr:row>
          <xdr:rowOff>38100</xdr:rowOff>
        </xdr:from>
        <xdr:to>
          <xdr:col>117</xdr:col>
          <xdr:colOff>57150</xdr:colOff>
          <xdr:row>38</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16</xdr:row>
          <xdr:rowOff>38100</xdr:rowOff>
        </xdr:from>
        <xdr:to>
          <xdr:col>117</xdr:col>
          <xdr:colOff>57150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66675</xdr:rowOff>
        </xdr:from>
        <xdr:to>
          <xdr:col>117</xdr:col>
          <xdr:colOff>57150</xdr:colOff>
          <xdr:row>29</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590550</xdr:rowOff>
        </xdr:from>
        <xdr:to>
          <xdr:col>117</xdr:col>
          <xdr:colOff>57150</xdr:colOff>
          <xdr:row>30</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438150</xdr:rowOff>
        </xdr:from>
        <xdr:to>
          <xdr:col>117</xdr:col>
          <xdr:colOff>57150</xdr:colOff>
          <xdr:row>28</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24</xdr:row>
          <xdr:rowOff>9525</xdr:rowOff>
        </xdr:from>
        <xdr:to>
          <xdr:col>117</xdr:col>
          <xdr:colOff>57150</xdr:colOff>
          <xdr:row>25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25</xdr:row>
          <xdr:rowOff>0</xdr:rowOff>
        </xdr:from>
        <xdr:to>
          <xdr:col>117</xdr:col>
          <xdr:colOff>57150</xdr:colOff>
          <xdr:row>25</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18</xdr:row>
          <xdr:rowOff>523875</xdr:rowOff>
        </xdr:from>
        <xdr:to>
          <xdr:col>117</xdr:col>
          <xdr:colOff>57150</xdr:colOff>
          <xdr:row>19</xdr:row>
          <xdr:rowOff>428625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9525</xdr:rowOff>
        </xdr:from>
        <xdr:to>
          <xdr:col>117</xdr:col>
          <xdr:colOff>57150</xdr:colOff>
          <xdr:row>35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33</xdr:row>
          <xdr:rowOff>19050</xdr:rowOff>
        </xdr:from>
        <xdr:to>
          <xdr:col>117</xdr:col>
          <xdr:colOff>57150</xdr:colOff>
          <xdr:row>34</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21</xdr:row>
          <xdr:rowOff>57150</xdr:rowOff>
        </xdr:from>
        <xdr:to>
          <xdr:col>117</xdr:col>
          <xdr:colOff>57150</xdr:colOff>
          <xdr:row>21</xdr:row>
          <xdr:rowOff>485775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36</xdr:row>
          <xdr:rowOff>19050</xdr:rowOff>
        </xdr:from>
        <xdr:to>
          <xdr:col>117</xdr:col>
          <xdr:colOff>57150</xdr:colOff>
          <xdr:row>37</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9525</xdr:rowOff>
        </xdr:from>
        <xdr:to>
          <xdr:col>117</xdr:col>
          <xdr:colOff>57150</xdr:colOff>
          <xdr:row>28</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9525</xdr:rowOff>
        </xdr:from>
        <xdr:to>
          <xdr:col>117</xdr:col>
          <xdr:colOff>57150</xdr:colOff>
          <xdr:row>23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31</xdr:row>
          <xdr:rowOff>361950</xdr:rowOff>
        </xdr:from>
        <xdr:to>
          <xdr:col>117</xdr:col>
          <xdr:colOff>57150</xdr:colOff>
          <xdr:row>32</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438150</xdr:rowOff>
        </xdr:from>
        <xdr:to>
          <xdr:col>117</xdr:col>
          <xdr:colOff>57150</xdr:colOff>
          <xdr:row>35</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590550</xdr:rowOff>
        </xdr:from>
        <xdr:to>
          <xdr:col>117</xdr:col>
          <xdr:colOff>57150</xdr:colOff>
          <xdr:row>23</xdr:row>
          <xdr:rowOff>428625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68915</xdr:colOff>
      <xdr:row>10</xdr:row>
      <xdr:rowOff>347869</xdr:rowOff>
    </xdr:from>
    <xdr:to>
      <xdr:col>145</xdr:col>
      <xdr:colOff>9525</xdr:colOff>
      <xdr:row>18</xdr:row>
      <xdr:rowOff>114350</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9477958" y="2236304"/>
          <a:ext cx="5009567" cy="191167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76200</xdr:colOff>
      <xdr:row>19</xdr:row>
      <xdr:rowOff>76200</xdr:rowOff>
    </xdr:from>
    <xdr:to>
      <xdr:col>144</xdr:col>
      <xdr:colOff>81805</xdr:colOff>
      <xdr:row>24</xdr:row>
      <xdr:rowOff>95250</xdr:rowOff>
    </xdr:to>
    <xdr:sp macro="" textlink="">
      <xdr:nvSpPr>
        <xdr:cNvPr id="8" name="左矢印吹き出し 7">
          <a:extLst>
            <a:ext uri="{FF2B5EF4-FFF2-40B4-BE49-F238E27FC236}">
              <a16:creationId xmlns:a16="http://schemas.microsoft.com/office/drawing/2014/main" id="{00000000-0008-0000-0100-000003000000}"/>
            </a:ext>
          </a:extLst>
        </xdr:cNvPr>
        <xdr:cNvSpPr/>
      </xdr:nvSpPr>
      <xdr:spPr>
        <a:xfrm>
          <a:off x="9105900" y="4248150"/>
          <a:ext cx="4768105" cy="110490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u="sng"/>
            <a:t>住所を記入のうえ、</a:t>
          </a:r>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856483" y="12284504"/>
              <a:ext cx="2886072" cy="411872"/>
              <a:chOff x="5415592" y="11315700"/>
              <a:chExt cx="2712255" cy="373243"/>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2"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183"/>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2"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856492" y="6596743"/>
              <a:ext cx="2886067" cy="412841"/>
              <a:chOff x="5415568" y="11315700"/>
              <a:chExt cx="2712294" cy="373400"/>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68"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4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55"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89972" y="8860978"/>
              <a:ext cx="4648653" cy="364183"/>
              <a:chOff x="9412963" y="8079532"/>
              <a:chExt cx="4919373" cy="414862"/>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3" y="8090673"/>
                <a:ext cx="2241176" cy="403721"/>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6"/>
                <a:ext cx="1741769" cy="403719"/>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35" y="8079532"/>
                <a:ext cx="835101" cy="40372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00663" y="6481486"/>
              <a:ext cx="3054164" cy="410988"/>
              <a:chOff x="5415590" y="11315700"/>
              <a:chExt cx="2712282" cy="373338"/>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90"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27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65"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5211" y="3027481"/>
              <a:ext cx="4923190" cy="369824"/>
              <a:chOff x="9412936" y="8079506"/>
              <a:chExt cx="4919403" cy="414784"/>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6" y="8090578"/>
                <a:ext cx="2241177" cy="403712"/>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6"/>
                <a:ext cx="1741768" cy="403722"/>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32" y="8079506"/>
                <a:ext cx="835107" cy="40371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00663" y="11490512"/>
              <a:ext cx="3054164" cy="411032"/>
              <a:chOff x="5415590" y="11315700"/>
              <a:chExt cx="2712282" cy="373311"/>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90"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251"/>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65"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65211" y="8036523"/>
              <a:ext cx="4923190" cy="308851"/>
              <a:chOff x="9412936" y="8079334"/>
              <a:chExt cx="4919403" cy="415143"/>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6" y="8090754"/>
                <a:ext cx="2241177" cy="403723"/>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3"/>
                <a:ext cx="1741768" cy="403719"/>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32" y="8079334"/>
                <a:ext cx="835107" cy="40371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156882</xdr:colOff>
      <xdr:row>32</xdr:row>
      <xdr:rowOff>212913</xdr:rowOff>
    </xdr:from>
    <xdr:to>
      <xdr:col>16</xdr:col>
      <xdr:colOff>593912</xdr:colOff>
      <xdr:row>35</xdr:row>
      <xdr:rowOff>95923</xdr:rowOff>
    </xdr:to>
    <xdr:sp macro="" textlink="">
      <xdr:nvSpPr>
        <xdr:cNvPr id="4" name="左矢印吹き出し 3">
          <a:extLst>
            <a:ext uri="{FF2B5EF4-FFF2-40B4-BE49-F238E27FC236}">
              <a16:creationId xmlns:a16="http://schemas.microsoft.com/office/drawing/2014/main" id="{00000000-0008-0000-0500-000004000000}"/>
            </a:ext>
          </a:extLst>
        </xdr:cNvPr>
        <xdr:cNvSpPr/>
      </xdr:nvSpPr>
      <xdr:spPr>
        <a:xfrm>
          <a:off x="7720853" y="12180795"/>
          <a:ext cx="3171265"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代表者名の社印を押印してください。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30</xdr:col>
      <xdr:colOff>816983</xdr:colOff>
      <xdr:row>8</xdr:row>
      <xdr:rowOff>83787</xdr:rowOff>
    </xdr:from>
    <xdr:to>
      <xdr:col>48</xdr:col>
      <xdr:colOff>235404</xdr:colOff>
      <xdr:row>12</xdr:row>
      <xdr:rowOff>190164</xdr:rowOff>
    </xdr:to>
    <xdr:sp macro="" textlink="">
      <xdr:nvSpPr>
        <xdr:cNvPr id="2" name="吹き出し: 四角形 2">
          <a:extLst>
            <a:ext uri="{FF2B5EF4-FFF2-40B4-BE49-F238E27FC236}">
              <a16:creationId xmlns:a16="http://schemas.microsoft.com/office/drawing/2014/main" id="{00000000-0008-0000-0900-000002000000}"/>
            </a:ext>
          </a:extLst>
        </xdr:cNvPr>
        <xdr:cNvSpPr/>
      </xdr:nvSpPr>
      <xdr:spPr>
        <a:xfrm>
          <a:off x="9882542" y="2616316"/>
          <a:ext cx="9133921" cy="1383848"/>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837153</xdr:colOff>
      <xdr:row>4</xdr:row>
      <xdr:rowOff>11653</xdr:rowOff>
    </xdr:from>
    <xdr:to>
      <xdr:col>48</xdr:col>
      <xdr:colOff>235404</xdr:colOff>
      <xdr:row>7</xdr:row>
      <xdr:rowOff>396094</xdr:rowOff>
    </xdr:to>
    <xdr:sp macro="" textlink="">
      <xdr:nvSpPr>
        <xdr:cNvPr id="3" name="吹き出し: 四角形 3">
          <a:extLst>
            <a:ext uri="{FF2B5EF4-FFF2-40B4-BE49-F238E27FC236}">
              <a16:creationId xmlns:a16="http://schemas.microsoft.com/office/drawing/2014/main" id="{00000000-0008-0000-0900-000003000000}"/>
            </a:ext>
          </a:extLst>
        </xdr:cNvPr>
        <xdr:cNvSpPr/>
      </xdr:nvSpPr>
      <xdr:spPr>
        <a:xfrm>
          <a:off x="9902712" y="1333947"/>
          <a:ext cx="9113751" cy="1168853"/>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97843</xdr:colOff>
      <xdr:row>23</xdr:row>
      <xdr:rowOff>52973</xdr:rowOff>
    </xdr:from>
    <xdr:to>
      <xdr:col>39</xdr:col>
      <xdr:colOff>267092</xdr:colOff>
      <xdr:row>28</xdr:row>
      <xdr:rowOff>100853</xdr:rowOff>
    </xdr:to>
    <xdr:sp macro="" textlink="">
      <xdr:nvSpPr>
        <xdr:cNvPr id="4" name="左矢印吹き出し 3">
          <a:extLst>
            <a:ext uri="{FF2B5EF4-FFF2-40B4-BE49-F238E27FC236}">
              <a16:creationId xmlns:a16="http://schemas.microsoft.com/office/drawing/2014/main" id="{00000000-0008-0000-0900-000004000000}"/>
            </a:ext>
          </a:extLst>
        </xdr:cNvPr>
        <xdr:cNvSpPr/>
      </xdr:nvSpPr>
      <xdr:spPr>
        <a:xfrm>
          <a:off x="8937043" y="5053598"/>
          <a:ext cx="3217249" cy="123850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F47"/>
  <sheetViews>
    <sheetView showGridLines="0" tabSelected="1" view="pageBreakPreview" zoomScale="55" zoomScaleNormal="85" zoomScaleSheetLayoutView="5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14" width="1.25" style="1"/>
    <col min="15" max="16" width="1.625" style="1" customWidth="1"/>
    <col min="17" max="81" width="1.25" style="1"/>
    <col min="82" max="82" width="1.25" style="1" customWidth="1"/>
    <col min="83" max="101" width="1.25" style="1"/>
    <col min="102" max="102" width="2.125" style="1" customWidth="1"/>
    <col min="103" max="16384" width="1.25" style="1"/>
  </cols>
  <sheetData>
    <row r="1" spans="1:123" ht="18.600000000000001" customHeight="1" x14ac:dyDescent="0.4">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64" t="s">
        <v>40</v>
      </c>
      <c r="CJ1" s="265"/>
      <c r="CK1" s="265"/>
      <c r="CL1" s="265"/>
      <c r="CM1" s="265"/>
      <c r="CN1" s="265"/>
      <c r="CO1" s="265"/>
      <c r="CP1" s="265"/>
      <c r="CQ1" s="265"/>
      <c r="CR1" s="265"/>
      <c r="CS1" s="265"/>
      <c r="CT1" s="265"/>
      <c r="CU1" s="265"/>
      <c r="CV1" s="266"/>
      <c r="CW1" s="267"/>
      <c r="CX1" s="268"/>
      <c r="CY1" s="268"/>
      <c r="CZ1" s="268"/>
      <c r="DA1" s="268"/>
      <c r="DB1" s="268"/>
      <c r="DC1" s="268"/>
      <c r="DD1" s="268"/>
      <c r="DE1" s="268"/>
      <c r="DF1" s="268"/>
      <c r="DG1" s="268"/>
      <c r="DH1" s="268"/>
      <c r="DI1" s="268"/>
      <c r="DJ1" s="268"/>
      <c r="DK1" s="268"/>
      <c r="DL1" s="268"/>
      <c r="DM1" s="268"/>
      <c r="DN1" s="268"/>
      <c r="DO1" s="268"/>
      <c r="DP1" s="269"/>
      <c r="DQ1" s="6"/>
      <c r="DR1" s="6"/>
    </row>
    <row r="2" spans="1:123" ht="27" customHeight="1" thickBot="1" x14ac:dyDescent="0.45">
      <c r="A2" s="6"/>
      <c r="B2" s="273" t="s">
        <v>352</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74" t="s">
        <v>39</v>
      </c>
      <c r="CJ2" s="275"/>
      <c r="CK2" s="275"/>
      <c r="CL2" s="275"/>
      <c r="CM2" s="275"/>
      <c r="CN2" s="275"/>
      <c r="CO2" s="275"/>
      <c r="CP2" s="275"/>
      <c r="CQ2" s="275"/>
      <c r="CR2" s="275"/>
      <c r="CS2" s="275"/>
      <c r="CT2" s="275"/>
      <c r="CU2" s="275"/>
      <c r="CV2" s="276"/>
      <c r="CW2" s="270"/>
      <c r="CX2" s="271"/>
      <c r="CY2" s="271"/>
      <c r="CZ2" s="271"/>
      <c r="DA2" s="271"/>
      <c r="DB2" s="271"/>
      <c r="DC2" s="271"/>
      <c r="DD2" s="271"/>
      <c r="DE2" s="271"/>
      <c r="DF2" s="271"/>
      <c r="DG2" s="271"/>
      <c r="DH2" s="271"/>
      <c r="DI2" s="271"/>
      <c r="DJ2" s="271"/>
      <c r="DK2" s="271"/>
      <c r="DL2" s="271"/>
      <c r="DM2" s="271"/>
      <c r="DN2" s="271"/>
      <c r="DO2" s="271"/>
      <c r="DP2" s="272"/>
      <c r="DQ2" s="6"/>
      <c r="DR2" s="6"/>
    </row>
    <row r="3" spans="1:123" ht="6.75" customHeight="1" x14ac:dyDescent="0.4">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5.5" x14ac:dyDescent="0.4">
      <c r="A4" s="6"/>
      <c r="B4" s="277" t="s">
        <v>38</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6"/>
    </row>
    <row r="5" spans="1:123" ht="25.5" x14ac:dyDescent="0.4">
      <c r="A5" s="6"/>
      <c r="B5" s="277" t="s">
        <v>37</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6"/>
    </row>
    <row r="6" spans="1:123" ht="7.15" customHeight="1" x14ac:dyDescent="0.4">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15" customHeight="1" thickBot="1" x14ac:dyDescent="0.45">
      <c r="A7" s="11"/>
      <c r="B7" s="286" t="s">
        <v>228</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row>
    <row r="8" spans="1:123" ht="34.9" customHeight="1" thickBot="1" x14ac:dyDescent="0.45">
      <c r="A8" s="6"/>
      <c r="B8" s="6"/>
      <c r="C8" s="6"/>
      <c r="D8" s="288" t="s">
        <v>36</v>
      </c>
      <c r="E8" s="289"/>
      <c r="F8" s="289"/>
      <c r="G8" s="289"/>
      <c r="H8" s="289"/>
      <c r="I8" s="289"/>
      <c r="J8" s="289"/>
      <c r="K8" s="289"/>
      <c r="L8" s="289"/>
      <c r="M8" s="289"/>
      <c r="N8" s="289"/>
      <c r="O8" s="289"/>
      <c r="P8" s="289"/>
      <c r="Q8" s="289"/>
      <c r="R8" s="289"/>
      <c r="S8" s="289"/>
      <c r="T8" s="290"/>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2"/>
      <c r="DQ8" s="6"/>
    </row>
    <row r="9" spans="1:123" ht="34.9" customHeight="1" thickBot="1" x14ac:dyDescent="0.45">
      <c r="A9" s="6"/>
      <c r="B9" s="6"/>
      <c r="C9" s="6"/>
      <c r="D9" s="293" t="s">
        <v>35</v>
      </c>
      <c r="E9" s="289"/>
      <c r="F9" s="289"/>
      <c r="G9" s="289"/>
      <c r="H9" s="289"/>
      <c r="I9" s="289"/>
      <c r="J9" s="289"/>
      <c r="K9" s="289"/>
      <c r="L9" s="289"/>
      <c r="M9" s="289"/>
      <c r="N9" s="289"/>
      <c r="O9" s="289"/>
      <c r="P9" s="289"/>
      <c r="Q9" s="289"/>
      <c r="R9" s="289"/>
      <c r="S9" s="289"/>
      <c r="T9" s="290"/>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2"/>
      <c r="DQ9" s="6"/>
    </row>
    <row r="10" spans="1:123" ht="9.6" customHeight="1" x14ac:dyDescent="0.4">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5" x14ac:dyDescent="0.4">
      <c r="A11" s="6"/>
      <c r="B11" s="294" t="s">
        <v>34</v>
      </c>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6"/>
    </row>
    <row r="12" spans="1:123" ht="24.75" customHeight="1" x14ac:dyDescent="0.4">
      <c r="A12" s="6"/>
      <c r="B12" s="278" t="s">
        <v>33</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6"/>
    </row>
    <row r="13" spans="1:123" s="24" customFormat="1" ht="30" customHeight="1" thickBot="1" x14ac:dyDescent="0.45">
      <c r="A13" s="21"/>
      <c r="B13" s="22" t="s">
        <v>142</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x14ac:dyDescent="0.4">
      <c r="A14" s="28"/>
      <c r="B14" s="279" t="s">
        <v>32</v>
      </c>
      <c r="C14" s="280"/>
      <c r="D14" s="281"/>
      <c r="E14" s="282" t="s">
        <v>31</v>
      </c>
      <c r="F14" s="280"/>
      <c r="G14" s="280"/>
      <c r="H14" s="280"/>
      <c r="I14" s="280"/>
      <c r="J14" s="280"/>
      <c r="K14" s="280"/>
      <c r="L14" s="280"/>
      <c r="M14" s="280"/>
      <c r="N14" s="281"/>
      <c r="O14" s="282" t="s">
        <v>30</v>
      </c>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1"/>
      <c r="CH14" s="282" t="s">
        <v>29</v>
      </c>
      <c r="CI14" s="280"/>
      <c r="CJ14" s="280"/>
      <c r="CK14" s="280"/>
      <c r="CL14" s="280"/>
      <c r="CM14" s="280"/>
      <c r="CN14" s="280"/>
      <c r="CO14" s="280"/>
      <c r="CP14" s="280"/>
      <c r="CQ14" s="280"/>
      <c r="CR14" s="280"/>
      <c r="CS14" s="280"/>
      <c r="CT14" s="280"/>
      <c r="CU14" s="280"/>
      <c r="CV14" s="280"/>
      <c r="CW14" s="280"/>
      <c r="CX14" s="281"/>
      <c r="CY14" s="283" t="s">
        <v>28</v>
      </c>
      <c r="CZ14" s="283"/>
      <c r="DA14" s="283"/>
      <c r="DB14" s="283"/>
      <c r="DC14" s="283"/>
      <c r="DD14" s="283"/>
      <c r="DE14" s="283"/>
      <c r="DF14" s="283"/>
      <c r="DG14" s="284" t="s">
        <v>27</v>
      </c>
      <c r="DH14" s="284"/>
      <c r="DI14" s="284"/>
      <c r="DJ14" s="284"/>
      <c r="DK14" s="284"/>
      <c r="DL14" s="284"/>
      <c r="DM14" s="284"/>
      <c r="DN14" s="284"/>
      <c r="DO14" s="284"/>
      <c r="DP14" s="285"/>
    </row>
    <row r="15" spans="1:123" s="29" customFormat="1" ht="35.1" customHeight="1" x14ac:dyDescent="0.4">
      <c r="A15" s="28"/>
      <c r="B15" s="259" t="s">
        <v>26</v>
      </c>
      <c r="C15" s="260"/>
      <c r="D15" s="261"/>
      <c r="E15" s="256" t="s">
        <v>25</v>
      </c>
      <c r="F15" s="254"/>
      <c r="G15" s="254"/>
      <c r="H15" s="254"/>
      <c r="I15" s="254"/>
      <c r="J15" s="254"/>
      <c r="K15" s="254"/>
      <c r="L15" s="254"/>
      <c r="M15" s="254"/>
      <c r="N15" s="255"/>
      <c r="O15" s="295" t="s">
        <v>24</v>
      </c>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54"/>
      <c r="CF15" s="254"/>
      <c r="CG15" s="255"/>
      <c r="CH15" s="256" t="s">
        <v>21</v>
      </c>
      <c r="CI15" s="254"/>
      <c r="CJ15" s="254"/>
      <c r="CK15" s="254"/>
      <c r="CL15" s="254"/>
      <c r="CM15" s="254"/>
      <c r="CN15" s="254"/>
      <c r="CO15" s="254"/>
      <c r="CP15" s="254"/>
      <c r="CQ15" s="254"/>
      <c r="CR15" s="254"/>
      <c r="CS15" s="254"/>
      <c r="CT15" s="254"/>
      <c r="CU15" s="254"/>
      <c r="CV15" s="254"/>
      <c r="CW15" s="254"/>
      <c r="CX15" s="255"/>
      <c r="CY15" s="258" t="s">
        <v>132</v>
      </c>
      <c r="CZ15" s="258"/>
      <c r="DA15" s="258"/>
      <c r="DB15" s="258"/>
      <c r="DC15" s="258"/>
      <c r="DD15" s="258"/>
      <c r="DE15" s="258"/>
      <c r="DF15" s="258"/>
      <c r="DG15" s="262"/>
      <c r="DH15" s="262"/>
      <c r="DI15" s="262"/>
      <c r="DJ15" s="262"/>
      <c r="DK15" s="262"/>
      <c r="DL15" s="262"/>
      <c r="DM15" s="262"/>
      <c r="DN15" s="262"/>
      <c r="DO15" s="262"/>
      <c r="DP15" s="263"/>
    </row>
    <row r="16" spans="1:123" s="29" customFormat="1" ht="35.1" customHeight="1" x14ac:dyDescent="0.4">
      <c r="A16" s="28"/>
      <c r="B16" s="259" t="s">
        <v>23</v>
      </c>
      <c r="C16" s="260"/>
      <c r="D16" s="261"/>
      <c r="E16" s="256" t="s">
        <v>22</v>
      </c>
      <c r="F16" s="254"/>
      <c r="G16" s="254"/>
      <c r="H16" s="254"/>
      <c r="I16" s="254"/>
      <c r="J16" s="254"/>
      <c r="K16" s="254"/>
      <c r="L16" s="254"/>
      <c r="M16" s="254"/>
      <c r="N16" s="255"/>
      <c r="O16" s="252" t="s">
        <v>231</v>
      </c>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4"/>
      <c r="CF16" s="254"/>
      <c r="CG16" s="255"/>
      <c r="CH16" s="256" t="s">
        <v>21</v>
      </c>
      <c r="CI16" s="254"/>
      <c r="CJ16" s="254"/>
      <c r="CK16" s="254"/>
      <c r="CL16" s="254"/>
      <c r="CM16" s="254"/>
      <c r="CN16" s="254"/>
      <c r="CO16" s="254"/>
      <c r="CP16" s="254"/>
      <c r="CQ16" s="254"/>
      <c r="CR16" s="254"/>
      <c r="CS16" s="254"/>
      <c r="CT16" s="254"/>
      <c r="CU16" s="254"/>
      <c r="CV16" s="254"/>
      <c r="CW16" s="254"/>
      <c r="CX16" s="255"/>
      <c r="CY16" s="258" t="s">
        <v>16</v>
      </c>
      <c r="CZ16" s="258"/>
      <c r="DA16" s="258"/>
      <c r="DB16" s="258"/>
      <c r="DC16" s="258"/>
      <c r="DD16" s="258"/>
      <c r="DE16" s="258"/>
      <c r="DF16" s="258"/>
      <c r="DG16" s="262"/>
      <c r="DH16" s="262"/>
      <c r="DI16" s="262"/>
      <c r="DJ16" s="262"/>
      <c r="DK16" s="262"/>
      <c r="DL16" s="262"/>
      <c r="DM16" s="262"/>
      <c r="DN16" s="262"/>
      <c r="DO16" s="262"/>
      <c r="DP16" s="263"/>
    </row>
    <row r="17" spans="1:177" s="29" customFormat="1" ht="35.1" customHeight="1" x14ac:dyDescent="0.4">
      <c r="A17" s="28"/>
      <c r="B17" s="259" t="s">
        <v>20</v>
      </c>
      <c r="C17" s="260"/>
      <c r="D17" s="261"/>
      <c r="E17" s="256" t="s">
        <v>7</v>
      </c>
      <c r="F17" s="254"/>
      <c r="G17" s="254"/>
      <c r="H17" s="254"/>
      <c r="I17" s="254"/>
      <c r="J17" s="254"/>
      <c r="K17" s="254"/>
      <c r="L17" s="254"/>
      <c r="M17" s="254"/>
      <c r="N17" s="255"/>
      <c r="O17" s="252" t="s">
        <v>19</v>
      </c>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4"/>
      <c r="CF17" s="254"/>
      <c r="CG17" s="255"/>
      <c r="CH17" s="256" t="s">
        <v>8</v>
      </c>
      <c r="CI17" s="254"/>
      <c r="CJ17" s="254"/>
      <c r="CK17" s="254"/>
      <c r="CL17" s="254"/>
      <c r="CM17" s="254"/>
      <c r="CN17" s="254"/>
      <c r="CO17" s="254"/>
      <c r="CP17" s="254"/>
      <c r="CQ17" s="254"/>
      <c r="CR17" s="254"/>
      <c r="CS17" s="254"/>
      <c r="CT17" s="254"/>
      <c r="CU17" s="254"/>
      <c r="CV17" s="254"/>
      <c r="CW17" s="254"/>
      <c r="CX17" s="255"/>
      <c r="CY17" s="258" t="s">
        <v>16</v>
      </c>
      <c r="CZ17" s="258"/>
      <c r="DA17" s="258"/>
      <c r="DB17" s="258"/>
      <c r="DC17" s="258"/>
      <c r="DD17" s="258"/>
      <c r="DE17" s="258"/>
      <c r="DF17" s="258"/>
      <c r="DG17" s="262"/>
      <c r="DH17" s="262"/>
      <c r="DI17" s="262"/>
      <c r="DJ17" s="262"/>
      <c r="DK17" s="262"/>
      <c r="DL17" s="262"/>
      <c r="DM17" s="262"/>
      <c r="DN17" s="262"/>
      <c r="DO17" s="262"/>
      <c r="DP17" s="263"/>
    </row>
    <row r="18" spans="1:177" s="29" customFormat="1" ht="35.1" customHeight="1" x14ac:dyDescent="0.4">
      <c r="A18" s="28"/>
      <c r="B18" s="259" t="s">
        <v>18</v>
      </c>
      <c r="C18" s="260"/>
      <c r="D18" s="261"/>
      <c r="E18" s="256" t="s">
        <v>10</v>
      </c>
      <c r="F18" s="254"/>
      <c r="G18" s="254"/>
      <c r="H18" s="254"/>
      <c r="I18" s="254"/>
      <c r="J18" s="254"/>
      <c r="K18" s="254"/>
      <c r="L18" s="254"/>
      <c r="M18" s="254"/>
      <c r="N18" s="255"/>
      <c r="O18" s="295" t="s">
        <v>17</v>
      </c>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54"/>
      <c r="CF18" s="254"/>
      <c r="CG18" s="255"/>
      <c r="CH18" s="256" t="s">
        <v>8</v>
      </c>
      <c r="CI18" s="254"/>
      <c r="CJ18" s="254"/>
      <c r="CK18" s="254"/>
      <c r="CL18" s="254"/>
      <c r="CM18" s="254"/>
      <c r="CN18" s="254"/>
      <c r="CO18" s="254"/>
      <c r="CP18" s="254"/>
      <c r="CQ18" s="254"/>
      <c r="CR18" s="254"/>
      <c r="CS18" s="254"/>
      <c r="CT18" s="254"/>
      <c r="CU18" s="254"/>
      <c r="CV18" s="254"/>
      <c r="CW18" s="254"/>
      <c r="CX18" s="255"/>
      <c r="CY18" s="258" t="s">
        <v>16</v>
      </c>
      <c r="CZ18" s="258"/>
      <c r="DA18" s="258"/>
      <c r="DB18" s="258"/>
      <c r="DC18" s="258"/>
      <c r="DD18" s="258"/>
      <c r="DE18" s="258"/>
      <c r="DF18" s="258"/>
      <c r="DG18" s="262"/>
      <c r="DH18" s="262"/>
      <c r="DI18" s="262"/>
      <c r="DJ18" s="262"/>
      <c r="DK18" s="262"/>
      <c r="DL18" s="262"/>
      <c r="DM18" s="262"/>
      <c r="DN18" s="262"/>
      <c r="DO18" s="262"/>
      <c r="DP18" s="263"/>
    </row>
    <row r="19" spans="1:177" s="29" customFormat="1" ht="41.45" customHeight="1" x14ac:dyDescent="0.4">
      <c r="A19" s="28"/>
      <c r="B19" s="259" t="s">
        <v>15</v>
      </c>
      <c r="C19" s="260"/>
      <c r="D19" s="261"/>
      <c r="E19" s="256" t="s">
        <v>7</v>
      </c>
      <c r="F19" s="254"/>
      <c r="G19" s="254"/>
      <c r="H19" s="254"/>
      <c r="I19" s="254"/>
      <c r="J19" s="254"/>
      <c r="K19" s="254"/>
      <c r="L19" s="254"/>
      <c r="M19" s="254"/>
      <c r="N19" s="255"/>
      <c r="O19" s="252" t="s">
        <v>14</v>
      </c>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4"/>
      <c r="CF19" s="254"/>
      <c r="CG19" s="255"/>
      <c r="CH19" s="256" t="s">
        <v>13</v>
      </c>
      <c r="CI19" s="254"/>
      <c r="CJ19" s="254"/>
      <c r="CK19" s="254"/>
      <c r="CL19" s="254"/>
      <c r="CM19" s="254"/>
      <c r="CN19" s="254"/>
      <c r="CO19" s="254"/>
      <c r="CP19" s="254"/>
      <c r="CQ19" s="254"/>
      <c r="CR19" s="254"/>
      <c r="CS19" s="254"/>
      <c r="CT19" s="254"/>
      <c r="CU19" s="254"/>
      <c r="CV19" s="254"/>
      <c r="CW19" s="254"/>
      <c r="CX19" s="255"/>
      <c r="CY19" s="257" t="s">
        <v>4</v>
      </c>
      <c r="CZ19" s="258"/>
      <c r="DA19" s="258"/>
      <c r="DB19" s="258"/>
      <c r="DC19" s="258"/>
      <c r="DD19" s="258"/>
      <c r="DE19" s="258"/>
      <c r="DF19" s="258"/>
      <c r="DG19" s="262"/>
      <c r="DH19" s="262"/>
      <c r="DI19" s="262"/>
      <c r="DJ19" s="262"/>
      <c r="DK19" s="262"/>
      <c r="DL19" s="262"/>
      <c r="DM19" s="262"/>
      <c r="DN19" s="262"/>
      <c r="DO19" s="262"/>
      <c r="DP19" s="263"/>
    </row>
    <row r="20" spans="1:177" s="29" customFormat="1" ht="35.1" customHeight="1" x14ac:dyDescent="0.4">
      <c r="A20" s="28"/>
      <c r="B20" s="259" t="s">
        <v>12</v>
      </c>
      <c r="C20" s="260"/>
      <c r="D20" s="261"/>
      <c r="E20" s="256" t="s">
        <v>10</v>
      </c>
      <c r="F20" s="254"/>
      <c r="G20" s="254"/>
      <c r="H20" s="254"/>
      <c r="I20" s="254"/>
      <c r="J20" s="254"/>
      <c r="K20" s="254"/>
      <c r="L20" s="254"/>
      <c r="M20" s="254"/>
      <c r="N20" s="255"/>
      <c r="O20" s="252" t="s">
        <v>9</v>
      </c>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4" t="s">
        <v>3</v>
      </c>
      <c r="CF20" s="254"/>
      <c r="CG20" s="255"/>
      <c r="CH20" s="256" t="s">
        <v>8</v>
      </c>
      <c r="CI20" s="254"/>
      <c r="CJ20" s="254"/>
      <c r="CK20" s="254"/>
      <c r="CL20" s="254"/>
      <c r="CM20" s="254"/>
      <c r="CN20" s="254"/>
      <c r="CO20" s="254"/>
      <c r="CP20" s="254"/>
      <c r="CQ20" s="254"/>
      <c r="CR20" s="254"/>
      <c r="CS20" s="254"/>
      <c r="CT20" s="254"/>
      <c r="CU20" s="254"/>
      <c r="CV20" s="254"/>
      <c r="CW20" s="254"/>
      <c r="CX20" s="255"/>
      <c r="CY20" s="257" t="s">
        <v>4</v>
      </c>
      <c r="CZ20" s="258"/>
      <c r="DA20" s="258"/>
      <c r="DB20" s="258"/>
      <c r="DC20" s="258"/>
      <c r="DD20" s="258"/>
      <c r="DE20" s="258"/>
      <c r="DF20" s="258"/>
      <c r="DG20" s="262"/>
      <c r="DH20" s="262"/>
      <c r="DI20" s="262"/>
      <c r="DJ20" s="262"/>
      <c r="DK20" s="262"/>
      <c r="DL20" s="262"/>
      <c r="DM20" s="262"/>
      <c r="DN20" s="262"/>
      <c r="DO20" s="262"/>
      <c r="DP20" s="263"/>
    </row>
    <row r="21" spans="1:177" s="34" customFormat="1" ht="30" customHeight="1" x14ac:dyDescent="0.4">
      <c r="A21" s="30"/>
      <c r="B21" s="31" t="s">
        <v>138</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x14ac:dyDescent="0.4">
      <c r="A22" s="28"/>
      <c r="B22" s="259" t="s">
        <v>144</v>
      </c>
      <c r="C22" s="260"/>
      <c r="D22" s="261"/>
      <c r="E22" s="256" t="s">
        <v>7</v>
      </c>
      <c r="F22" s="254"/>
      <c r="G22" s="254"/>
      <c r="H22" s="254"/>
      <c r="I22" s="254"/>
      <c r="J22" s="254"/>
      <c r="K22" s="254"/>
      <c r="L22" s="254"/>
      <c r="M22" s="254"/>
      <c r="N22" s="255"/>
      <c r="O22" s="252" t="s">
        <v>232</v>
      </c>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4"/>
      <c r="CF22" s="254"/>
      <c r="CG22" s="255"/>
      <c r="CH22" s="256" t="s">
        <v>8</v>
      </c>
      <c r="CI22" s="254"/>
      <c r="CJ22" s="254"/>
      <c r="CK22" s="254"/>
      <c r="CL22" s="254"/>
      <c r="CM22" s="254"/>
      <c r="CN22" s="254"/>
      <c r="CO22" s="254"/>
      <c r="CP22" s="254"/>
      <c r="CQ22" s="254"/>
      <c r="CR22" s="254"/>
      <c r="CS22" s="254"/>
      <c r="CT22" s="254"/>
      <c r="CU22" s="254"/>
      <c r="CV22" s="254"/>
      <c r="CW22" s="254"/>
      <c r="CX22" s="255"/>
      <c r="CY22" s="257" t="s">
        <v>4</v>
      </c>
      <c r="CZ22" s="258"/>
      <c r="DA22" s="258"/>
      <c r="DB22" s="258"/>
      <c r="DC22" s="258"/>
      <c r="DD22" s="258"/>
      <c r="DE22" s="258"/>
      <c r="DF22" s="258"/>
      <c r="DG22" s="262"/>
      <c r="DH22" s="262"/>
      <c r="DI22" s="262"/>
      <c r="DJ22" s="262"/>
      <c r="DK22" s="262"/>
      <c r="DL22" s="262"/>
      <c r="DM22" s="262"/>
      <c r="DN22" s="262"/>
      <c r="DO22" s="262"/>
      <c r="DP22" s="263"/>
    </row>
    <row r="23" spans="1:177" s="29" customFormat="1" ht="35.1" customHeight="1" x14ac:dyDescent="0.4">
      <c r="A23" s="28"/>
      <c r="B23" s="259" t="s">
        <v>145</v>
      </c>
      <c r="C23" s="260"/>
      <c r="D23" s="261"/>
      <c r="E23" s="256" t="s">
        <v>135</v>
      </c>
      <c r="F23" s="254"/>
      <c r="G23" s="254"/>
      <c r="H23" s="254"/>
      <c r="I23" s="254"/>
      <c r="J23" s="254"/>
      <c r="K23" s="254"/>
      <c r="L23" s="254"/>
      <c r="M23" s="254"/>
      <c r="N23" s="255"/>
      <c r="O23" s="252" t="s">
        <v>143</v>
      </c>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4" t="s">
        <v>2</v>
      </c>
      <c r="CF23" s="254"/>
      <c r="CG23" s="255"/>
      <c r="CH23" s="256" t="s">
        <v>21</v>
      </c>
      <c r="CI23" s="254"/>
      <c r="CJ23" s="254"/>
      <c r="CK23" s="254"/>
      <c r="CL23" s="254"/>
      <c r="CM23" s="254"/>
      <c r="CN23" s="254"/>
      <c r="CO23" s="254"/>
      <c r="CP23" s="254"/>
      <c r="CQ23" s="254"/>
      <c r="CR23" s="254"/>
      <c r="CS23" s="254"/>
      <c r="CT23" s="254"/>
      <c r="CU23" s="254"/>
      <c r="CV23" s="254"/>
      <c r="CW23" s="254"/>
      <c r="CX23" s="255"/>
      <c r="CY23" s="257" t="s">
        <v>4</v>
      </c>
      <c r="CZ23" s="258"/>
      <c r="DA23" s="258"/>
      <c r="DB23" s="258"/>
      <c r="DC23" s="258"/>
      <c r="DD23" s="258"/>
      <c r="DE23" s="258"/>
      <c r="DF23" s="258"/>
      <c r="DG23" s="262"/>
      <c r="DH23" s="262"/>
      <c r="DI23" s="262"/>
      <c r="DJ23" s="262"/>
      <c r="DK23" s="262"/>
      <c r="DL23" s="262"/>
      <c r="DM23" s="262"/>
      <c r="DN23" s="262"/>
      <c r="DO23" s="262"/>
      <c r="DP23" s="263"/>
    </row>
    <row r="24" spans="1:177" s="29" customFormat="1" ht="35.1" customHeight="1" x14ac:dyDescent="0.4">
      <c r="A24" s="28"/>
      <c r="B24" s="259" t="s">
        <v>172</v>
      </c>
      <c r="C24" s="260"/>
      <c r="D24" s="261"/>
      <c r="E24" s="256" t="s">
        <v>7</v>
      </c>
      <c r="F24" s="254"/>
      <c r="G24" s="254"/>
      <c r="H24" s="254"/>
      <c r="I24" s="254"/>
      <c r="J24" s="254"/>
      <c r="K24" s="254"/>
      <c r="L24" s="254"/>
      <c r="M24" s="254"/>
      <c r="N24" s="255"/>
      <c r="O24" s="252" t="s">
        <v>166</v>
      </c>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35" t="s">
        <v>1</v>
      </c>
      <c r="CF24" s="35"/>
      <c r="CG24" s="36"/>
      <c r="CH24" s="256" t="s">
        <v>8</v>
      </c>
      <c r="CI24" s="254"/>
      <c r="CJ24" s="254"/>
      <c r="CK24" s="254"/>
      <c r="CL24" s="254"/>
      <c r="CM24" s="254"/>
      <c r="CN24" s="254"/>
      <c r="CO24" s="254"/>
      <c r="CP24" s="254"/>
      <c r="CQ24" s="254"/>
      <c r="CR24" s="254"/>
      <c r="CS24" s="254"/>
      <c r="CT24" s="254"/>
      <c r="CU24" s="254"/>
      <c r="CV24" s="254"/>
      <c r="CW24" s="254"/>
      <c r="CX24" s="255"/>
      <c r="CY24" s="257" t="s">
        <v>4</v>
      </c>
      <c r="CZ24" s="258"/>
      <c r="DA24" s="258"/>
      <c r="DB24" s="258"/>
      <c r="DC24" s="258"/>
      <c r="DD24" s="258"/>
      <c r="DE24" s="258"/>
      <c r="DF24" s="258"/>
      <c r="DG24" s="262"/>
      <c r="DH24" s="262"/>
      <c r="DI24" s="262"/>
      <c r="DJ24" s="262"/>
      <c r="DK24" s="262"/>
      <c r="DL24" s="262"/>
      <c r="DM24" s="262"/>
      <c r="DN24" s="262"/>
      <c r="DO24" s="262"/>
      <c r="DP24" s="263"/>
    </row>
    <row r="25" spans="1:177" s="29" customFormat="1" ht="35.1" customHeight="1" x14ac:dyDescent="0.4">
      <c r="A25" s="28"/>
      <c r="B25" s="259" t="s">
        <v>173</v>
      </c>
      <c r="C25" s="260"/>
      <c r="D25" s="261"/>
      <c r="E25" s="256" t="s">
        <v>7</v>
      </c>
      <c r="F25" s="254"/>
      <c r="G25" s="254"/>
      <c r="H25" s="254"/>
      <c r="I25" s="254"/>
      <c r="J25" s="254"/>
      <c r="K25" s="254"/>
      <c r="L25" s="254"/>
      <c r="M25" s="254"/>
      <c r="N25" s="255"/>
      <c r="O25" s="252" t="s">
        <v>149</v>
      </c>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4" t="s">
        <v>2</v>
      </c>
      <c r="CF25" s="254"/>
      <c r="CG25" s="255"/>
      <c r="CH25" s="256" t="s">
        <v>8</v>
      </c>
      <c r="CI25" s="254"/>
      <c r="CJ25" s="254"/>
      <c r="CK25" s="254"/>
      <c r="CL25" s="254"/>
      <c r="CM25" s="254"/>
      <c r="CN25" s="254"/>
      <c r="CO25" s="254"/>
      <c r="CP25" s="254"/>
      <c r="CQ25" s="254"/>
      <c r="CR25" s="254"/>
      <c r="CS25" s="254"/>
      <c r="CT25" s="254"/>
      <c r="CU25" s="254"/>
      <c r="CV25" s="254"/>
      <c r="CW25" s="254"/>
      <c r="CX25" s="255"/>
      <c r="CY25" s="257" t="s">
        <v>4</v>
      </c>
      <c r="CZ25" s="258"/>
      <c r="DA25" s="258"/>
      <c r="DB25" s="258"/>
      <c r="DC25" s="258"/>
      <c r="DD25" s="258"/>
      <c r="DE25" s="258"/>
      <c r="DF25" s="258"/>
      <c r="DG25" s="262"/>
      <c r="DH25" s="262"/>
      <c r="DI25" s="262"/>
      <c r="DJ25" s="262"/>
      <c r="DK25" s="262"/>
      <c r="DL25" s="262"/>
      <c r="DM25" s="262"/>
      <c r="DN25" s="262"/>
      <c r="DO25" s="262"/>
      <c r="DP25" s="263"/>
    </row>
    <row r="26" spans="1:177" s="29" customFormat="1" ht="35.1" customHeight="1" x14ac:dyDescent="0.4">
      <c r="A26" s="28"/>
      <c r="B26" s="259" t="s">
        <v>174</v>
      </c>
      <c r="C26" s="260"/>
      <c r="D26" s="261"/>
      <c r="E26" s="256" t="s">
        <v>10</v>
      </c>
      <c r="F26" s="254"/>
      <c r="G26" s="254"/>
      <c r="H26" s="254"/>
      <c r="I26" s="254"/>
      <c r="J26" s="254"/>
      <c r="K26" s="254"/>
      <c r="L26" s="254"/>
      <c r="M26" s="254"/>
      <c r="N26" s="255"/>
      <c r="O26" s="252" t="s">
        <v>133</v>
      </c>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4" t="s">
        <v>2</v>
      </c>
      <c r="CF26" s="254"/>
      <c r="CG26" s="255"/>
      <c r="CH26" s="256" t="s">
        <v>8</v>
      </c>
      <c r="CI26" s="254"/>
      <c r="CJ26" s="254"/>
      <c r="CK26" s="254"/>
      <c r="CL26" s="254"/>
      <c r="CM26" s="254"/>
      <c r="CN26" s="254"/>
      <c r="CO26" s="254"/>
      <c r="CP26" s="254"/>
      <c r="CQ26" s="254"/>
      <c r="CR26" s="254"/>
      <c r="CS26" s="254"/>
      <c r="CT26" s="254"/>
      <c r="CU26" s="254"/>
      <c r="CV26" s="254"/>
      <c r="CW26" s="254"/>
      <c r="CX26" s="255"/>
      <c r="CY26" s="257" t="s">
        <v>4</v>
      </c>
      <c r="CZ26" s="258"/>
      <c r="DA26" s="258"/>
      <c r="DB26" s="258"/>
      <c r="DC26" s="258"/>
      <c r="DD26" s="258"/>
      <c r="DE26" s="258"/>
      <c r="DF26" s="258"/>
      <c r="DG26" s="262"/>
      <c r="DH26" s="262"/>
      <c r="DI26" s="262"/>
      <c r="DJ26" s="262"/>
      <c r="DK26" s="262"/>
      <c r="DL26" s="262"/>
      <c r="DM26" s="262"/>
      <c r="DN26" s="262"/>
      <c r="DO26" s="262"/>
      <c r="DP26" s="263"/>
    </row>
    <row r="27" spans="1:177" s="34" customFormat="1" ht="30" customHeight="1" x14ac:dyDescent="0.4">
      <c r="A27" s="30"/>
      <c r="B27" s="31" t="s">
        <v>139</v>
      </c>
      <c r="C27" s="30"/>
      <c r="D27" s="30"/>
      <c r="E27" s="32"/>
      <c r="F27" s="32"/>
      <c r="G27" s="33"/>
      <c r="H27" s="33"/>
      <c r="I27" s="33"/>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row>
    <row r="28" spans="1:177" s="29" customFormat="1" ht="35.1" customHeight="1" x14ac:dyDescent="0.4">
      <c r="A28" s="28"/>
      <c r="B28" s="259" t="s">
        <v>155</v>
      </c>
      <c r="C28" s="260"/>
      <c r="D28" s="261"/>
      <c r="E28" s="256" t="s">
        <v>135</v>
      </c>
      <c r="F28" s="254"/>
      <c r="G28" s="254"/>
      <c r="H28" s="254"/>
      <c r="I28" s="254"/>
      <c r="J28" s="254"/>
      <c r="K28" s="254"/>
      <c r="L28" s="254"/>
      <c r="M28" s="254"/>
      <c r="N28" s="255"/>
      <c r="O28" s="252" t="s">
        <v>134</v>
      </c>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4"/>
      <c r="CF28" s="254"/>
      <c r="CG28" s="255"/>
      <c r="CH28" s="256" t="s">
        <v>21</v>
      </c>
      <c r="CI28" s="254"/>
      <c r="CJ28" s="254"/>
      <c r="CK28" s="254"/>
      <c r="CL28" s="254"/>
      <c r="CM28" s="254"/>
      <c r="CN28" s="254"/>
      <c r="CO28" s="254"/>
      <c r="CP28" s="254"/>
      <c r="CQ28" s="254"/>
      <c r="CR28" s="254"/>
      <c r="CS28" s="254"/>
      <c r="CT28" s="254"/>
      <c r="CU28" s="254"/>
      <c r="CV28" s="254"/>
      <c r="CW28" s="254"/>
      <c r="CX28" s="255"/>
      <c r="CY28" s="257" t="s">
        <v>4</v>
      </c>
      <c r="CZ28" s="258"/>
      <c r="DA28" s="258"/>
      <c r="DB28" s="258"/>
      <c r="DC28" s="258"/>
      <c r="DD28" s="258"/>
      <c r="DE28" s="258"/>
      <c r="DF28" s="258"/>
      <c r="DG28" s="262"/>
      <c r="DH28" s="262"/>
      <c r="DI28" s="262"/>
      <c r="DJ28" s="262"/>
      <c r="DK28" s="262"/>
      <c r="DL28" s="262"/>
      <c r="DM28" s="262"/>
      <c r="DN28" s="262"/>
      <c r="DO28" s="262"/>
      <c r="DP28" s="263"/>
    </row>
    <row r="29" spans="1:177" s="29" customFormat="1" ht="35.1" customHeight="1" x14ac:dyDescent="0.4">
      <c r="A29" s="28"/>
      <c r="B29" s="259" t="s">
        <v>167</v>
      </c>
      <c r="C29" s="260"/>
      <c r="D29" s="261"/>
      <c r="E29" s="256" t="s">
        <v>7</v>
      </c>
      <c r="F29" s="254"/>
      <c r="G29" s="254"/>
      <c r="H29" s="254"/>
      <c r="I29" s="254"/>
      <c r="J29" s="254"/>
      <c r="K29" s="254"/>
      <c r="L29" s="254"/>
      <c r="M29" s="254"/>
      <c r="N29" s="255"/>
      <c r="O29" s="252" t="s">
        <v>150</v>
      </c>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4"/>
      <c r="CF29" s="254"/>
      <c r="CG29" s="255"/>
      <c r="CH29" s="256" t="s">
        <v>8</v>
      </c>
      <c r="CI29" s="254"/>
      <c r="CJ29" s="254"/>
      <c r="CK29" s="254"/>
      <c r="CL29" s="254"/>
      <c r="CM29" s="254"/>
      <c r="CN29" s="254"/>
      <c r="CO29" s="254"/>
      <c r="CP29" s="254"/>
      <c r="CQ29" s="254"/>
      <c r="CR29" s="254"/>
      <c r="CS29" s="254"/>
      <c r="CT29" s="254"/>
      <c r="CU29" s="254"/>
      <c r="CV29" s="254"/>
      <c r="CW29" s="254"/>
      <c r="CX29" s="255"/>
      <c r="CY29" s="257" t="s">
        <v>4</v>
      </c>
      <c r="CZ29" s="258"/>
      <c r="DA29" s="258"/>
      <c r="DB29" s="258"/>
      <c r="DC29" s="258"/>
      <c r="DD29" s="258"/>
      <c r="DE29" s="258"/>
      <c r="DF29" s="258"/>
      <c r="DG29" s="262"/>
      <c r="DH29" s="262"/>
      <c r="DI29" s="262"/>
      <c r="DJ29" s="262"/>
      <c r="DK29" s="262"/>
      <c r="DL29" s="262"/>
      <c r="DM29" s="262"/>
      <c r="DN29" s="262"/>
      <c r="DO29" s="262"/>
      <c r="DP29" s="263"/>
    </row>
    <row r="30" spans="1:177" s="29" customFormat="1" ht="46.5" customHeight="1" x14ac:dyDescent="0.4">
      <c r="A30" s="28"/>
      <c r="B30" s="259" t="s">
        <v>148</v>
      </c>
      <c r="C30" s="260"/>
      <c r="D30" s="261"/>
      <c r="E30" s="256" t="s">
        <v>7</v>
      </c>
      <c r="F30" s="254"/>
      <c r="G30" s="254"/>
      <c r="H30" s="254"/>
      <c r="I30" s="254"/>
      <c r="J30" s="254"/>
      <c r="K30" s="254"/>
      <c r="L30" s="254"/>
      <c r="M30" s="254"/>
      <c r="N30" s="255"/>
      <c r="O30" s="252" t="s">
        <v>11</v>
      </c>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4" t="s">
        <v>334</v>
      </c>
      <c r="CF30" s="254"/>
      <c r="CG30" s="255"/>
      <c r="CH30" s="256" t="s">
        <v>8</v>
      </c>
      <c r="CI30" s="254"/>
      <c r="CJ30" s="254"/>
      <c r="CK30" s="254"/>
      <c r="CL30" s="254"/>
      <c r="CM30" s="254"/>
      <c r="CN30" s="254"/>
      <c r="CO30" s="254"/>
      <c r="CP30" s="254"/>
      <c r="CQ30" s="254"/>
      <c r="CR30" s="254"/>
      <c r="CS30" s="254"/>
      <c r="CT30" s="254"/>
      <c r="CU30" s="254"/>
      <c r="CV30" s="254"/>
      <c r="CW30" s="254"/>
      <c r="CX30" s="255"/>
      <c r="CY30" s="257" t="s">
        <v>4</v>
      </c>
      <c r="CZ30" s="258"/>
      <c r="DA30" s="258"/>
      <c r="DB30" s="258"/>
      <c r="DC30" s="258"/>
      <c r="DD30" s="258"/>
      <c r="DE30" s="258"/>
      <c r="DF30" s="258"/>
      <c r="DG30" s="262"/>
      <c r="DH30" s="262"/>
      <c r="DI30" s="262"/>
      <c r="DJ30" s="262"/>
      <c r="DK30" s="262"/>
      <c r="DL30" s="262"/>
      <c r="DM30" s="262"/>
      <c r="DN30" s="262"/>
      <c r="DO30" s="262"/>
      <c r="DP30" s="263"/>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row>
    <row r="31" spans="1:177" s="29" customFormat="1" ht="35.1" customHeight="1" x14ac:dyDescent="0.4">
      <c r="A31" s="28"/>
      <c r="B31" s="259" t="s">
        <v>168</v>
      </c>
      <c r="C31" s="260"/>
      <c r="D31" s="261"/>
      <c r="E31" s="256" t="s">
        <v>7</v>
      </c>
      <c r="F31" s="254"/>
      <c r="G31" s="254"/>
      <c r="H31" s="254"/>
      <c r="I31" s="254"/>
      <c r="J31" s="254"/>
      <c r="K31" s="254"/>
      <c r="L31" s="254"/>
      <c r="M31" s="254"/>
      <c r="N31" s="255"/>
      <c r="O31" s="252" t="s">
        <v>146</v>
      </c>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35" t="s">
        <v>1</v>
      </c>
      <c r="CF31" s="35"/>
      <c r="CG31" s="36"/>
      <c r="CH31" s="256" t="s">
        <v>8</v>
      </c>
      <c r="CI31" s="254"/>
      <c r="CJ31" s="254"/>
      <c r="CK31" s="254"/>
      <c r="CL31" s="254"/>
      <c r="CM31" s="254"/>
      <c r="CN31" s="254"/>
      <c r="CO31" s="254"/>
      <c r="CP31" s="254"/>
      <c r="CQ31" s="254"/>
      <c r="CR31" s="254"/>
      <c r="CS31" s="254"/>
      <c r="CT31" s="254"/>
      <c r="CU31" s="254"/>
      <c r="CV31" s="254"/>
      <c r="CW31" s="254"/>
      <c r="CX31" s="255"/>
      <c r="CY31" s="257" t="s">
        <v>4</v>
      </c>
      <c r="CZ31" s="258"/>
      <c r="DA31" s="258"/>
      <c r="DB31" s="258"/>
      <c r="DC31" s="258"/>
      <c r="DD31" s="258"/>
      <c r="DE31" s="258"/>
      <c r="DF31" s="258"/>
      <c r="DG31" s="262"/>
      <c r="DH31" s="262"/>
      <c r="DI31" s="262"/>
      <c r="DJ31" s="262"/>
      <c r="DK31" s="262"/>
      <c r="DL31" s="262"/>
      <c r="DM31" s="262"/>
      <c r="DN31" s="262"/>
      <c r="DO31" s="262"/>
      <c r="DP31" s="263"/>
    </row>
    <row r="32" spans="1:177" s="34" customFormat="1" ht="30" customHeight="1" x14ac:dyDescent="0.4">
      <c r="A32" s="30"/>
      <c r="B32" s="31" t="s">
        <v>140</v>
      </c>
      <c r="C32" s="30"/>
      <c r="D32" s="30"/>
      <c r="E32" s="32"/>
      <c r="F32" s="32"/>
      <c r="G32" s="33"/>
      <c r="H32" s="33"/>
      <c r="I32" s="33"/>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row>
    <row r="33" spans="1:214" s="29" customFormat="1" ht="35.1" customHeight="1" x14ac:dyDescent="0.4">
      <c r="A33" s="28"/>
      <c r="B33" s="259" t="s">
        <v>156</v>
      </c>
      <c r="C33" s="260"/>
      <c r="D33" s="261"/>
      <c r="E33" s="256" t="s">
        <v>135</v>
      </c>
      <c r="F33" s="254"/>
      <c r="G33" s="254"/>
      <c r="H33" s="254"/>
      <c r="I33" s="254"/>
      <c r="J33" s="254"/>
      <c r="K33" s="254"/>
      <c r="L33" s="254"/>
      <c r="M33" s="254"/>
      <c r="N33" s="255"/>
      <c r="O33" s="252" t="s">
        <v>136</v>
      </c>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4"/>
      <c r="CF33" s="254"/>
      <c r="CG33" s="255"/>
      <c r="CH33" s="256" t="s">
        <v>21</v>
      </c>
      <c r="CI33" s="254"/>
      <c r="CJ33" s="254"/>
      <c r="CK33" s="254"/>
      <c r="CL33" s="254"/>
      <c r="CM33" s="254"/>
      <c r="CN33" s="254"/>
      <c r="CO33" s="254"/>
      <c r="CP33" s="254"/>
      <c r="CQ33" s="254"/>
      <c r="CR33" s="254"/>
      <c r="CS33" s="254"/>
      <c r="CT33" s="254"/>
      <c r="CU33" s="254"/>
      <c r="CV33" s="254"/>
      <c r="CW33" s="254"/>
      <c r="CX33" s="255"/>
      <c r="CY33" s="257" t="s">
        <v>4</v>
      </c>
      <c r="CZ33" s="258"/>
      <c r="DA33" s="258"/>
      <c r="DB33" s="258"/>
      <c r="DC33" s="258"/>
      <c r="DD33" s="258"/>
      <c r="DE33" s="258"/>
      <c r="DF33" s="258"/>
      <c r="DG33" s="262"/>
      <c r="DH33" s="262"/>
      <c r="DI33" s="262"/>
      <c r="DJ33" s="262"/>
      <c r="DK33" s="262"/>
      <c r="DL33" s="262"/>
      <c r="DM33" s="262"/>
      <c r="DN33" s="262"/>
      <c r="DO33" s="262"/>
      <c r="DP33" s="263"/>
    </row>
    <row r="34" spans="1:214" s="29" customFormat="1" ht="35.1" customHeight="1" x14ac:dyDescent="0.4">
      <c r="A34" s="28"/>
      <c r="B34" s="259" t="s">
        <v>169</v>
      </c>
      <c r="C34" s="260"/>
      <c r="D34" s="261"/>
      <c r="E34" s="256" t="s">
        <v>7</v>
      </c>
      <c r="F34" s="254"/>
      <c r="G34" s="254"/>
      <c r="H34" s="254"/>
      <c r="I34" s="254"/>
      <c r="J34" s="254"/>
      <c r="K34" s="254"/>
      <c r="L34" s="254"/>
      <c r="M34" s="254"/>
      <c r="N34" s="255"/>
      <c r="O34" s="252" t="s">
        <v>151</v>
      </c>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4" t="s">
        <v>137</v>
      </c>
      <c r="CF34" s="254"/>
      <c r="CG34" s="255"/>
      <c r="CH34" s="256" t="s">
        <v>8</v>
      </c>
      <c r="CI34" s="254"/>
      <c r="CJ34" s="254"/>
      <c r="CK34" s="254"/>
      <c r="CL34" s="254"/>
      <c r="CM34" s="254"/>
      <c r="CN34" s="254"/>
      <c r="CO34" s="254"/>
      <c r="CP34" s="254"/>
      <c r="CQ34" s="254"/>
      <c r="CR34" s="254"/>
      <c r="CS34" s="254"/>
      <c r="CT34" s="254"/>
      <c r="CU34" s="254"/>
      <c r="CV34" s="254"/>
      <c r="CW34" s="254"/>
      <c r="CX34" s="255"/>
      <c r="CY34" s="257" t="s">
        <v>4</v>
      </c>
      <c r="CZ34" s="258"/>
      <c r="DA34" s="258"/>
      <c r="DB34" s="258"/>
      <c r="DC34" s="258"/>
      <c r="DD34" s="258"/>
      <c r="DE34" s="258"/>
      <c r="DF34" s="258"/>
      <c r="DG34" s="262"/>
      <c r="DH34" s="262"/>
      <c r="DI34" s="262"/>
      <c r="DJ34" s="262"/>
      <c r="DK34" s="262"/>
      <c r="DL34" s="262"/>
      <c r="DM34" s="262"/>
      <c r="DN34" s="262"/>
      <c r="DO34" s="262"/>
      <c r="DP34" s="263"/>
    </row>
    <row r="35" spans="1:214" s="29" customFormat="1" ht="35.1" customHeight="1" x14ac:dyDescent="0.4">
      <c r="A35" s="28"/>
      <c r="B35" s="259" t="s">
        <v>157</v>
      </c>
      <c r="C35" s="260"/>
      <c r="D35" s="261"/>
      <c r="E35" s="256" t="s">
        <v>7</v>
      </c>
      <c r="F35" s="254"/>
      <c r="G35" s="254"/>
      <c r="H35" s="254"/>
      <c r="I35" s="254"/>
      <c r="J35" s="254"/>
      <c r="K35" s="254"/>
      <c r="L35" s="254"/>
      <c r="M35" s="254"/>
      <c r="N35" s="255"/>
      <c r="O35" s="252" t="s">
        <v>152</v>
      </c>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4" t="s">
        <v>334</v>
      </c>
      <c r="CF35" s="254"/>
      <c r="CG35" s="255"/>
      <c r="CH35" s="256" t="s">
        <v>8</v>
      </c>
      <c r="CI35" s="254"/>
      <c r="CJ35" s="254"/>
      <c r="CK35" s="254"/>
      <c r="CL35" s="254"/>
      <c r="CM35" s="254"/>
      <c r="CN35" s="254"/>
      <c r="CO35" s="254"/>
      <c r="CP35" s="254"/>
      <c r="CQ35" s="254"/>
      <c r="CR35" s="254"/>
      <c r="CS35" s="254"/>
      <c r="CT35" s="254"/>
      <c r="CU35" s="254"/>
      <c r="CV35" s="254"/>
      <c r="CW35" s="254"/>
      <c r="CX35" s="255"/>
      <c r="CY35" s="257" t="s">
        <v>4</v>
      </c>
      <c r="CZ35" s="258"/>
      <c r="DA35" s="258"/>
      <c r="DB35" s="258"/>
      <c r="DC35" s="258"/>
      <c r="DD35" s="258"/>
      <c r="DE35" s="258"/>
      <c r="DF35" s="258"/>
      <c r="DG35" s="262"/>
      <c r="DH35" s="262"/>
      <c r="DI35" s="262"/>
      <c r="DJ35" s="262"/>
      <c r="DK35" s="262"/>
      <c r="DL35" s="262"/>
      <c r="DM35" s="262"/>
      <c r="DN35" s="262"/>
      <c r="DO35" s="262"/>
      <c r="DP35" s="263"/>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row>
    <row r="36" spans="1:214" s="29" customFormat="1" ht="35.1" customHeight="1" x14ac:dyDescent="0.4">
      <c r="A36" s="28"/>
      <c r="B36" s="259" t="s">
        <v>153</v>
      </c>
      <c r="C36" s="260"/>
      <c r="D36" s="261"/>
      <c r="E36" s="256" t="s">
        <v>7</v>
      </c>
      <c r="F36" s="254"/>
      <c r="G36" s="254"/>
      <c r="H36" s="254"/>
      <c r="I36" s="254"/>
      <c r="J36" s="254"/>
      <c r="K36" s="254"/>
      <c r="L36" s="254"/>
      <c r="M36" s="254"/>
      <c r="N36" s="255"/>
      <c r="O36" s="252" t="s">
        <v>147</v>
      </c>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35" t="s">
        <v>1</v>
      </c>
      <c r="CF36" s="35"/>
      <c r="CG36" s="36"/>
      <c r="CH36" s="256" t="s">
        <v>8</v>
      </c>
      <c r="CI36" s="254"/>
      <c r="CJ36" s="254"/>
      <c r="CK36" s="254"/>
      <c r="CL36" s="254"/>
      <c r="CM36" s="254"/>
      <c r="CN36" s="254"/>
      <c r="CO36" s="254"/>
      <c r="CP36" s="254"/>
      <c r="CQ36" s="254"/>
      <c r="CR36" s="254"/>
      <c r="CS36" s="254"/>
      <c r="CT36" s="254"/>
      <c r="CU36" s="254"/>
      <c r="CV36" s="254"/>
      <c r="CW36" s="254"/>
      <c r="CX36" s="255"/>
      <c r="CY36" s="257" t="s">
        <v>4</v>
      </c>
      <c r="CZ36" s="258"/>
      <c r="DA36" s="258"/>
      <c r="DB36" s="258"/>
      <c r="DC36" s="258"/>
      <c r="DD36" s="258"/>
      <c r="DE36" s="258"/>
      <c r="DF36" s="258"/>
      <c r="DG36" s="262"/>
      <c r="DH36" s="262"/>
      <c r="DI36" s="262"/>
      <c r="DJ36" s="262"/>
      <c r="DK36" s="262"/>
      <c r="DL36" s="262"/>
      <c r="DM36" s="262"/>
      <c r="DN36" s="262"/>
      <c r="DO36" s="262"/>
      <c r="DP36" s="263"/>
    </row>
    <row r="37" spans="1:214" s="29" customFormat="1" ht="35.1" customHeight="1" x14ac:dyDescent="0.4">
      <c r="A37" s="28"/>
      <c r="B37" s="259" t="s">
        <v>170</v>
      </c>
      <c r="C37" s="260"/>
      <c r="D37" s="261"/>
      <c r="E37" s="256" t="s">
        <v>7</v>
      </c>
      <c r="F37" s="254"/>
      <c r="G37" s="254"/>
      <c r="H37" s="254"/>
      <c r="I37" s="254"/>
      <c r="J37" s="254"/>
      <c r="K37" s="254"/>
      <c r="L37" s="254"/>
      <c r="M37" s="254"/>
      <c r="N37" s="255"/>
      <c r="O37" s="252" t="s">
        <v>233</v>
      </c>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4" t="s">
        <v>333</v>
      </c>
      <c r="CF37" s="254"/>
      <c r="CG37" s="255"/>
      <c r="CH37" s="256" t="s">
        <v>8</v>
      </c>
      <c r="CI37" s="254"/>
      <c r="CJ37" s="254"/>
      <c r="CK37" s="254"/>
      <c r="CL37" s="254"/>
      <c r="CM37" s="254"/>
      <c r="CN37" s="254"/>
      <c r="CO37" s="254"/>
      <c r="CP37" s="254"/>
      <c r="CQ37" s="254"/>
      <c r="CR37" s="254"/>
      <c r="CS37" s="254"/>
      <c r="CT37" s="254"/>
      <c r="CU37" s="254"/>
      <c r="CV37" s="254"/>
      <c r="CW37" s="254"/>
      <c r="CX37" s="255"/>
      <c r="CY37" s="257" t="s">
        <v>4</v>
      </c>
      <c r="CZ37" s="258"/>
      <c r="DA37" s="258"/>
      <c r="DB37" s="258"/>
      <c r="DC37" s="258"/>
      <c r="DD37" s="258"/>
      <c r="DE37" s="258"/>
      <c r="DF37" s="258"/>
      <c r="DG37" s="262"/>
      <c r="DH37" s="262"/>
      <c r="DI37" s="262"/>
      <c r="DJ37" s="262"/>
      <c r="DK37" s="262"/>
      <c r="DL37" s="262"/>
      <c r="DM37" s="262"/>
      <c r="DN37" s="262"/>
      <c r="DO37" s="262"/>
      <c r="DP37" s="263"/>
    </row>
    <row r="38" spans="1:214" s="34" customFormat="1" ht="30" customHeight="1" x14ac:dyDescent="0.4">
      <c r="A38" s="30"/>
      <c r="B38" s="31" t="s">
        <v>141</v>
      </c>
      <c r="C38" s="30"/>
      <c r="D38" s="30"/>
      <c r="E38" s="32"/>
      <c r="F38" s="32"/>
      <c r="G38" s="33"/>
      <c r="H38" s="33"/>
      <c r="I38" s="33"/>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row>
    <row r="39" spans="1:214" s="29" customFormat="1" ht="35.1" customHeight="1" thickBot="1" x14ac:dyDescent="0.45">
      <c r="A39" s="28"/>
      <c r="B39" s="299" t="s">
        <v>171</v>
      </c>
      <c r="C39" s="300"/>
      <c r="D39" s="301"/>
      <c r="E39" s="302" t="s">
        <v>7</v>
      </c>
      <c r="F39" s="303"/>
      <c r="G39" s="303"/>
      <c r="H39" s="303"/>
      <c r="I39" s="303"/>
      <c r="J39" s="303"/>
      <c r="K39" s="303"/>
      <c r="L39" s="303"/>
      <c r="M39" s="303"/>
      <c r="N39" s="304"/>
      <c r="O39" s="305" t="s">
        <v>6</v>
      </c>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3"/>
      <c r="CF39" s="303"/>
      <c r="CG39" s="304"/>
      <c r="CH39" s="302" t="s">
        <v>5</v>
      </c>
      <c r="CI39" s="303"/>
      <c r="CJ39" s="303"/>
      <c r="CK39" s="303"/>
      <c r="CL39" s="303"/>
      <c r="CM39" s="303"/>
      <c r="CN39" s="303"/>
      <c r="CO39" s="303"/>
      <c r="CP39" s="303"/>
      <c r="CQ39" s="303"/>
      <c r="CR39" s="303"/>
      <c r="CS39" s="303"/>
      <c r="CT39" s="303"/>
      <c r="CU39" s="303"/>
      <c r="CV39" s="303"/>
      <c r="CW39" s="303"/>
      <c r="CX39" s="304"/>
      <c r="CY39" s="307" t="s">
        <v>4</v>
      </c>
      <c r="CZ39" s="308"/>
      <c r="DA39" s="308"/>
      <c r="DB39" s="308"/>
      <c r="DC39" s="308"/>
      <c r="DD39" s="308"/>
      <c r="DE39" s="308"/>
      <c r="DF39" s="308"/>
      <c r="DG39" s="309"/>
      <c r="DH39" s="309"/>
      <c r="DI39" s="309"/>
      <c r="DJ39" s="309"/>
      <c r="DK39" s="309"/>
      <c r="DL39" s="309"/>
      <c r="DM39" s="309"/>
      <c r="DN39" s="309"/>
      <c r="DO39" s="309"/>
      <c r="DP39" s="310"/>
    </row>
    <row r="40" spans="1:214" s="29" customFormat="1" ht="9.6" customHeight="1" x14ac:dyDescent="0.4">
      <c r="A40" s="28"/>
      <c r="B40" s="28"/>
      <c r="C40" s="28"/>
      <c r="D40" s="28"/>
      <c r="E40" s="37"/>
      <c r="F40" s="37"/>
      <c r="G40" s="38"/>
      <c r="H40" s="38"/>
      <c r="I40" s="3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row>
    <row r="41" spans="1:214" s="29" customFormat="1" ht="18" customHeight="1" x14ac:dyDescent="0.4">
      <c r="A41" s="28"/>
      <c r="B41" s="297" t="s">
        <v>3</v>
      </c>
      <c r="C41" s="297"/>
      <c r="D41" s="297"/>
      <c r="E41" s="297"/>
      <c r="F41" s="298" t="s">
        <v>337</v>
      </c>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X41" s="298"/>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row>
    <row r="42" spans="1:214" s="29" customFormat="1" ht="18" customHeight="1" x14ac:dyDescent="0.4">
      <c r="A42" s="28"/>
      <c r="B42" s="297" t="s">
        <v>2</v>
      </c>
      <c r="C42" s="297"/>
      <c r="D42" s="297"/>
      <c r="E42" s="297"/>
      <c r="F42" s="298" t="s">
        <v>0</v>
      </c>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X42" s="298"/>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row>
    <row r="43" spans="1:214" s="29" customFormat="1" ht="59.25" customHeight="1" x14ac:dyDescent="0.4">
      <c r="A43" s="28"/>
      <c r="B43" s="297" t="s">
        <v>1</v>
      </c>
      <c r="C43" s="297"/>
      <c r="D43" s="297"/>
      <c r="E43" s="297"/>
      <c r="F43" s="298" t="s">
        <v>234</v>
      </c>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row>
    <row r="44" spans="1:214" s="29" customFormat="1" ht="18" customHeight="1" x14ac:dyDescent="0.4">
      <c r="A44" s="28"/>
      <c r="B44" s="297" t="s">
        <v>334</v>
      </c>
      <c r="C44" s="297"/>
      <c r="D44" s="297"/>
      <c r="E44" s="297"/>
      <c r="F44" s="298" t="s">
        <v>336</v>
      </c>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X44" s="298"/>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row>
    <row r="45" spans="1:214" s="29" customFormat="1" ht="18" customHeight="1" x14ac:dyDescent="0.4">
      <c r="A45" s="28"/>
      <c r="B45" s="297" t="s">
        <v>333</v>
      </c>
      <c r="C45" s="297"/>
      <c r="D45" s="297"/>
      <c r="E45" s="297"/>
      <c r="F45" s="298" t="s">
        <v>235</v>
      </c>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X45" s="298"/>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row>
    <row r="46" spans="1:214" ht="5.25" customHeight="1" x14ac:dyDescent="0.4">
      <c r="B46" s="5"/>
      <c r="C46" s="5"/>
      <c r="D46" s="5"/>
      <c r="E46" s="5"/>
      <c r="F46" s="4"/>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row>
    <row r="47" spans="1:214" ht="18.75" x14ac:dyDescent="0.4">
      <c r="B47" s="5"/>
      <c r="C47" s="5"/>
      <c r="D47" s="5"/>
      <c r="E47" s="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row>
  </sheetData>
  <mergeCells count="179">
    <mergeCell ref="DG24:DP24"/>
    <mergeCell ref="B43:E43"/>
    <mergeCell ref="F43:DQ43"/>
    <mergeCell ref="B42:E42"/>
    <mergeCell ref="F42:DQ42"/>
    <mergeCell ref="DX42:HF42"/>
    <mergeCell ref="B41:E41"/>
    <mergeCell ref="F41:DQ41"/>
    <mergeCell ref="DX41:HF41"/>
    <mergeCell ref="EI35:FU35"/>
    <mergeCell ref="CE34:CG34"/>
    <mergeCell ref="CH34:CX34"/>
    <mergeCell ref="CY34:DF34"/>
    <mergeCell ref="DG34:DP34"/>
    <mergeCell ref="B35:D35"/>
    <mergeCell ref="E35:N35"/>
    <mergeCell ref="O35:CD35"/>
    <mergeCell ref="CE35:CG35"/>
    <mergeCell ref="CH35:CX35"/>
    <mergeCell ref="CY35:DF35"/>
    <mergeCell ref="B37:D37"/>
    <mergeCell ref="E37:N37"/>
    <mergeCell ref="O37:CD37"/>
    <mergeCell ref="CE37:CG37"/>
    <mergeCell ref="DG28:DP28"/>
    <mergeCell ref="EI30:FU30"/>
    <mergeCell ref="B31:D31"/>
    <mergeCell ref="E31:N31"/>
    <mergeCell ref="O31:CD31"/>
    <mergeCell ref="CH31:CX31"/>
    <mergeCell ref="DG31:DP31"/>
    <mergeCell ref="DG29:DP29"/>
    <mergeCell ref="B30:D30"/>
    <mergeCell ref="E30:N30"/>
    <mergeCell ref="O30:CD30"/>
    <mergeCell ref="CE30:CG30"/>
    <mergeCell ref="CH30:CX30"/>
    <mergeCell ref="CY30:DF30"/>
    <mergeCell ref="DG30:DP30"/>
    <mergeCell ref="B29:D29"/>
    <mergeCell ref="E29:N29"/>
    <mergeCell ref="O29:CD29"/>
    <mergeCell ref="CE29:CG29"/>
    <mergeCell ref="CH29:CX29"/>
    <mergeCell ref="CY29:DF29"/>
    <mergeCell ref="B45:E45"/>
    <mergeCell ref="F45:DQ45"/>
    <mergeCell ref="DX45:HF45"/>
    <mergeCell ref="B39:D39"/>
    <mergeCell ref="E39:N39"/>
    <mergeCell ref="O39:CD39"/>
    <mergeCell ref="CE39:CG39"/>
    <mergeCell ref="CH39:CX39"/>
    <mergeCell ref="CY39:DF39"/>
    <mergeCell ref="DG39:DP39"/>
    <mergeCell ref="B44:E44"/>
    <mergeCell ref="F44:DQ44"/>
    <mergeCell ref="DX44:HF44"/>
    <mergeCell ref="B20:D20"/>
    <mergeCell ref="E20:N20"/>
    <mergeCell ref="O20:CD20"/>
    <mergeCell ref="CE20:CG20"/>
    <mergeCell ref="CH20:CX20"/>
    <mergeCell ref="CY20:DF20"/>
    <mergeCell ref="DG25:DP25"/>
    <mergeCell ref="B26:D26"/>
    <mergeCell ref="E26:N26"/>
    <mergeCell ref="O26:CD26"/>
    <mergeCell ref="CE26:CG26"/>
    <mergeCell ref="CH26:CX26"/>
    <mergeCell ref="CY26:DF26"/>
    <mergeCell ref="DG26:DP26"/>
    <mergeCell ref="B25:D25"/>
    <mergeCell ref="E25:N25"/>
    <mergeCell ref="B23:D23"/>
    <mergeCell ref="E23:N23"/>
    <mergeCell ref="DG20:DP20"/>
    <mergeCell ref="B22:D22"/>
    <mergeCell ref="E22:N22"/>
    <mergeCell ref="DG22:DP22"/>
    <mergeCell ref="O23:CD23"/>
    <mergeCell ref="DG23:DP23"/>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CH37:CX37"/>
    <mergeCell ref="CY37:DF37"/>
    <mergeCell ref="DG37:DP37"/>
    <mergeCell ref="B33:D33"/>
    <mergeCell ref="E33:N33"/>
    <mergeCell ref="O33:CD33"/>
    <mergeCell ref="CE33:CG33"/>
    <mergeCell ref="CH33:CX33"/>
    <mergeCell ref="CY33:DF33"/>
    <mergeCell ref="DG33:DP33"/>
    <mergeCell ref="B34:D34"/>
    <mergeCell ref="E34:N34"/>
    <mergeCell ref="O34:CD34"/>
    <mergeCell ref="DG35:DP35"/>
    <mergeCell ref="E36:N36"/>
    <mergeCell ref="O36:CD36"/>
    <mergeCell ref="CH36:CX36"/>
    <mergeCell ref="CY36:DF36"/>
    <mergeCell ref="DG36:DP36"/>
    <mergeCell ref="O25:CD25"/>
    <mergeCell ref="CE25:CG25"/>
    <mergeCell ref="CH25:CX25"/>
    <mergeCell ref="CY25:DF25"/>
    <mergeCell ref="B36:D36"/>
    <mergeCell ref="B28:D28"/>
    <mergeCell ref="O22:CD22"/>
    <mergeCell ref="CE22:CG22"/>
    <mergeCell ref="CH22:CX22"/>
    <mergeCell ref="CY22:DF22"/>
    <mergeCell ref="O28:CD28"/>
    <mergeCell ref="CE28:CG28"/>
    <mergeCell ref="CH28:CX28"/>
    <mergeCell ref="CY28:DF28"/>
    <mergeCell ref="CY23:DF23"/>
    <mergeCell ref="CH23:CX23"/>
    <mergeCell ref="E28:N28"/>
    <mergeCell ref="B24:D24"/>
    <mergeCell ref="E24:N24"/>
    <mergeCell ref="O24:CD24"/>
    <mergeCell ref="CH24:CX24"/>
    <mergeCell ref="CY24:DF24"/>
    <mergeCell ref="CE23:CG23"/>
    <mergeCell ref="CY31:DF31"/>
  </mergeCells>
  <phoneticPr fontId="3"/>
  <conditionalFormatting sqref="CW1">
    <cfRule type="cellIs" dxfId="113"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57150</xdr:colOff>
                    <xdr:row>14</xdr:row>
                    <xdr:rowOff>38100</xdr:rowOff>
                  </from>
                  <to>
                    <xdr:col>117</xdr:col>
                    <xdr:colOff>57150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57150</xdr:colOff>
                    <xdr:row>15</xdr:row>
                    <xdr:rowOff>38100</xdr:rowOff>
                  </from>
                  <to>
                    <xdr:col>117</xdr:col>
                    <xdr:colOff>57150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57150</xdr:colOff>
                    <xdr:row>17</xdr:row>
                    <xdr:rowOff>19050</xdr:rowOff>
                  </from>
                  <to>
                    <xdr:col>117</xdr:col>
                    <xdr:colOff>57150</xdr:colOff>
                    <xdr:row>17</xdr:row>
                    <xdr:rowOff>361950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66675</xdr:colOff>
                    <xdr:row>18</xdr:row>
                    <xdr:rowOff>76200</xdr:rowOff>
                  </from>
                  <to>
                    <xdr:col>117</xdr:col>
                    <xdr:colOff>66675</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57150</xdr:colOff>
                    <xdr:row>38</xdr:row>
                    <xdr:rowOff>38100</xdr:rowOff>
                  </from>
                  <to>
                    <xdr:col>117</xdr:col>
                    <xdr:colOff>57150</xdr:colOff>
                    <xdr:row>38</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57150</xdr:colOff>
                    <xdr:row>16</xdr:row>
                    <xdr:rowOff>38100</xdr:rowOff>
                  </from>
                  <to>
                    <xdr:col>117</xdr:col>
                    <xdr:colOff>57150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57150</xdr:colOff>
                    <xdr:row>29</xdr:row>
                    <xdr:rowOff>66675</xdr:rowOff>
                  </from>
                  <to>
                    <xdr:col>117</xdr:col>
                    <xdr:colOff>57150</xdr:colOff>
                    <xdr:row>29</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57150</xdr:colOff>
                    <xdr:row>29</xdr:row>
                    <xdr:rowOff>590550</xdr:rowOff>
                  </from>
                  <to>
                    <xdr:col>117</xdr:col>
                    <xdr:colOff>57150</xdr:colOff>
                    <xdr:row>30</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57150</xdr:colOff>
                    <xdr:row>27</xdr:row>
                    <xdr:rowOff>438150</xdr:rowOff>
                  </from>
                  <to>
                    <xdr:col>117</xdr:col>
                    <xdr:colOff>57150</xdr:colOff>
                    <xdr:row>28</xdr:row>
                    <xdr:rowOff>428625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57150</xdr:colOff>
                    <xdr:row>24</xdr:row>
                    <xdr:rowOff>9525</xdr:rowOff>
                  </from>
                  <to>
                    <xdr:col>117</xdr:col>
                    <xdr:colOff>57150</xdr:colOff>
                    <xdr:row>25</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57150</xdr:colOff>
                    <xdr:row>25</xdr:row>
                    <xdr:rowOff>0</xdr:rowOff>
                  </from>
                  <to>
                    <xdr:col>117</xdr:col>
                    <xdr:colOff>57150</xdr:colOff>
                    <xdr:row>25</xdr:row>
                    <xdr:rowOff>428625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57150</xdr:colOff>
                    <xdr:row>18</xdr:row>
                    <xdr:rowOff>523875</xdr:rowOff>
                  </from>
                  <to>
                    <xdr:col>117</xdr:col>
                    <xdr:colOff>57150</xdr:colOff>
                    <xdr:row>19</xdr:row>
                    <xdr:rowOff>428625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57150</xdr:colOff>
                    <xdr:row>34</xdr:row>
                    <xdr:rowOff>9525</xdr:rowOff>
                  </from>
                  <to>
                    <xdr:col>117</xdr:col>
                    <xdr:colOff>57150</xdr:colOff>
                    <xdr:row>35</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57150</xdr:colOff>
                    <xdr:row>33</xdr:row>
                    <xdr:rowOff>19050</xdr:rowOff>
                  </from>
                  <to>
                    <xdr:col>117</xdr:col>
                    <xdr:colOff>57150</xdr:colOff>
                    <xdr:row>34</xdr:row>
                    <xdr:rowOff>9525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57150</xdr:colOff>
                    <xdr:row>21</xdr:row>
                    <xdr:rowOff>57150</xdr:rowOff>
                  </from>
                  <to>
                    <xdr:col>117</xdr:col>
                    <xdr:colOff>57150</xdr:colOff>
                    <xdr:row>21</xdr:row>
                    <xdr:rowOff>485775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57150</xdr:colOff>
                    <xdr:row>36</xdr:row>
                    <xdr:rowOff>19050</xdr:rowOff>
                  </from>
                  <to>
                    <xdr:col>117</xdr:col>
                    <xdr:colOff>57150</xdr:colOff>
                    <xdr:row>37</xdr:row>
                    <xdr:rowOff>9525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57150</xdr:colOff>
                    <xdr:row>27</xdr:row>
                    <xdr:rowOff>9525</xdr:rowOff>
                  </from>
                  <to>
                    <xdr:col>117</xdr:col>
                    <xdr:colOff>57150</xdr:colOff>
                    <xdr:row>28</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57150</xdr:colOff>
                    <xdr:row>22</xdr:row>
                    <xdr:rowOff>9525</xdr:rowOff>
                  </from>
                  <to>
                    <xdr:col>117</xdr:col>
                    <xdr:colOff>57150</xdr:colOff>
                    <xdr:row>23</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57150</xdr:colOff>
                    <xdr:row>31</xdr:row>
                    <xdr:rowOff>361950</xdr:rowOff>
                  </from>
                  <to>
                    <xdr:col>117</xdr:col>
                    <xdr:colOff>57150</xdr:colOff>
                    <xdr:row>32</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57150</xdr:colOff>
                    <xdr:row>34</xdr:row>
                    <xdr:rowOff>438150</xdr:rowOff>
                  </from>
                  <to>
                    <xdr:col>117</xdr:col>
                    <xdr:colOff>57150</xdr:colOff>
                    <xdr:row>35</xdr:row>
                    <xdr:rowOff>428625</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57150</xdr:colOff>
                    <xdr:row>22</xdr:row>
                    <xdr:rowOff>590550</xdr:rowOff>
                  </from>
                  <to>
                    <xdr:col>117</xdr:col>
                    <xdr:colOff>57150</xdr:colOff>
                    <xdr:row>23</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X58"/>
  <sheetViews>
    <sheetView showGridLines="0" view="pageBreakPreview" zoomScale="85" zoomScaleNormal="70" zoomScaleSheetLayoutView="85" workbookViewId="0"/>
  </sheetViews>
  <sheetFormatPr defaultColWidth="1.25" defaultRowHeight="16.5" x14ac:dyDescent="0.4"/>
  <cols>
    <col min="1" max="1" width="1.25" style="1"/>
    <col min="2" max="4" width="1.25" style="1" customWidth="1"/>
    <col min="5" max="7" width="1.25" style="3" customWidth="1"/>
    <col min="8" max="9" width="1.25" style="2" customWidth="1"/>
    <col min="10" max="13" width="1.25" style="1"/>
    <col min="14" max="14" width="1.125" style="1" customWidth="1"/>
    <col min="15" max="18" width="1.25" style="1"/>
    <col min="19" max="19" width="1.25" style="1" customWidth="1"/>
    <col min="20" max="68" width="1.25" style="1"/>
    <col min="69" max="69" width="2.375" style="1" customWidth="1"/>
    <col min="70" max="73" width="1.25" style="1"/>
    <col min="74" max="74" width="1.25" style="1" customWidth="1"/>
    <col min="75" max="16384" width="1.25" style="1"/>
  </cols>
  <sheetData>
    <row r="1" spans="2:154" s="29" customFormat="1" ht="19.149999999999999" customHeight="1" x14ac:dyDescent="0.35">
      <c r="B1" s="28" t="s">
        <v>84</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464" t="s">
        <v>40</v>
      </c>
      <c r="BJ1" s="465"/>
      <c r="BK1" s="465"/>
      <c r="BL1" s="465"/>
      <c r="BM1" s="465"/>
      <c r="BN1" s="465"/>
      <c r="BO1" s="465"/>
      <c r="BP1" s="465"/>
      <c r="BQ1" s="465"/>
      <c r="BR1" s="465"/>
      <c r="BS1" s="465"/>
      <c r="BT1" s="465"/>
      <c r="BU1" s="465"/>
      <c r="BV1" s="466"/>
      <c r="BW1" s="467"/>
      <c r="BX1" s="468"/>
      <c r="BY1" s="468"/>
      <c r="BZ1" s="468"/>
      <c r="CA1" s="468"/>
      <c r="CB1" s="468"/>
      <c r="CC1" s="468"/>
      <c r="CD1" s="468"/>
      <c r="CE1" s="468"/>
      <c r="CF1" s="468"/>
      <c r="CG1" s="468"/>
      <c r="CH1" s="468"/>
      <c r="CI1" s="468"/>
      <c r="CJ1" s="468"/>
      <c r="CK1" s="468"/>
      <c r="CL1" s="468"/>
      <c r="CM1" s="468"/>
      <c r="CN1" s="468"/>
      <c r="CO1" s="468"/>
      <c r="CP1" s="469"/>
    </row>
    <row r="2" spans="2:154" s="29" customFormat="1" ht="16.149999999999999" customHeight="1" x14ac:dyDescent="0.4">
      <c r="B2" s="41" t="s">
        <v>353</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476" t="s">
        <v>39</v>
      </c>
      <c r="BJ2" s="477"/>
      <c r="BK2" s="477"/>
      <c r="BL2" s="477"/>
      <c r="BM2" s="477"/>
      <c r="BN2" s="477"/>
      <c r="BO2" s="477"/>
      <c r="BP2" s="477"/>
      <c r="BQ2" s="477"/>
      <c r="BR2" s="477"/>
      <c r="BS2" s="477"/>
      <c r="BT2" s="477"/>
      <c r="BU2" s="477"/>
      <c r="BV2" s="478"/>
      <c r="BW2" s="470"/>
      <c r="BX2" s="471"/>
      <c r="BY2" s="471"/>
      <c r="BZ2" s="471"/>
      <c r="CA2" s="471"/>
      <c r="CB2" s="471"/>
      <c r="CC2" s="471"/>
      <c r="CD2" s="471"/>
      <c r="CE2" s="471"/>
      <c r="CF2" s="471"/>
      <c r="CG2" s="471"/>
      <c r="CH2" s="471"/>
      <c r="CI2" s="471"/>
      <c r="CJ2" s="471"/>
      <c r="CK2" s="471"/>
      <c r="CL2" s="471"/>
      <c r="CM2" s="471"/>
      <c r="CN2" s="471"/>
      <c r="CO2" s="471"/>
      <c r="CP2" s="472"/>
    </row>
    <row r="3" spans="2:154" s="29" customFormat="1" ht="16.149999999999999" customHeight="1" thickBot="1" x14ac:dyDescent="0.45">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479"/>
      <c r="BJ3" s="480"/>
      <c r="BK3" s="480"/>
      <c r="BL3" s="480"/>
      <c r="BM3" s="480"/>
      <c r="BN3" s="480"/>
      <c r="BO3" s="480"/>
      <c r="BP3" s="480"/>
      <c r="BQ3" s="480"/>
      <c r="BR3" s="480"/>
      <c r="BS3" s="480"/>
      <c r="BT3" s="480"/>
      <c r="BU3" s="480"/>
      <c r="BV3" s="481"/>
      <c r="BW3" s="473"/>
      <c r="BX3" s="474"/>
      <c r="BY3" s="474"/>
      <c r="BZ3" s="474"/>
      <c r="CA3" s="474"/>
      <c r="CB3" s="474"/>
      <c r="CC3" s="474"/>
      <c r="CD3" s="474"/>
      <c r="CE3" s="474"/>
      <c r="CF3" s="474"/>
      <c r="CG3" s="474"/>
      <c r="CH3" s="474"/>
      <c r="CI3" s="474"/>
      <c r="CJ3" s="474"/>
      <c r="CK3" s="474"/>
      <c r="CL3" s="474"/>
      <c r="CM3" s="474"/>
      <c r="CN3" s="474"/>
      <c r="CO3" s="474"/>
      <c r="CP3" s="475"/>
    </row>
    <row r="4" spans="2:154" s="29" customFormat="1" ht="5.45" customHeight="1" x14ac:dyDescent="0.4">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x14ac:dyDescent="0.4">
      <c r="B5" s="43" t="s">
        <v>83</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482" t="s">
        <v>82</v>
      </c>
      <c r="BJ5" s="483"/>
      <c r="BK5" s="483"/>
      <c r="BL5" s="483"/>
      <c r="BM5" s="483"/>
      <c r="BN5" s="483"/>
      <c r="BO5" s="483"/>
      <c r="BP5" s="483"/>
      <c r="BQ5" s="483"/>
      <c r="BR5" s="483"/>
      <c r="BS5" s="484"/>
      <c r="BT5" s="485"/>
      <c r="BU5" s="486"/>
      <c r="BV5" s="486"/>
      <c r="BW5" s="486"/>
      <c r="BX5" s="486"/>
      <c r="BY5" s="486"/>
      <c r="BZ5" s="486"/>
      <c r="CA5" s="486"/>
      <c r="CB5" s="487" t="s">
        <v>81</v>
      </c>
      <c r="CC5" s="487"/>
      <c r="CD5" s="487"/>
      <c r="CE5" s="487"/>
      <c r="CF5" s="487"/>
      <c r="CG5" s="487"/>
      <c r="CH5" s="487"/>
      <c r="CI5" s="46" t="s">
        <v>80</v>
      </c>
      <c r="CJ5" s="46"/>
      <c r="CK5" s="487"/>
      <c r="CL5" s="487"/>
      <c r="CM5" s="487"/>
      <c r="CN5" s="487"/>
      <c r="CO5" s="488" t="s">
        <v>79</v>
      </c>
      <c r="CP5" s="489"/>
    </row>
    <row r="6" spans="2:154" s="29" customFormat="1" ht="19.5" x14ac:dyDescent="0.4">
      <c r="B6" s="28"/>
      <c r="C6" s="28"/>
      <c r="D6" s="47"/>
      <c r="E6" s="47"/>
      <c r="F6" s="47"/>
      <c r="G6" s="47"/>
      <c r="H6" s="47"/>
      <c r="I6" s="47"/>
      <c r="J6" s="47"/>
      <c r="K6" s="47"/>
      <c r="L6" s="28"/>
      <c r="M6" s="28"/>
      <c r="N6" s="28"/>
      <c r="O6" s="28"/>
      <c r="P6" s="493" t="s">
        <v>78</v>
      </c>
      <c r="Q6" s="493"/>
      <c r="R6" s="493"/>
      <c r="S6" s="493"/>
      <c r="T6" s="493"/>
      <c r="U6" s="493"/>
      <c r="V6" s="493"/>
      <c r="W6" s="493"/>
      <c r="X6" s="28" t="s">
        <v>77</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x14ac:dyDescent="0.4">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x14ac:dyDescent="0.4">
      <c r="B8" s="494" t="s">
        <v>76</v>
      </c>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row>
    <row r="9" spans="2:154" s="29" customFormat="1" ht="19.5" x14ac:dyDescent="0.4">
      <c r="B9" s="493" t="s">
        <v>75</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row>
    <row r="10" spans="2:154" s="29" customFormat="1" ht="5.45" customHeight="1" x14ac:dyDescent="0.4">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 customHeight="1" x14ac:dyDescent="0.4">
      <c r="B11" s="495" t="s">
        <v>236</v>
      </c>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x14ac:dyDescent="0.4">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45" customHeight="1" x14ac:dyDescent="0.4">
      <c r="B13" s="496" t="s">
        <v>74</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row>
    <row r="14" spans="2:154" s="29" customFormat="1" ht="18" customHeight="1" x14ac:dyDescent="0.4">
      <c r="B14" s="497" t="s">
        <v>73</v>
      </c>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c r="CF14" s="497"/>
      <c r="CG14" s="497"/>
      <c r="CH14" s="497"/>
      <c r="CI14" s="497"/>
      <c r="CJ14" s="497"/>
      <c r="CK14" s="497"/>
      <c r="CL14" s="497"/>
      <c r="CM14" s="497"/>
      <c r="CN14" s="497"/>
      <c r="CO14" s="497"/>
      <c r="CZ14" s="13"/>
    </row>
    <row r="15" spans="2:154" s="29" customFormat="1" ht="19.899999999999999" customHeight="1" x14ac:dyDescent="0.4">
      <c r="B15" s="412" t="s">
        <v>72</v>
      </c>
      <c r="C15" s="413"/>
      <c r="D15" s="413"/>
      <c r="E15" s="413"/>
      <c r="F15" s="413"/>
      <c r="G15" s="413"/>
      <c r="H15" s="413"/>
      <c r="I15" s="413"/>
      <c r="J15" s="413"/>
      <c r="K15" s="414"/>
      <c r="L15" s="499" t="s">
        <v>71</v>
      </c>
      <c r="M15" s="500"/>
      <c r="N15" s="500"/>
      <c r="O15" s="500"/>
      <c r="P15" s="500"/>
      <c r="Q15" s="501"/>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399" t="s">
        <v>70</v>
      </c>
      <c r="AZ15" s="400"/>
      <c r="BA15" s="400"/>
      <c r="BB15" s="400"/>
      <c r="BC15" s="400"/>
      <c r="BD15" s="400"/>
      <c r="BE15" s="400"/>
      <c r="BF15" s="440"/>
      <c r="BG15" s="504"/>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6"/>
    </row>
    <row r="16" spans="2:154" s="29" customFormat="1" ht="19.899999999999999" customHeight="1" x14ac:dyDescent="0.4">
      <c r="B16" s="427"/>
      <c r="C16" s="428"/>
      <c r="D16" s="428"/>
      <c r="E16" s="428"/>
      <c r="F16" s="428"/>
      <c r="G16" s="428"/>
      <c r="H16" s="428"/>
      <c r="I16" s="428"/>
      <c r="J16" s="428"/>
      <c r="K16" s="498"/>
      <c r="L16" s="507"/>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9"/>
      <c r="AY16" s="399" t="s">
        <v>69</v>
      </c>
      <c r="AZ16" s="400"/>
      <c r="BA16" s="400"/>
      <c r="BB16" s="400"/>
      <c r="BC16" s="400"/>
      <c r="BD16" s="400"/>
      <c r="BE16" s="400"/>
      <c r="BF16" s="440"/>
      <c r="BG16" s="504"/>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6"/>
    </row>
    <row r="17" spans="2:104" s="29" customFormat="1" ht="19.899999999999999" customHeight="1" x14ac:dyDescent="0.4">
      <c r="B17" s="415"/>
      <c r="C17" s="416"/>
      <c r="D17" s="416"/>
      <c r="E17" s="416"/>
      <c r="F17" s="416"/>
      <c r="G17" s="416"/>
      <c r="H17" s="416"/>
      <c r="I17" s="416"/>
      <c r="J17" s="416"/>
      <c r="K17" s="417"/>
      <c r="L17" s="510"/>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2"/>
      <c r="AY17" s="399" t="s">
        <v>68</v>
      </c>
      <c r="AZ17" s="400"/>
      <c r="BA17" s="400"/>
      <c r="BB17" s="400"/>
      <c r="BC17" s="400"/>
      <c r="BD17" s="400"/>
      <c r="BE17" s="400"/>
      <c r="BF17" s="440"/>
      <c r="BG17" s="457"/>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8"/>
      <c r="CO17" s="459"/>
    </row>
    <row r="18" spans="2:104" s="29" customFormat="1" ht="20.45" customHeight="1" x14ac:dyDescent="0.4">
      <c r="B18" s="520" t="s">
        <v>331</v>
      </c>
      <c r="C18" s="521"/>
      <c r="D18" s="521"/>
      <c r="E18" s="521"/>
      <c r="F18" s="521"/>
      <c r="G18" s="521"/>
      <c r="H18" s="521"/>
      <c r="I18" s="521"/>
      <c r="J18" s="521"/>
      <c r="K18" s="522"/>
      <c r="L18" s="429" t="s">
        <v>61</v>
      </c>
      <c r="M18" s="430"/>
      <c r="N18" s="430"/>
      <c r="P18" s="444"/>
      <c r="Q18" s="444"/>
      <c r="R18" s="444"/>
      <c r="S18" s="444"/>
      <c r="T18" s="444"/>
      <c r="U18" s="444"/>
      <c r="V18" s="444"/>
      <c r="W18" s="444"/>
      <c r="X18" s="444"/>
      <c r="Y18" s="444"/>
      <c r="Z18" s="444"/>
      <c r="AA18" s="444"/>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9"/>
    </row>
    <row r="19" spans="2:104" s="29" customFormat="1" ht="11.45" customHeight="1" x14ac:dyDescent="0.4">
      <c r="B19" s="523"/>
      <c r="C19" s="524"/>
      <c r="D19" s="524"/>
      <c r="E19" s="524"/>
      <c r="F19" s="524"/>
      <c r="G19" s="524"/>
      <c r="H19" s="524"/>
      <c r="I19" s="524"/>
      <c r="J19" s="524"/>
      <c r="K19" s="525"/>
      <c r="L19" s="513"/>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5"/>
    </row>
    <row r="20" spans="2:104" s="29" customFormat="1" ht="18" customHeight="1" x14ac:dyDescent="0.4">
      <c r="B20" s="523"/>
      <c r="C20" s="524"/>
      <c r="D20" s="524"/>
      <c r="E20" s="524"/>
      <c r="F20" s="524"/>
      <c r="G20" s="524"/>
      <c r="H20" s="524"/>
      <c r="I20" s="524"/>
      <c r="J20" s="524"/>
      <c r="K20" s="525"/>
      <c r="L20" s="516"/>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7"/>
      <c r="CM20" s="517"/>
      <c r="CN20" s="517"/>
      <c r="CO20" s="518"/>
    </row>
    <row r="21" spans="2:104" s="29" customFormat="1" ht="19.5" customHeight="1" x14ac:dyDescent="0.4">
      <c r="B21" s="523"/>
      <c r="C21" s="524"/>
      <c r="D21" s="524"/>
      <c r="E21" s="524"/>
      <c r="F21" s="524"/>
      <c r="G21" s="524"/>
      <c r="H21" s="524"/>
      <c r="I21" s="524"/>
      <c r="J21" s="524"/>
      <c r="K21" s="525"/>
      <c r="L21" s="529" t="s">
        <v>332</v>
      </c>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0"/>
      <c r="CM21" s="530"/>
      <c r="CN21" s="530"/>
      <c r="CO21" s="530"/>
    </row>
    <row r="22" spans="2:104" s="29" customFormat="1" ht="24" customHeight="1" x14ac:dyDescent="0.4">
      <c r="B22" s="526"/>
      <c r="C22" s="527"/>
      <c r="D22" s="527"/>
      <c r="E22" s="527"/>
      <c r="F22" s="527"/>
      <c r="G22" s="527"/>
      <c r="H22" s="527"/>
      <c r="I22" s="527"/>
      <c r="J22" s="527"/>
      <c r="K22" s="528"/>
      <c r="L22" s="460" t="s">
        <v>43</v>
      </c>
      <c r="M22" s="461"/>
      <c r="N22" s="461"/>
      <c r="O22" s="461"/>
      <c r="P22" s="462" t="s">
        <v>339</v>
      </c>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3"/>
    </row>
    <row r="23" spans="2:104" s="29" customFormat="1" ht="10.15" customHeight="1" x14ac:dyDescent="0.4">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x14ac:dyDescent="0.4">
      <c r="B24" s="519" t="s">
        <v>66</v>
      </c>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Z24" s="13"/>
    </row>
    <row r="25" spans="2:104" s="29" customFormat="1" ht="21.6" customHeight="1" x14ac:dyDescent="0.4">
      <c r="B25" s="445" t="s">
        <v>65</v>
      </c>
      <c r="C25" s="446"/>
      <c r="D25" s="446"/>
      <c r="E25" s="446"/>
      <c r="F25" s="446"/>
      <c r="G25" s="446"/>
      <c r="H25" s="446"/>
      <c r="I25" s="446"/>
      <c r="J25" s="446"/>
      <c r="K25" s="447"/>
      <c r="L25" s="451"/>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3"/>
      <c r="AY25" s="404" t="s">
        <v>64</v>
      </c>
      <c r="AZ25" s="405"/>
      <c r="BA25" s="405"/>
      <c r="BB25" s="405"/>
      <c r="BC25" s="405"/>
      <c r="BD25" s="405"/>
      <c r="BE25" s="405"/>
      <c r="BF25" s="405"/>
      <c r="BG25" s="405"/>
      <c r="BH25" s="405"/>
      <c r="BI25" s="406"/>
      <c r="BJ25" s="457"/>
      <c r="BK25" s="458"/>
      <c r="BL25" s="458"/>
      <c r="BM25" s="458"/>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9"/>
    </row>
    <row r="26" spans="2:104" s="29" customFormat="1" ht="24" customHeight="1" x14ac:dyDescent="0.4">
      <c r="B26" s="448"/>
      <c r="C26" s="449"/>
      <c r="D26" s="449"/>
      <c r="E26" s="449"/>
      <c r="F26" s="449"/>
      <c r="G26" s="449"/>
      <c r="H26" s="449"/>
      <c r="I26" s="449"/>
      <c r="J26" s="449"/>
      <c r="K26" s="450"/>
      <c r="L26" s="454"/>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6"/>
      <c r="AY26" s="404" t="s">
        <v>63</v>
      </c>
      <c r="AZ26" s="405"/>
      <c r="BA26" s="405"/>
      <c r="BB26" s="405"/>
      <c r="BC26" s="405"/>
      <c r="BD26" s="405"/>
      <c r="BE26" s="405"/>
      <c r="BF26" s="405"/>
      <c r="BG26" s="405"/>
      <c r="BH26" s="405"/>
      <c r="BI26" s="406"/>
      <c r="BJ26" s="457"/>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9"/>
    </row>
    <row r="27" spans="2:104" s="29" customFormat="1" ht="22.9" customHeight="1" x14ac:dyDescent="0.4">
      <c r="B27" s="427" t="s">
        <v>62</v>
      </c>
      <c r="C27" s="428"/>
      <c r="D27" s="428"/>
      <c r="E27" s="428"/>
      <c r="F27" s="428"/>
      <c r="G27" s="428"/>
      <c r="H27" s="428"/>
      <c r="I27" s="428"/>
      <c r="J27" s="428"/>
      <c r="K27" s="428"/>
      <c r="L27" s="429" t="s">
        <v>61</v>
      </c>
      <c r="M27" s="430"/>
      <c r="N27" s="430"/>
      <c r="P27" s="431"/>
      <c r="Q27" s="431"/>
      <c r="R27" s="431"/>
      <c r="S27" s="431"/>
      <c r="T27" s="431"/>
      <c r="U27" s="431"/>
      <c r="V27" s="431"/>
      <c r="W27" s="431"/>
      <c r="X27" s="431"/>
      <c r="Y27" s="431"/>
      <c r="Z27" s="431"/>
      <c r="AA27" s="431"/>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3"/>
    </row>
    <row r="28" spans="2:104" s="29" customFormat="1" ht="11.45" customHeight="1" x14ac:dyDescent="0.4">
      <c r="B28" s="427"/>
      <c r="C28" s="428"/>
      <c r="D28" s="428"/>
      <c r="E28" s="428"/>
      <c r="F28" s="428"/>
      <c r="G28" s="428"/>
      <c r="H28" s="428"/>
      <c r="I28" s="428"/>
      <c r="J28" s="428"/>
      <c r="K28" s="428"/>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6"/>
    </row>
    <row r="29" spans="2:104" s="29" customFormat="1" ht="18" customHeight="1" x14ac:dyDescent="0.4">
      <c r="B29" s="415"/>
      <c r="C29" s="416"/>
      <c r="D29" s="416"/>
      <c r="E29" s="416"/>
      <c r="F29" s="416"/>
      <c r="G29" s="416"/>
      <c r="H29" s="416"/>
      <c r="I29" s="416"/>
      <c r="J29" s="416"/>
      <c r="K29" s="416"/>
      <c r="L29" s="437"/>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9"/>
    </row>
    <row r="30" spans="2:104" s="29" customFormat="1" ht="24.6" customHeight="1" x14ac:dyDescent="0.4">
      <c r="B30" s="399" t="s">
        <v>60</v>
      </c>
      <c r="C30" s="400"/>
      <c r="D30" s="400"/>
      <c r="E30" s="400"/>
      <c r="F30" s="400"/>
      <c r="G30" s="400"/>
      <c r="H30" s="400"/>
      <c r="I30" s="400"/>
      <c r="J30" s="400"/>
      <c r="K30" s="440"/>
      <c r="L30" s="407"/>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9"/>
      <c r="AY30" s="399" t="s">
        <v>53</v>
      </c>
      <c r="AZ30" s="400"/>
      <c r="BA30" s="400"/>
      <c r="BB30" s="400"/>
      <c r="BC30" s="400"/>
      <c r="BD30" s="400"/>
      <c r="BE30" s="400"/>
      <c r="BF30" s="400"/>
      <c r="BG30" s="400"/>
      <c r="BH30" s="400"/>
      <c r="BI30" s="440"/>
      <c r="BJ30" s="441"/>
      <c r="BK30" s="442"/>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443"/>
    </row>
    <row r="31" spans="2:104" s="29" customFormat="1" ht="24.6" customHeight="1" x14ac:dyDescent="0.4">
      <c r="B31" s="404" t="s">
        <v>59</v>
      </c>
      <c r="C31" s="405"/>
      <c r="D31" s="405"/>
      <c r="E31" s="405"/>
      <c r="F31" s="405"/>
      <c r="G31" s="405"/>
      <c r="H31" s="405"/>
      <c r="I31" s="405"/>
      <c r="J31" s="405"/>
      <c r="K31" s="406"/>
      <c r="L31" s="407"/>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9"/>
      <c r="AY31" s="404" t="s">
        <v>51</v>
      </c>
      <c r="AZ31" s="405"/>
      <c r="BA31" s="405"/>
      <c r="BB31" s="405"/>
      <c r="BC31" s="405"/>
      <c r="BD31" s="405"/>
      <c r="BE31" s="405"/>
      <c r="BF31" s="405"/>
      <c r="BG31" s="405"/>
      <c r="BH31" s="405"/>
      <c r="BI31" s="406"/>
      <c r="BJ31" s="407"/>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9"/>
    </row>
    <row r="32" spans="2:104" s="29" customFormat="1" ht="7.9" customHeight="1" x14ac:dyDescent="0.4">
      <c r="Y32" s="56"/>
      <c r="Z32" s="56"/>
      <c r="AA32" s="56"/>
      <c r="AB32" s="56"/>
      <c r="AC32" s="56"/>
      <c r="AN32" s="56"/>
      <c r="AO32" s="56"/>
      <c r="AP32" s="56"/>
      <c r="AQ32" s="56"/>
      <c r="AR32" s="28"/>
      <c r="AS32" s="28"/>
    </row>
    <row r="33" spans="2:125" s="43" customFormat="1" ht="20.25" x14ac:dyDescent="0.4">
      <c r="B33" s="411" t="s">
        <v>58</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row>
    <row r="34" spans="2:125" s="29" customFormat="1" ht="23.45" customHeight="1" x14ac:dyDescent="0.4">
      <c r="B34" s="412" t="s">
        <v>57</v>
      </c>
      <c r="C34" s="413"/>
      <c r="D34" s="413"/>
      <c r="E34" s="413"/>
      <c r="F34" s="413"/>
      <c r="G34" s="413"/>
      <c r="H34" s="413"/>
      <c r="I34" s="413"/>
      <c r="J34" s="413"/>
      <c r="K34" s="414"/>
      <c r="L34" s="418"/>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20"/>
      <c r="AY34" s="424" t="s">
        <v>56</v>
      </c>
      <c r="AZ34" s="425"/>
      <c r="BA34" s="425"/>
      <c r="BB34" s="425"/>
      <c r="BC34" s="425"/>
      <c r="BD34" s="425"/>
      <c r="BE34" s="425"/>
      <c r="BF34" s="425"/>
      <c r="BG34" s="425"/>
      <c r="BH34" s="425"/>
      <c r="BI34" s="426"/>
      <c r="BJ34" s="392"/>
      <c r="BK34" s="392"/>
      <c r="BL34" s="392"/>
      <c r="BM34" s="392"/>
      <c r="BN34" s="392"/>
      <c r="BO34" s="392"/>
      <c r="BP34" s="392"/>
      <c r="BQ34" s="392"/>
      <c r="BR34" s="392"/>
      <c r="BS34" s="392"/>
      <c r="BT34" s="392"/>
      <c r="BU34" s="392"/>
      <c r="BV34" s="392"/>
      <c r="BW34" s="392"/>
      <c r="BX34" s="392"/>
      <c r="BY34" s="392"/>
      <c r="BZ34" s="392"/>
      <c r="CA34" s="392"/>
      <c r="CB34" s="392"/>
      <c r="CC34" s="392"/>
      <c r="CD34" s="392"/>
      <c r="CE34" s="392"/>
      <c r="CF34" s="392"/>
      <c r="CG34" s="392"/>
      <c r="CH34" s="392"/>
      <c r="CI34" s="392"/>
      <c r="CJ34" s="392"/>
      <c r="CK34" s="392"/>
      <c r="CL34" s="392"/>
      <c r="CM34" s="392"/>
      <c r="CN34" s="392"/>
      <c r="CO34" s="393"/>
    </row>
    <row r="35" spans="2:125" s="29" customFormat="1" ht="23.45" customHeight="1" x14ac:dyDescent="0.4">
      <c r="B35" s="415"/>
      <c r="C35" s="416"/>
      <c r="D35" s="416"/>
      <c r="E35" s="416"/>
      <c r="F35" s="416"/>
      <c r="G35" s="416"/>
      <c r="H35" s="416"/>
      <c r="I35" s="416"/>
      <c r="J35" s="416"/>
      <c r="K35" s="417"/>
      <c r="L35" s="421"/>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3"/>
      <c r="AY35" s="424" t="s">
        <v>55</v>
      </c>
      <c r="AZ35" s="425"/>
      <c r="BA35" s="425"/>
      <c r="BB35" s="425"/>
      <c r="BC35" s="425"/>
      <c r="BD35" s="425"/>
      <c r="BE35" s="425"/>
      <c r="BF35" s="425"/>
      <c r="BG35" s="425"/>
      <c r="BH35" s="425"/>
      <c r="BI35" s="426"/>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2"/>
      <c r="CG35" s="392"/>
      <c r="CH35" s="392"/>
      <c r="CI35" s="392"/>
      <c r="CJ35" s="392"/>
      <c r="CK35" s="392"/>
      <c r="CL35" s="392"/>
      <c r="CM35" s="392"/>
      <c r="CN35" s="392"/>
      <c r="CO35" s="393"/>
    </row>
    <row r="36" spans="2:125" s="29" customFormat="1" ht="24" customHeight="1" x14ac:dyDescent="0.4">
      <c r="B36" s="389" t="s">
        <v>54</v>
      </c>
      <c r="C36" s="390"/>
      <c r="D36" s="390"/>
      <c r="E36" s="390"/>
      <c r="F36" s="390"/>
      <c r="G36" s="390"/>
      <c r="H36" s="390"/>
      <c r="I36" s="390"/>
      <c r="J36" s="390"/>
      <c r="K36" s="390"/>
      <c r="L36" s="391"/>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c r="AY36" s="394" t="s">
        <v>53</v>
      </c>
      <c r="AZ36" s="395"/>
      <c r="BA36" s="395"/>
      <c r="BB36" s="395"/>
      <c r="BC36" s="395"/>
      <c r="BD36" s="395"/>
      <c r="BE36" s="395"/>
      <c r="BF36" s="395"/>
      <c r="BG36" s="395"/>
      <c r="BH36" s="395"/>
      <c r="BI36" s="396"/>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8"/>
    </row>
    <row r="37" spans="2:125" s="29" customFormat="1" ht="24" customHeight="1" x14ac:dyDescent="0.4">
      <c r="B37" s="399" t="s">
        <v>52</v>
      </c>
      <c r="C37" s="400"/>
      <c r="D37" s="400"/>
      <c r="E37" s="400"/>
      <c r="F37" s="400"/>
      <c r="G37" s="400"/>
      <c r="H37" s="400"/>
      <c r="I37" s="400"/>
      <c r="J37" s="400"/>
      <c r="K37" s="400"/>
      <c r="L37" s="401"/>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3"/>
      <c r="AY37" s="404" t="s">
        <v>51</v>
      </c>
      <c r="AZ37" s="405"/>
      <c r="BA37" s="405"/>
      <c r="BB37" s="405"/>
      <c r="BC37" s="405"/>
      <c r="BD37" s="405"/>
      <c r="BE37" s="405"/>
      <c r="BF37" s="405"/>
      <c r="BG37" s="405"/>
      <c r="BH37" s="405"/>
      <c r="BI37" s="406"/>
      <c r="BJ37" s="407"/>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9"/>
    </row>
    <row r="38" spans="2:125" s="29" customFormat="1" ht="4.1500000000000004" customHeight="1" x14ac:dyDescent="0.4">
      <c r="Y38" s="56"/>
      <c r="Z38" s="56"/>
      <c r="AA38" s="56"/>
      <c r="AB38" s="56"/>
      <c r="AC38" s="56"/>
      <c r="AN38" s="56"/>
      <c r="AO38" s="56"/>
      <c r="AP38" s="56"/>
      <c r="AQ38" s="56"/>
      <c r="AR38" s="28"/>
      <c r="AS38" s="28"/>
    </row>
    <row r="39" spans="2:125" s="43" customFormat="1" ht="25.9" customHeight="1" thickBot="1" x14ac:dyDescent="0.45">
      <c r="B39" s="59" t="s">
        <v>50</v>
      </c>
      <c r="Y39" s="60"/>
      <c r="Z39" s="60"/>
      <c r="AA39" s="60"/>
      <c r="AB39" s="60"/>
      <c r="AC39" s="60"/>
      <c r="AN39" s="60"/>
      <c r="AO39" s="60"/>
      <c r="AP39" s="60"/>
      <c r="AQ39" s="60"/>
      <c r="BR39" s="410" t="s">
        <v>49</v>
      </c>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row>
    <row r="40" spans="2:125" s="28" customFormat="1" ht="17.100000000000001" customHeight="1" x14ac:dyDescent="0.4">
      <c r="B40" s="359" t="s">
        <v>180</v>
      </c>
      <c r="C40" s="330"/>
      <c r="D40" s="330"/>
      <c r="E40" s="330"/>
      <c r="F40" s="330"/>
      <c r="G40" s="330"/>
      <c r="H40" s="330"/>
      <c r="I40" s="330"/>
      <c r="J40" s="330"/>
      <c r="K40" s="330"/>
      <c r="L40" s="330"/>
      <c r="M40" s="330"/>
      <c r="N40" s="330"/>
      <c r="O40" s="330"/>
      <c r="P40" s="330"/>
      <c r="Q40" s="330"/>
      <c r="R40" s="330"/>
      <c r="S40" s="330"/>
      <c r="T40" s="330"/>
      <c r="U40" s="330"/>
      <c r="V40" s="330"/>
      <c r="W40" s="330"/>
      <c r="X40" s="330"/>
      <c r="Y40" s="360"/>
      <c r="Z40" s="387" t="s">
        <v>182</v>
      </c>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60"/>
      <c r="BF40" s="342"/>
      <c r="BG40" s="342"/>
      <c r="BH40" s="342"/>
      <c r="BI40" s="342"/>
      <c r="BJ40" s="342"/>
      <c r="BK40" s="342"/>
      <c r="BL40" s="342"/>
      <c r="BM40" s="342"/>
      <c r="BN40" s="342"/>
      <c r="BO40" s="342"/>
      <c r="BP40" s="342"/>
      <c r="BQ40" s="342"/>
      <c r="BR40" s="326"/>
      <c r="BS40" s="327"/>
      <c r="BT40" s="327"/>
      <c r="BU40" s="327"/>
      <c r="BV40" s="327"/>
      <c r="BW40" s="327"/>
      <c r="BX40" s="327"/>
      <c r="BY40" s="327"/>
      <c r="BZ40" s="327"/>
      <c r="CA40" s="327"/>
      <c r="CB40" s="327"/>
      <c r="CC40" s="327"/>
      <c r="CD40" s="327"/>
      <c r="CE40" s="327"/>
      <c r="CF40" s="327"/>
      <c r="CG40" s="327"/>
      <c r="CH40" s="327"/>
      <c r="CI40" s="327"/>
      <c r="CJ40" s="327"/>
      <c r="CK40" s="327"/>
      <c r="CL40" s="330" t="s">
        <v>47</v>
      </c>
      <c r="CM40" s="330"/>
      <c r="CN40" s="330"/>
      <c r="CO40" s="331"/>
      <c r="CW40" s="335"/>
      <c r="CX40" s="335"/>
      <c r="CY40" s="335"/>
      <c r="CZ40" s="335"/>
      <c r="DA40" s="335"/>
      <c r="DB40" s="335"/>
      <c r="DC40" s="335"/>
      <c r="DD40" s="335"/>
      <c r="DE40" s="335"/>
      <c r="DF40" s="335"/>
      <c r="DG40" s="335"/>
      <c r="DH40" s="335"/>
      <c r="DI40" s="335"/>
      <c r="DJ40" s="335"/>
      <c r="DK40" s="335"/>
      <c r="DL40" s="335"/>
      <c r="DM40" s="335"/>
      <c r="DN40" s="335"/>
      <c r="DO40" s="335"/>
      <c r="DP40" s="335"/>
      <c r="DQ40" s="335"/>
      <c r="DR40" s="335"/>
      <c r="DS40" s="335"/>
      <c r="DT40" s="335"/>
      <c r="DU40" s="335"/>
    </row>
    <row r="41" spans="2:125" s="28" customFormat="1" ht="17.100000000000001" customHeight="1" thickBot="1" x14ac:dyDescent="0.45">
      <c r="B41" s="361"/>
      <c r="C41" s="332"/>
      <c r="D41" s="332"/>
      <c r="E41" s="332"/>
      <c r="F41" s="332"/>
      <c r="G41" s="332"/>
      <c r="H41" s="332"/>
      <c r="I41" s="332"/>
      <c r="J41" s="332"/>
      <c r="K41" s="332"/>
      <c r="L41" s="332"/>
      <c r="M41" s="332"/>
      <c r="N41" s="332"/>
      <c r="O41" s="332"/>
      <c r="P41" s="332"/>
      <c r="Q41" s="332"/>
      <c r="R41" s="332"/>
      <c r="S41" s="332"/>
      <c r="T41" s="332"/>
      <c r="U41" s="332"/>
      <c r="V41" s="332"/>
      <c r="W41" s="332"/>
      <c r="X41" s="332"/>
      <c r="Y41" s="362"/>
      <c r="Z41" s="388"/>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62"/>
      <c r="BF41" s="343"/>
      <c r="BG41" s="343"/>
      <c r="BH41" s="343"/>
      <c r="BI41" s="343"/>
      <c r="BJ41" s="343"/>
      <c r="BK41" s="343"/>
      <c r="BL41" s="343"/>
      <c r="BM41" s="343"/>
      <c r="BN41" s="343"/>
      <c r="BO41" s="343"/>
      <c r="BP41" s="343"/>
      <c r="BQ41" s="343"/>
      <c r="BR41" s="328"/>
      <c r="BS41" s="329"/>
      <c r="BT41" s="329"/>
      <c r="BU41" s="329"/>
      <c r="BV41" s="329"/>
      <c r="BW41" s="329"/>
      <c r="BX41" s="329"/>
      <c r="BY41" s="329"/>
      <c r="BZ41" s="329"/>
      <c r="CA41" s="329"/>
      <c r="CB41" s="329"/>
      <c r="CC41" s="329"/>
      <c r="CD41" s="329"/>
      <c r="CE41" s="329"/>
      <c r="CF41" s="329"/>
      <c r="CG41" s="329"/>
      <c r="CH41" s="329"/>
      <c r="CI41" s="329"/>
      <c r="CJ41" s="329"/>
      <c r="CK41" s="329"/>
      <c r="CL41" s="332"/>
      <c r="CM41" s="332"/>
      <c r="CN41" s="332"/>
      <c r="CO41" s="333"/>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row>
    <row r="42" spans="2:125" s="28" customFormat="1" ht="31.9" customHeight="1" x14ac:dyDescent="0.4">
      <c r="B42" s="344" t="s">
        <v>183</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81" t="s">
        <v>176</v>
      </c>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3"/>
      <c r="BR42" s="365"/>
      <c r="BS42" s="366"/>
      <c r="BT42" s="366"/>
      <c r="BU42" s="366"/>
      <c r="BV42" s="366"/>
      <c r="BW42" s="366"/>
      <c r="BX42" s="366"/>
      <c r="BY42" s="366"/>
      <c r="BZ42" s="366"/>
      <c r="CA42" s="366"/>
      <c r="CB42" s="366"/>
      <c r="CC42" s="366"/>
      <c r="CD42" s="366"/>
      <c r="CE42" s="366"/>
      <c r="CF42" s="366"/>
      <c r="CG42" s="366"/>
      <c r="CH42" s="366"/>
      <c r="CI42" s="366"/>
      <c r="CJ42" s="366"/>
      <c r="CK42" s="366"/>
      <c r="CL42" s="330" t="s">
        <v>47</v>
      </c>
      <c r="CM42" s="330"/>
      <c r="CN42" s="330"/>
      <c r="CO42" s="331"/>
      <c r="CW42" s="335"/>
      <c r="CX42" s="335"/>
      <c r="CY42" s="335"/>
      <c r="CZ42" s="335"/>
      <c r="DA42" s="335"/>
      <c r="DB42" s="335"/>
      <c r="DC42" s="335"/>
      <c r="DD42" s="335"/>
      <c r="DE42" s="335"/>
      <c r="DF42" s="335"/>
      <c r="DG42" s="335"/>
      <c r="DH42" s="335"/>
      <c r="DI42" s="335"/>
      <c r="DJ42" s="335"/>
      <c r="DK42" s="335"/>
      <c r="DL42" s="335"/>
      <c r="DM42" s="335"/>
      <c r="DN42" s="335"/>
      <c r="DO42" s="335"/>
      <c r="DP42" s="335"/>
      <c r="DQ42" s="335"/>
      <c r="DR42" s="335"/>
      <c r="DS42" s="335"/>
      <c r="DT42" s="335"/>
      <c r="DU42" s="335"/>
    </row>
    <row r="43" spans="2:125" s="28" customFormat="1" ht="35.25" customHeight="1" x14ac:dyDescent="0.4">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72" t="s">
        <v>348</v>
      </c>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71"/>
      <c r="BM43" s="371"/>
      <c r="BN43" s="371"/>
      <c r="BO43" s="371"/>
      <c r="BP43" s="369" t="s">
        <v>347</v>
      </c>
      <c r="BQ43" s="370"/>
      <c r="BR43" s="367"/>
      <c r="BS43" s="368"/>
      <c r="BT43" s="368"/>
      <c r="BU43" s="368"/>
      <c r="BV43" s="368"/>
      <c r="BW43" s="368"/>
      <c r="BX43" s="368"/>
      <c r="BY43" s="368"/>
      <c r="BZ43" s="368"/>
      <c r="CA43" s="368"/>
      <c r="CB43" s="368"/>
      <c r="CC43" s="368"/>
      <c r="CD43" s="368"/>
      <c r="CE43" s="368"/>
      <c r="CF43" s="368"/>
      <c r="CG43" s="368"/>
      <c r="CH43" s="368"/>
      <c r="CI43" s="368"/>
      <c r="CJ43" s="368"/>
      <c r="CK43" s="368"/>
      <c r="CL43" s="363"/>
      <c r="CM43" s="363"/>
      <c r="CN43" s="363"/>
      <c r="CO43" s="364"/>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row>
    <row r="44" spans="2:125" s="28" customFormat="1" ht="31.9" customHeight="1" x14ac:dyDescent="0.4">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256" t="s">
        <v>177</v>
      </c>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379"/>
      <c r="BS44" s="380"/>
      <c r="BT44" s="380"/>
      <c r="BU44" s="380"/>
      <c r="BV44" s="380"/>
      <c r="BW44" s="380"/>
      <c r="BX44" s="380"/>
      <c r="BY44" s="380"/>
      <c r="BZ44" s="380"/>
      <c r="CA44" s="380"/>
      <c r="CB44" s="380"/>
      <c r="CC44" s="380"/>
      <c r="CD44" s="380"/>
      <c r="CE44" s="380"/>
      <c r="CF44" s="380"/>
      <c r="CG44" s="380"/>
      <c r="CH44" s="380"/>
      <c r="CI44" s="380"/>
      <c r="CJ44" s="380"/>
      <c r="CK44" s="380"/>
      <c r="CL44" s="254" t="s">
        <v>47</v>
      </c>
      <c r="CM44" s="254"/>
      <c r="CN44" s="254"/>
      <c r="CO44" s="334"/>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row>
    <row r="45" spans="2:125" s="28" customFormat="1" ht="31.9" customHeight="1" x14ac:dyDescent="0.4">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256" t="s">
        <v>248</v>
      </c>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379"/>
      <c r="BS45" s="380"/>
      <c r="BT45" s="380"/>
      <c r="BU45" s="380"/>
      <c r="BV45" s="380"/>
      <c r="BW45" s="380"/>
      <c r="BX45" s="380"/>
      <c r="BY45" s="380"/>
      <c r="BZ45" s="380"/>
      <c r="CA45" s="380"/>
      <c r="CB45" s="380"/>
      <c r="CC45" s="380"/>
      <c r="CD45" s="380"/>
      <c r="CE45" s="380"/>
      <c r="CF45" s="380"/>
      <c r="CG45" s="380"/>
      <c r="CH45" s="380"/>
      <c r="CI45" s="380"/>
      <c r="CJ45" s="380"/>
      <c r="CK45" s="380"/>
      <c r="CL45" s="254" t="s">
        <v>47</v>
      </c>
      <c r="CM45" s="254"/>
      <c r="CN45" s="254"/>
      <c r="CO45" s="334"/>
      <c r="CW45" s="335"/>
      <c r="CX45" s="335"/>
      <c r="CY45" s="335"/>
      <c r="CZ45" s="335"/>
      <c r="DA45" s="335"/>
      <c r="DB45" s="335"/>
      <c r="DC45" s="335"/>
      <c r="DD45" s="335"/>
      <c r="DE45" s="335"/>
      <c r="DF45" s="335"/>
      <c r="DG45" s="335"/>
      <c r="DH45" s="335"/>
      <c r="DI45" s="335"/>
      <c r="DJ45" s="335"/>
      <c r="DK45" s="335"/>
      <c r="DL45" s="335"/>
      <c r="DM45" s="335"/>
      <c r="DN45" s="335"/>
      <c r="DO45" s="335"/>
      <c r="DP45" s="335"/>
      <c r="DQ45" s="335"/>
      <c r="DR45" s="335"/>
      <c r="DS45" s="335"/>
      <c r="DT45" s="335"/>
      <c r="DU45" s="335"/>
    </row>
    <row r="46" spans="2:125" s="28" customFormat="1" ht="31.9" customHeight="1" x14ac:dyDescent="0.4">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256" t="s">
        <v>178</v>
      </c>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379"/>
      <c r="BS46" s="380"/>
      <c r="BT46" s="380"/>
      <c r="BU46" s="380"/>
      <c r="BV46" s="380"/>
      <c r="BW46" s="380"/>
      <c r="BX46" s="380"/>
      <c r="BY46" s="380"/>
      <c r="BZ46" s="380"/>
      <c r="CA46" s="380"/>
      <c r="CB46" s="380"/>
      <c r="CC46" s="380"/>
      <c r="CD46" s="380"/>
      <c r="CE46" s="380"/>
      <c r="CF46" s="380"/>
      <c r="CG46" s="380"/>
      <c r="CH46" s="380"/>
      <c r="CI46" s="380"/>
      <c r="CJ46" s="380"/>
      <c r="CK46" s="380"/>
      <c r="CL46" s="254" t="s">
        <v>47</v>
      </c>
      <c r="CM46" s="254"/>
      <c r="CN46" s="254"/>
      <c r="CO46" s="334"/>
      <c r="CW46" s="335"/>
      <c r="CX46" s="335"/>
      <c r="CY46" s="335"/>
      <c r="CZ46" s="335"/>
      <c r="DA46" s="335"/>
      <c r="DB46" s="335"/>
      <c r="DC46" s="335"/>
      <c r="DD46" s="335"/>
      <c r="DE46" s="335"/>
      <c r="DF46" s="335"/>
      <c r="DG46" s="335"/>
      <c r="DH46" s="335"/>
      <c r="DI46" s="335"/>
      <c r="DJ46" s="335"/>
      <c r="DK46" s="335"/>
      <c r="DL46" s="335"/>
      <c r="DM46" s="335"/>
      <c r="DN46" s="335"/>
      <c r="DO46" s="335"/>
      <c r="DP46" s="335"/>
      <c r="DQ46" s="335"/>
      <c r="DR46" s="335"/>
      <c r="DS46" s="335"/>
      <c r="DT46" s="335"/>
      <c r="DU46" s="335"/>
    </row>
    <row r="47" spans="2:125" s="28" customFormat="1" ht="31.9" customHeight="1" thickBot="1" x14ac:dyDescent="0.45">
      <c r="B47" s="350"/>
      <c r="C47" s="351"/>
      <c r="D47" s="351"/>
      <c r="E47" s="351"/>
      <c r="F47" s="351"/>
      <c r="G47" s="351"/>
      <c r="H47" s="351"/>
      <c r="I47" s="351"/>
      <c r="J47" s="351"/>
      <c r="K47" s="351"/>
      <c r="L47" s="351"/>
      <c r="M47" s="351"/>
      <c r="N47" s="351"/>
      <c r="O47" s="351"/>
      <c r="P47" s="351"/>
      <c r="Q47" s="351"/>
      <c r="R47" s="351"/>
      <c r="S47" s="351"/>
      <c r="T47" s="351"/>
      <c r="U47" s="351"/>
      <c r="V47" s="351"/>
      <c r="W47" s="351"/>
      <c r="X47" s="351"/>
      <c r="Y47" s="352"/>
      <c r="Z47" s="384" t="s">
        <v>179</v>
      </c>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6"/>
      <c r="BR47" s="339"/>
      <c r="BS47" s="377"/>
      <c r="BT47" s="377"/>
      <c r="BU47" s="377"/>
      <c r="BV47" s="377"/>
      <c r="BW47" s="377"/>
      <c r="BX47" s="377"/>
      <c r="BY47" s="377"/>
      <c r="BZ47" s="377"/>
      <c r="CA47" s="377"/>
      <c r="CB47" s="377"/>
      <c r="CC47" s="377"/>
      <c r="CD47" s="377"/>
      <c r="CE47" s="377"/>
      <c r="CF47" s="377"/>
      <c r="CG47" s="377"/>
      <c r="CH47" s="377"/>
      <c r="CI47" s="377"/>
      <c r="CJ47" s="377"/>
      <c r="CK47" s="377"/>
      <c r="CL47" s="303" t="s">
        <v>47</v>
      </c>
      <c r="CM47" s="303"/>
      <c r="CN47" s="303"/>
      <c r="CO47" s="378"/>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row>
    <row r="48" spans="2:125" s="28" customFormat="1" ht="17.100000000000001" customHeight="1" x14ac:dyDescent="0.4">
      <c r="B48" s="344" t="s">
        <v>184</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20" t="s">
        <v>175</v>
      </c>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2"/>
      <c r="BR48" s="326"/>
      <c r="BS48" s="327"/>
      <c r="BT48" s="327"/>
      <c r="BU48" s="327"/>
      <c r="BV48" s="327"/>
      <c r="BW48" s="327"/>
      <c r="BX48" s="327"/>
      <c r="BY48" s="327"/>
      <c r="BZ48" s="327"/>
      <c r="CA48" s="327"/>
      <c r="CB48" s="327"/>
      <c r="CC48" s="327"/>
      <c r="CD48" s="327"/>
      <c r="CE48" s="327"/>
      <c r="CF48" s="327"/>
      <c r="CG48" s="327"/>
      <c r="CH48" s="327"/>
      <c r="CI48" s="327"/>
      <c r="CJ48" s="327"/>
      <c r="CK48" s="327"/>
      <c r="CL48" s="330" t="s">
        <v>47</v>
      </c>
      <c r="CM48" s="330"/>
      <c r="CN48" s="330"/>
      <c r="CO48" s="331"/>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5"/>
      <c r="DU48" s="335"/>
    </row>
    <row r="49" spans="2:125" s="28" customFormat="1" ht="17.100000000000001" customHeight="1" thickBot="1" x14ac:dyDescent="0.45">
      <c r="B49" s="350"/>
      <c r="C49" s="351"/>
      <c r="D49" s="351"/>
      <c r="E49" s="351"/>
      <c r="F49" s="351"/>
      <c r="G49" s="351"/>
      <c r="H49" s="351"/>
      <c r="I49" s="351"/>
      <c r="J49" s="351"/>
      <c r="K49" s="351"/>
      <c r="L49" s="351"/>
      <c r="M49" s="351"/>
      <c r="N49" s="351"/>
      <c r="O49" s="351"/>
      <c r="P49" s="351"/>
      <c r="Q49" s="351"/>
      <c r="R49" s="351"/>
      <c r="S49" s="351"/>
      <c r="T49" s="351"/>
      <c r="U49" s="351"/>
      <c r="V49" s="351"/>
      <c r="W49" s="351"/>
      <c r="X49" s="351"/>
      <c r="Y49" s="352"/>
      <c r="Z49" s="323"/>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328"/>
      <c r="BS49" s="329"/>
      <c r="BT49" s="329"/>
      <c r="BU49" s="329"/>
      <c r="BV49" s="329"/>
      <c r="BW49" s="329"/>
      <c r="BX49" s="329"/>
      <c r="BY49" s="329"/>
      <c r="BZ49" s="329"/>
      <c r="CA49" s="329"/>
      <c r="CB49" s="329"/>
      <c r="CC49" s="329"/>
      <c r="CD49" s="329"/>
      <c r="CE49" s="329"/>
      <c r="CF49" s="329"/>
      <c r="CG49" s="329"/>
      <c r="CH49" s="329"/>
      <c r="CI49" s="329"/>
      <c r="CJ49" s="329"/>
      <c r="CK49" s="329"/>
      <c r="CL49" s="332"/>
      <c r="CM49" s="332"/>
      <c r="CN49" s="332"/>
      <c r="CO49" s="333"/>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row>
    <row r="50" spans="2:125" s="28" customFormat="1" ht="17.100000000000001" customHeight="1" x14ac:dyDescent="0.4">
      <c r="B50" s="359" t="s">
        <v>181</v>
      </c>
      <c r="C50" s="330"/>
      <c r="D50" s="330"/>
      <c r="E50" s="330"/>
      <c r="F50" s="330"/>
      <c r="G50" s="330"/>
      <c r="H50" s="330"/>
      <c r="I50" s="330"/>
      <c r="J50" s="330"/>
      <c r="K50" s="330"/>
      <c r="L50" s="330"/>
      <c r="M50" s="330"/>
      <c r="N50" s="330"/>
      <c r="O50" s="330"/>
      <c r="P50" s="330"/>
      <c r="Q50" s="330"/>
      <c r="R50" s="330"/>
      <c r="S50" s="330"/>
      <c r="T50" s="330"/>
      <c r="U50" s="330"/>
      <c r="V50" s="330"/>
      <c r="W50" s="330"/>
      <c r="X50" s="330"/>
      <c r="Y50" s="360"/>
      <c r="Z50" s="353" t="s">
        <v>227</v>
      </c>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5"/>
      <c r="BF50" s="342"/>
      <c r="BG50" s="342"/>
      <c r="BH50" s="342"/>
      <c r="BI50" s="342"/>
      <c r="BJ50" s="342"/>
      <c r="BK50" s="342"/>
      <c r="BL50" s="342"/>
      <c r="BM50" s="342"/>
      <c r="BN50" s="342"/>
      <c r="BO50" s="342"/>
      <c r="BP50" s="342"/>
      <c r="BQ50" s="342"/>
      <c r="BR50" s="336"/>
      <c r="BS50" s="336"/>
      <c r="BT50" s="336"/>
      <c r="BU50" s="336"/>
      <c r="BV50" s="336"/>
      <c r="BW50" s="336"/>
      <c r="BX50" s="336"/>
      <c r="BY50" s="336"/>
      <c r="BZ50" s="336"/>
      <c r="CA50" s="336"/>
      <c r="CB50" s="336"/>
      <c r="CC50" s="336"/>
      <c r="CD50" s="336"/>
      <c r="CE50" s="336"/>
      <c r="CF50" s="336"/>
      <c r="CG50" s="336"/>
      <c r="CH50" s="336"/>
      <c r="CI50" s="336"/>
      <c r="CJ50" s="336"/>
      <c r="CK50" s="337"/>
      <c r="CL50" s="281" t="s">
        <v>47</v>
      </c>
      <c r="CM50" s="283"/>
      <c r="CN50" s="283"/>
      <c r="CO50" s="34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row>
    <row r="51" spans="2:125" s="28" customFormat="1" ht="17.100000000000001" customHeight="1" thickBot="1" x14ac:dyDescent="0.45">
      <c r="B51" s="361"/>
      <c r="C51" s="332"/>
      <c r="D51" s="332"/>
      <c r="E51" s="332"/>
      <c r="F51" s="332"/>
      <c r="G51" s="332"/>
      <c r="H51" s="332"/>
      <c r="I51" s="332"/>
      <c r="J51" s="332"/>
      <c r="K51" s="332"/>
      <c r="L51" s="332"/>
      <c r="M51" s="332"/>
      <c r="N51" s="332"/>
      <c r="O51" s="332"/>
      <c r="P51" s="332"/>
      <c r="Q51" s="332"/>
      <c r="R51" s="332"/>
      <c r="S51" s="332"/>
      <c r="T51" s="332"/>
      <c r="U51" s="332"/>
      <c r="V51" s="332"/>
      <c r="W51" s="332"/>
      <c r="X51" s="332"/>
      <c r="Y51" s="362"/>
      <c r="Z51" s="356"/>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8"/>
      <c r="BF51" s="343"/>
      <c r="BG51" s="343"/>
      <c r="BH51" s="343"/>
      <c r="BI51" s="343"/>
      <c r="BJ51" s="343"/>
      <c r="BK51" s="343"/>
      <c r="BL51" s="343"/>
      <c r="BM51" s="343"/>
      <c r="BN51" s="343"/>
      <c r="BO51" s="343"/>
      <c r="BP51" s="343"/>
      <c r="BQ51" s="343"/>
      <c r="BR51" s="338"/>
      <c r="BS51" s="338"/>
      <c r="BT51" s="338"/>
      <c r="BU51" s="338"/>
      <c r="BV51" s="338"/>
      <c r="BW51" s="338"/>
      <c r="BX51" s="338"/>
      <c r="BY51" s="338"/>
      <c r="BZ51" s="338"/>
      <c r="CA51" s="338"/>
      <c r="CB51" s="338"/>
      <c r="CC51" s="338"/>
      <c r="CD51" s="338"/>
      <c r="CE51" s="338"/>
      <c r="CF51" s="338"/>
      <c r="CG51" s="338"/>
      <c r="CH51" s="338"/>
      <c r="CI51" s="338"/>
      <c r="CJ51" s="338"/>
      <c r="CK51" s="339"/>
      <c r="CL51" s="304"/>
      <c r="CM51" s="308"/>
      <c r="CN51" s="308"/>
      <c r="CO51" s="341"/>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row>
    <row r="52" spans="2:125" s="28" customFormat="1" ht="12" customHeight="1" x14ac:dyDescent="0.4">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244"/>
    </row>
    <row r="53" spans="2:125" s="28" customFormat="1" ht="56.25" customHeight="1" x14ac:dyDescent="0.4">
      <c r="B53" s="490" t="s">
        <v>43</v>
      </c>
      <c r="C53" s="491"/>
      <c r="D53" s="491"/>
      <c r="E53" s="491"/>
      <c r="F53" s="492"/>
      <c r="G53" s="374" t="s">
        <v>435</v>
      </c>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5"/>
    </row>
    <row r="54" spans="2:125" ht="9" customHeight="1" x14ac:dyDescent="0.4"/>
    <row r="55" spans="2:125" ht="12" customHeight="1" x14ac:dyDescent="0.4">
      <c r="B55" s="314" t="s">
        <v>434</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9"/>
    </row>
    <row r="56" spans="2:125" s="29" customFormat="1" ht="32.25" customHeight="1" x14ac:dyDescent="0.4">
      <c r="B56" s="316"/>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2"/>
      <c r="BS56" s="313"/>
      <c r="BT56" s="313"/>
      <c r="BU56" s="313"/>
      <c r="BV56" s="313"/>
      <c r="BW56" s="313"/>
      <c r="BX56" s="313"/>
      <c r="BY56" s="313"/>
      <c r="BZ56" s="313"/>
      <c r="CA56" s="313"/>
      <c r="CB56" s="313"/>
      <c r="CC56" s="313"/>
      <c r="CD56" s="313"/>
      <c r="CE56" s="313"/>
      <c r="CF56" s="313"/>
      <c r="CG56" s="313"/>
      <c r="CH56" s="313"/>
      <c r="CI56" s="313"/>
      <c r="CJ56" s="313"/>
      <c r="CK56" s="313"/>
      <c r="CL56" s="254" t="s">
        <v>47</v>
      </c>
      <c r="CM56" s="254"/>
      <c r="CN56" s="254"/>
      <c r="CO56" s="255"/>
    </row>
    <row r="57" spans="2:125" s="29" customFormat="1" ht="11.25" customHeight="1" x14ac:dyDescent="0.4">
      <c r="B57" s="318"/>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1"/>
    </row>
    <row r="58" spans="2:125" ht="5.25" customHeight="1" x14ac:dyDescent="0.4"/>
  </sheetData>
  <mergeCells count="117">
    <mergeCell ref="B53:F53"/>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18:K22"/>
    <mergeCell ref="L21:CO21"/>
    <mergeCell ref="L18:N18"/>
    <mergeCell ref="BI1:BV1"/>
    <mergeCell ref="BW1:CP3"/>
    <mergeCell ref="BI2:BV3"/>
    <mergeCell ref="BI5:BS5"/>
    <mergeCell ref="BT5:CA5"/>
    <mergeCell ref="CB5:CD5"/>
    <mergeCell ref="CE5:CH5"/>
    <mergeCell ref="CK5:CN5"/>
    <mergeCell ref="CO5:CP5"/>
    <mergeCell ref="P18:AA18"/>
    <mergeCell ref="AB18:CO18"/>
    <mergeCell ref="B25:K26"/>
    <mergeCell ref="L25:AX26"/>
    <mergeCell ref="AY25:BI25"/>
    <mergeCell ref="BJ25:CO25"/>
    <mergeCell ref="AY26:BI26"/>
    <mergeCell ref="BJ26:CO26"/>
    <mergeCell ref="L22:O22"/>
    <mergeCell ref="P22:CO22"/>
    <mergeCell ref="B27:K29"/>
    <mergeCell ref="L27:N27"/>
    <mergeCell ref="P27:AA27"/>
    <mergeCell ref="AB27:CO27"/>
    <mergeCell ref="L28:CO29"/>
    <mergeCell ref="B30:K30"/>
    <mergeCell ref="L30:AX30"/>
    <mergeCell ref="AY30:BI30"/>
    <mergeCell ref="BJ30:CO30"/>
    <mergeCell ref="B33:CO33"/>
    <mergeCell ref="B34:K35"/>
    <mergeCell ref="L34:AX35"/>
    <mergeCell ref="AY34:BI34"/>
    <mergeCell ref="BJ34:CO34"/>
    <mergeCell ref="AY35:BI35"/>
    <mergeCell ref="BJ35:CO35"/>
    <mergeCell ref="B31:K31"/>
    <mergeCell ref="L31:AX31"/>
    <mergeCell ref="AY31:BI31"/>
    <mergeCell ref="BJ31:CO31"/>
    <mergeCell ref="B48:Y49"/>
    <mergeCell ref="B36:K36"/>
    <mergeCell ref="L36:AX36"/>
    <mergeCell ref="AY36:BI36"/>
    <mergeCell ref="BJ36:CO36"/>
    <mergeCell ref="B37:K37"/>
    <mergeCell ref="L37:AX37"/>
    <mergeCell ref="AY37:BI37"/>
    <mergeCell ref="BJ37:CO37"/>
    <mergeCell ref="BR39:CO39"/>
    <mergeCell ref="CW39:DU39"/>
    <mergeCell ref="CW40:DU40"/>
    <mergeCell ref="BR40:CK41"/>
    <mergeCell ref="BF40:BQ41"/>
    <mergeCell ref="BR47:CK47"/>
    <mergeCell ref="CL47:CO47"/>
    <mergeCell ref="CW47:DU47"/>
    <mergeCell ref="CW42:DU42"/>
    <mergeCell ref="BR44:CK44"/>
    <mergeCell ref="CL44:CO44"/>
    <mergeCell ref="CW44:DU44"/>
    <mergeCell ref="BR46:CK46"/>
    <mergeCell ref="Z42:BQ42"/>
    <mergeCell ref="Z47:BQ47"/>
    <mergeCell ref="Z46:BQ46"/>
    <mergeCell ref="Z44:BQ44"/>
    <mergeCell ref="CW46:DU46"/>
    <mergeCell ref="Z40:BE41"/>
    <mergeCell ref="Z45:BQ45"/>
    <mergeCell ref="BR45:CK45"/>
    <mergeCell ref="BR56:CK56"/>
    <mergeCell ref="CL56:CO56"/>
    <mergeCell ref="B55:BQ57"/>
    <mergeCell ref="Z48:BQ49"/>
    <mergeCell ref="BR48:CK49"/>
    <mergeCell ref="CL48:CO49"/>
    <mergeCell ref="CL46:CO46"/>
    <mergeCell ref="CW48:DU49"/>
    <mergeCell ref="BR50:CK51"/>
    <mergeCell ref="CL50:CO51"/>
    <mergeCell ref="BF50:BQ51"/>
    <mergeCell ref="B42:Y47"/>
    <mergeCell ref="Z50:BE51"/>
    <mergeCell ref="B50:Y51"/>
    <mergeCell ref="CW45:DU45"/>
    <mergeCell ref="CW43:DU43"/>
    <mergeCell ref="CL42:CO43"/>
    <mergeCell ref="BR42:CK43"/>
    <mergeCell ref="BP43:BQ43"/>
    <mergeCell ref="BL43:BO43"/>
    <mergeCell ref="Z43:BK43"/>
    <mergeCell ref="CL45:CO45"/>
    <mergeCell ref="B52:CO52"/>
    <mergeCell ref="G53:CO53"/>
  </mergeCells>
  <phoneticPr fontId="3"/>
  <conditionalFormatting sqref="L16">
    <cfRule type="cellIs" dxfId="112" priority="55" operator="equal">
      <formula>""</formula>
    </cfRule>
  </conditionalFormatting>
  <conditionalFormatting sqref="L19">
    <cfRule type="cellIs" dxfId="111" priority="56" operator="equal">
      <formula>""</formula>
    </cfRule>
  </conditionalFormatting>
  <conditionalFormatting sqref="L25">
    <cfRule type="cellIs" dxfId="110" priority="49" operator="equal">
      <formula>""</formula>
    </cfRule>
  </conditionalFormatting>
  <conditionalFormatting sqref="L28">
    <cfRule type="cellIs" dxfId="109" priority="43" operator="equal">
      <formula>""</formula>
    </cfRule>
  </conditionalFormatting>
  <conditionalFormatting sqref="L30:L31">
    <cfRule type="cellIs" dxfId="108" priority="44" operator="equal">
      <formula>""</formula>
    </cfRule>
  </conditionalFormatting>
  <conditionalFormatting sqref="L34">
    <cfRule type="cellIs" dxfId="107" priority="35" operator="equal">
      <formula>""</formula>
    </cfRule>
  </conditionalFormatting>
  <conditionalFormatting sqref="L36:L37">
    <cfRule type="cellIs" dxfId="106" priority="37" operator="equal">
      <formula>""</formula>
    </cfRule>
  </conditionalFormatting>
  <conditionalFormatting sqref="P18">
    <cfRule type="cellIs" dxfId="105" priority="9" operator="equal">
      <formula>""</formula>
    </cfRule>
  </conditionalFormatting>
  <conditionalFormatting sqref="P27">
    <cfRule type="cellIs" dxfId="104" priority="46" operator="equal">
      <formula>""</formula>
    </cfRule>
  </conditionalFormatting>
  <conditionalFormatting sqref="Q15">
    <cfRule type="cellIs" dxfId="103" priority="54" operator="equal">
      <formula>""</formula>
    </cfRule>
  </conditionalFormatting>
  <conditionalFormatting sqref="BF40:BQ41">
    <cfRule type="cellIs" dxfId="102" priority="12" operator="equal">
      <formula>""</formula>
    </cfRule>
  </conditionalFormatting>
  <conditionalFormatting sqref="BF50:BQ51">
    <cfRule type="cellIs" dxfId="101" priority="11" operator="equal">
      <formula>""</formula>
    </cfRule>
  </conditionalFormatting>
  <conditionalFormatting sqref="BG15:BG17">
    <cfRule type="cellIs" dxfId="100" priority="51" operator="equal">
      <formula>""</formula>
    </cfRule>
  </conditionalFormatting>
  <conditionalFormatting sqref="BJ25:BJ26">
    <cfRule type="cellIs" dxfId="99" priority="50" operator="equal">
      <formula>""</formula>
    </cfRule>
  </conditionalFormatting>
  <conditionalFormatting sqref="BJ30:BJ31">
    <cfRule type="cellIs" dxfId="98" priority="45" operator="equal">
      <formula>""</formula>
    </cfRule>
  </conditionalFormatting>
  <conditionalFormatting sqref="BJ34:BJ37">
    <cfRule type="cellIs" dxfId="97" priority="33" operator="equal">
      <formula>""</formula>
    </cfRule>
  </conditionalFormatting>
  <conditionalFormatting sqref="BL43">
    <cfRule type="cellIs" dxfId="96" priority="5" operator="equal">
      <formula>""</formula>
    </cfRule>
  </conditionalFormatting>
  <conditionalFormatting sqref="BR40">
    <cfRule type="cellIs" dxfId="95" priority="24" operator="equal">
      <formula>""</formula>
    </cfRule>
  </conditionalFormatting>
  <conditionalFormatting sqref="BR42 BR44:CK47">
    <cfRule type="cellIs" dxfId="94" priority="10" operator="equal">
      <formula>""</formula>
    </cfRule>
  </conditionalFormatting>
  <conditionalFormatting sqref="BR48">
    <cfRule type="cellIs" dxfId="93" priority="32" operator="equal">
      <formula>""</formula>
    </cfRule>
  </conditionalFormatting>
  <conditionalFormatting sqref="BR50">
    <cfRule type="cellIs" dxfId="92" priority="21" operator="equal">
      <formula>""</formula>
    </cfRule>
  </conditionalFormatting>
  <conditionalFormatting sqref="L22">
    <cfRule type="cellIs" dxfId="91" priority="3" operator="equal">
      <formula>""</formula>
    </cfRule>
  </conditionalFormatting>
  <conditionalFormatting sqref="BT5">
    <cfRule type="cellIs" dxfId="90" priority="42" operator="equal">
      <formula>""</formula>
    </cfRule>
  </conditionalFormatting>
  <conditionalFormatting sqref="BW1">
    <cfRule type="cellIs" dxfId="89" priority="58" operator="equal">
      <formula>""</formula>
    </cfRule>
  </conditionalFormatting>
  <conditionalFormatting sqref="CE5">
    <cfRule type="cellIs" dxfId="88" priority="41" operator="equal">
      <formula>""</formula>
    </cfRule>
  </conditionalFormatting>
  <conditionalFormatting sqref="CK5">
    <cfRule type="cellIs" dxfId="87" priority="40" operator="equal">
      <formula>""</formula>
    </cfRule>
  </conditionalFormatting>
  <conditionalFormatting sqref="BR56:CK56">
    <cfRule type="cellIs" dxfId="86" priority="1"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MT38:ANB53 AWP38:AWX53 BGL38:BGT53 BQH38:BQP53 CAD38:CAL53 CJZ38:CKH53 CTV38:CUD53 DDR38:DDZ53 DNN38:DNV53 DXJ38:DXR53 EHF38:EHN53 ERB38:ERJ53 FAX38:FBF53 FKT38:FLB53 FUP38:FUX53 GEL38:GET53 GOH38:GOP53 GYD38:GYL53 HHZ38:HIH53 HRV38:HSD53 IBR38:IBZ53 ILN38:ILV53 IVJ38:IVR53 JFF38:JFN53 JPB38:JPJ53 JYX38:JZF53 KIT38:KJB53 KSP38:KSX53 LCL38:LCT53 LMH38:LMP53 LWD38:LWL53 MFZ38:MGH53 MPV38:MQD53 MZR38:MZZ53 NJN38:NJV53 NTJ38:NTR53 ODF38:ODN53 ONB38:ONJ53 OWX38:OXF53 PGT38:PHB53 PQP38:PQX53 QAL38:QAT53 QKH38:QKP53 QUD38:QUL53 RDZ38:REH53 RNV38:ROD53 RXR38:RXZ53 SHN38:SHV53 SRJ38:SRR53 TBF38:TBN53 TLB38:TLJ53 TUX38:TVF53 UET38:UFB53 UOP38:UOX53 UYL38:UYT53 VIH38:VIP53 VSD38:VSL53 WBZ38:WCH53 JQ38:JY53 TM38:TU53 ADI38:ADQ53 ANE38:ANM53 AXA38:AXI53 BGW38:BHE53 BQS38:BRA53 CAO38:CAW53 CKK38:CKS53 CUG38:CUO53 DEC38:DEK53 DNY38:DOG53 DXU38:DYC53 EHQ38:EHY53 ERM38:ERU53 FBI38:FBQ53 FLE38:FLM53 FVA38:FVI53 GEW38:GFE53 GOS38:GPA53 GYO38:GYW53 HIK38:HIS53 HSG38:HSO53 ICC38:ICK53 ILY38:IMG53 IVU38:IWC53 JFQ38:JFY53 JPM38:JPU53 JZI38:JZQ53 KJE38:KJM53 KTA38:KTI53 LCW38:LDE53 LMS38:LNA53 LWO38:LWW53 MGK38:MGS53 MQG38:MQO53 NAC38:NAK53 NJY38:NKG53 NTU38:NUC53 ODQ38:ODY53 ONM38:ONU53 OXI38:OXQ53 PHE38:PHM53 PRA38:PRI53 QAW38:QBE53 QKS38:QLA53 QUO38:QUW53 REK38:RES53 ROG38:ROO53 RYC38:RYK53 SHY38:SIG53 SRU38:SSC53 TBQ38:TBY53 TLM38:TLU53 TVI38:TVQ53 UFE38:UFM53 UPA38:UPI53 UYW38:UZE53 VIS38:VJA53 VSO38:VSW53 WCK38:WCS53 KB38:KJ53 TX38:UF53 ADT38:AEB53 ANP38:ANX53 AXL38:AXT53 BHH38:BHP53 BRD38:BRL53 CAZ38:CBH53 CKV38:CLD53 CUR38:CUZ53 DEN38:DEV53 DOJ38:DOR53 DYF38:DYN53 EIB38:EIJ53 ERX38:ESF53 FBT38:FCB53 FLP38:FLX53 FVL38:FVT53 GFH38:GFP53 GPD38:GPL53 GYZ38:GZH53 HIV38:HJD53 HSR38:HSZ53 ICN38:ICV53 IMJ38:IMR53 IWF38:IWN53 JGB38:JGJ53 JPX38:JQF53 JZT38:KAB53 KJP38:KJX53 KTL38:KTT53 LDH38:LDP53 LND38:LNL53 LWZ38:LXH53 MGV38:MHD53 MQR38:MQZ53 NAN38:NAV53 NKJ38:NKR53 NUF38:NUN53 OEB38:OEJ53 ONX38:OOF53 OXT38:OYB53 PHP38:PHX53 PRL38:PRT53 QBH38:QBP53 QLD38:QLL53 QUZ38:QVH53 REV38:RFD53 ROR38:ROZ53 RYN38:RYV53 SIJ38:SIR53 SSF38:SSN53 TCB38:TCJ53 TLX38:TMF53 TVT38:TWB53 UFP38:UFX53 UPL38:UPT53 UZH38:UZP53 VJD38:VJL53 VSZ38:VTH53 WCV38:WDD53 JF38:JN53 WLS38:WMD53 WEO38:WEZ53 VUS38:VVD53 VKW38:VLH53 VBA38:VBL53 URE38:URP53 UHI38:UHT53 TXM38:TXX53 TNQ38:TOB53 TDU38:TEF53 STY38:SUJ53 SKC38:SKN53 SAG38:SAR53 RQK38:RQV53 RGO38:RGZ53 QWS38:QXD53 QMW38:QNH53 QDA38:QDL53 PTE38:PTP53 PJI38:PJT53 OZM38:OZX53 OPQ38:OQB53 OFU38:OGF53 NVY38:NWJ53 NMC38:NMN53 NCG38:NCR53 MSK38:MSV53 MIO38:MIZ53 LYS38:LZD53 LOW38:LPH53 LFA38:LFL53 KVE38:KVP53 KLI38:KLT53 KBM38:KBX53 JRQ38:JSB53 JHU38:JIF53 IXY38:IYJ53 IOC38:ION53 IEG38:IER53 HUK38:HUV53 HKO38:HKZ53 HAS38:HBD53 GQW38:GRH53 GHA38:GHL53 FXE38:FXP53 FNI38:FNT53 FDM38:FDX53 ETQ38:EUB53 EJU38:EKF53 DZY38:EAJ53 DQC38:DQN53 DGG38:DGR53 CWK38:CWV53 CMO38:CMZ53 CCS38:CDD53 BSW38:BTH53 BJA38:BJL53 AZE38:AZP53 API38:APT53 AFM38:AFX53 VQ38:WB53 LU38:MF53 WLG38:WLP53 WEC38:WEL53 VUG38:VUP53 VKK38:VKT53 VAO38:VAX53 UQS38:URB53 UGW38:UHF53 TXA38:TXJ53 TNE38:TNN53 TDI38:TDR53 STM38:STV53 SJQ38:SJZ53 RZU38:SAD53 RPY38:RQH53 RGC38:RGL53 QWG38:QWP53 QMK38:QMT53 QCO38:QCX53 PSS38:PTB53 PIW38:PJF53 OZA38:OZJ53 OPE38:OPN53 OFI38:OFR53 NVM38:NVV53 NLQ38:NLZ53 NBU38:NCD53 MRY38:MSH53 MIC38:MIL53 LYG38:LYP53 LOK38:LOT53 LEO38:LEX53 KUS38:KVB53 KKW38:KLF53 KBA38:KBJ53 JRE38:JRN53 JHI38:JHR53 IXM38:IXV53 INQ38:INZ53 IDU38:IED53 HTY38:HUH53 HKC38:HKL53 HAG38:HAP53 GQK38:GQT53 GGO38:GGX53 FWS38:FXB53 FMW38:FNF53 FDA38:FDJ53 ETE38:ETN53 EJI38:EJR53 DZM38:DZV53 DPQ38:DPZ53 DFU38:DGD53 CVY38:CWH53 CMC38:CML53 CCG38:CCP53 BSK38:BST53 BIO38:BIX53 AYS38:AZB53 AOW38:APF53 AFA38:AFJ53 VE38:VN53 LI38:LR53 WKV38:WLE53 WDR38:WEA53 VTV38:VUE53 VJZ38:VKI53 VAD38:VAM53 UQH38:UQQ53 UGL38:UGU53 TWP38:TWY53 TMT38:TNC53 TCX38:TDG53 STB38:STK53 SJF38:SJO53 RZJ38:RZS53 RPN38:RPW53 RFR38:RGA53 QVV38:QWE53 QLZ38:QMI53 QCD38:QCM53 PSH38:PSQ53 PIL38:PIU53 OYP38:OYY53 OOT38:OPC53 OEX38:OFG53 NVB38:NVK53 NLF38:NLO53 NBJ38:NBS53 MRN38:MRW53 MHR38:MIA53 LXV38:LYE53 LNZ38:LOI53 LED38:LEM53 KUH38:KUQ53 KKL38:KKU53 KAP38:KAY53 JQT38:JRC53 JGX38:JHG53 IXB38:IXK53 INF38:INO53 IDJ38:IDS53 HTN38:HTW53 HJR38:HKA53 GZV38:HAE53 GPZ38:GQI53 GGD38:GGM53 FWH38:FWQ53 FML38:FMU53 FCP38:FCY53 EST38:ETC53 EIX38:EJG53 DZB38:DZK53 DPF38:DPO53 DFJ38:DFS53 CVN38:CVW53 CLR38:CMA53 CBV38:CCE53 BRZ38:BSI53 BID38:BIM53 AYH38:AYQ53 AOL38:AOU53 AEP38:AEY53 KX38:LG53 TB38:TJ53 UT38:VC53 ACX38:ADF53 ACX56:ADF57 AMT56:ANB57 AWP56:AWX57 BGL56:BGT57 BQH56:BQP57 CAD56:CAL57 CJZ56:CKH57 CTV56:CUD57 DDR56:DDZ57 DNN56:DNV57 DXJ56:DXR57 EHF56:EHN57 ERB56:ERJ57 FAX56:FBF57 FKT56:FLB57 FUP56:FUX57 GEL56:GET57 GOH56:GOP57 GYD56:GYL57 HHZ56:HIH57 HRV56:HSD57 IBR56:IBZ57 ILN56:ILV57 IVJ56:IVR57 JFF56:JFN57 JPB56:JPJ57 JYX56:JZF57 KIT56:KJB57 KSP56:KSX57 LCL56:LCT57 LMH56:LMP57 LWD56:LWL57 MFZ56:MGH57 MPV56:MQD57 MZR56:MZZ57 NJN56:NJV57 NTJ56:NTR57 ODF56:ODN57 ONB56:ONJ57 OWX56:OXF57 PGT56:PHB57 PQP56:PQX57 QAL56:QAT57 QKH56:QKP57 QUD56:QUL57 RDZ56:REH57 RNV56:ROD57 RXR56:RXZ57 SHN56:SHV57 SRJ56:SRR57 TBF56:TBN57 TLB56:TLJ57 TUX56:TVF57 UET56:UFB57 UOP56:UOX57 UYL56:UYT57 VIH56:VIP57 VSD56:VSL57 WBZ56:WCH57 JQ56:JY57 TM56:TU57 ADI56:ADQ57 ANE56:ANM57 AXA56:AXI57 BGW56:BHE57 BQS56:BRA57 CAO56:CAW57 CKK56:CKS57 CUG56:CUO57 DEC56:DEK57 DNY56:DOG57 DXU56:DYC57 EHQ56:EHY57 ERM56:ERU57 FBI56:FBQ57 FLE56:FLM57 FVA56:FVI57 GEW56:GFE57 GOS56:GPA57 GYO56:GYW57 HIK56:HIS57 HSG56:HSO57 ICC56:ICK57 ILY56:IMG57 IVU56:IWC57 JFQ56:JFY57 JPM56:JPU57 JZI56:JZQ57 KJE56:KJM57 KTA56:KTI57 LCW56:LDE57 LMS56:LNA57 LWO56:LWW57 MGK56:MGS57 MQG56:MQO57 NAC56:NAK57 NJY56:NKG57 NTU56:NUC57 ODQ56:ODY57 ONM56:ONU57 OXI56:OXQ57 PHE56:PHM57 PRA56:PRI57 QAW56:QBE57 QKS56:QLA57 QUO56:QUW57 REK56:RES57 ROG56:ROO57 RYC56:RYK57 SHY56:SIG57 SRU56:SSC57 TBQ56:TBY57 TLM56:TLU57 TVI56:TVQ57 UFE56:UFM57 UPA56:UPI57 UYW56:UZE57 VIS56:VJA57 VSO56:VSW57 WCK56:WCS57 KB56:KJ57 TX56:UF57 ADT56:AEB57 ANP56:ANX57 AXL56:AXT57 BHH56:BHP57 BRD56:BRL57 CAZ56:CBH57 CKV56:CLD57 CUR56:CUZ57 DEN56:DEV57 DOJ56:DOR57 DYF56:DYN57 EIB56:EIJ57 ERX56:ESF57 FBT56:FCB57 FLP56:FLX57 FVL56:FVT57 GFH56:GFP57 GPD56:GPL57 GYZ56:GZH57 HIV56:HJD57 HSR56:HSZ57 ICN56:ICV57 IMJ56:IMR57 IWF56:IWN57 JGB56:JGJ57 JPX56:JQF57 JZT56:KAB57 KJP56:KJX57 KTL56:KTT57 LDH56:LDP57 LND56:LNL57 LWZ56:LXH57 MGV56:MHD57 MQR56:MQZ57 NAN56:NAV57 NKJ56:NKR57 NUF56:NUN57 OEB56:OEJ57 ONX56:OOF57 OXT56:OYB57 PHP56:PHX57 PRL56:PRT57 QBH56:QBP57 QLD56:QLL57 QUZ56:QVH57 REV56:RFD57 ROR56:ROZ57 RYN56:RYV57 SIJ56:SIR57 SSF56:SSN57 TCB56:TCJ57 TLX56:TMF57 TVT56:TWB57 UFP56:UFX57 UPL56:UPT57 UZH56:UZP57 VJD56:VJL57 VSZ56:VTH57 WCV56:WDD57 JF56:JN57 WLS56:WMD57 WEO56:WEZ57 VUS56:VVD57 VKW56:VLH57 VBA56:VBL57 URE56:URP57 UHI56:UHT57 TXM56:TXX57 TNQ56:TOB57 TDU56:TEF57 STY56:SUJ57 SKC56:SKN57 SAG56:SAR57 RQK56:RQV57 RGO56:RGZ57 QWS56:QXD57 QMW56:QNH57 QDA56:QDL57 PTE56:PTP57 PJI56:PJT57 OZM56:OZX57 OPQ56:OQB57 OFU56:OGF57 NVY56:NWJ57 NMC56:NMN57 NCG56:NCR57 MSK56:MSV57 MIO56:MIZ57 LYS56:LZD57 LOW56:LPH57 LFA56:LFL57 KVE56:KVP57 KLI56:KLT57 KBM56:KBX57 JRQ56:JSB57 JHU56:JIF57 IXY56:IYJ57 IOC56:ION57 IEG56:IER57 HUK56:HUV57 HKO56:HKZ57 HAS56:HBD57 GQW56:GRH57 GHA56:GHL57 FXE56:FXP57 FNI56:FNT57 FDM56:FDX57 ETQ56:EUB57 EJU56:EKF57 DZY56:EAJ57 DQC56:DQN57 DGG56:DGR57 CWK56:CWV57 CMO56:CMZ57 CCS56:CDD57 BSW56:BTH57 BJA56:BJL57 AZE56:AZP57 API56:APT57 AFM56:AFX57 VQ56:WB57 LU56:MF57 WLG56:WLP57 WEC56:WEL57 VUG56:VUP57 VKK56:VKT57 VAO56:VAX57 UQS56:URB57 UGW56:UHF57 TXA56:TXJ57 TNE56:TNN57 TDI56:TDR57 STM56:STV57 SJQ56:SJZ57 RZU56:SAD57 RPY56:RQH57 RGC56:RGL57 QWG56:QWP57 QMK56:QMT57 QCO56:QCX57 PSS56:PTB57 PIW56:PJF57 OZA56:OZJ57 OPE56:OPN57 OFI56:OFR57 NVM56:NVV57 NLQ56:NLZ57 NBU56:NCD57 MRY56:MSH57 MIC56:MIL57 LYG56:LYP57 LOK56:LOT57 LEO56:LEX57 KUS56:KVB57 KKW56:KLF57 KBA56:KBJ57 JRE56:JRN57 JHI56:JHR57 IXM56:IXV57 INQ56:INZ57 IDU56:IED57 HTY56:HUH57 HKC56:HKL57 HAG56:HAP57 GQK56:GQT57 GGO56:GGX57 FWS56:FXB57 FMW56:FNF57 FDA56:FDJ57 ETE56:ETN57 EJI56:EJR57 DZM56:DZV57 DPQ56:DPZ57 DFU56:DGD57 CVY56:CWH57 CMC56:CML57 CCG56:CCP57 BSK56:BST57 BIO56:BIX57 AYS56:AZB57 AOW56:APF57 AFA56:AFJ57 VE56:VN57 LI56:LR57 WKV56:WLE57 WDR56:WEA57 VTV56:VUE57 VJZ56:VKI57 VAD56:VAM57 UQH56:UQQ57 UGL56:UGU57 TWP56:TWY57 TMT56:TNC57 TCX56:TDG57 STB56:STK57 SJF56:SJO57 RZJ56:RZS57 RPN56:RPW57 RFR56:RGA57 QVV56:QWE57 QLZ56:QMI57 QCD56:QCM57 PSH56:PSQ57 PIL56:PIU57 OYP56:OYY57 OOT56:OPC57 OEX56:OFG57 NVB56:NVK57 NLF56:NLO57 NBJ56:NBS57 MRN56:MRW57 MHR56:MIA57 LXV56:LYE57 LNZ56:LOI57 LED56:LEM57 KUH56:KUQ57 KKL56:KKU57 KAP56:KAY57 JQT56:JRC57 JGX56:JHG57 IXB56:IXK57 INF56:INO57 IDJ56:IDS57 HTN56:HTW57 HJR56:HKA57 GZV56:HAE57 GPZ56:GQI57 GGD56:GGM57 FWH56:FWQ57 FML56:FMU57 FCP56:FCY57 EST56:ETC57 EIX56:EJG57 DZB56:DZK57 DPF56:DPO57 DFJ56:DFS57 CVN56:CVW57 CLR56:CMA57 CBV56:CCE57 BRZ56:BSI57 BID56:BIM57 AYH56:AYQ57 AOL56:AOU57 AEP56:AEY57 KX56:LG57 TB56:TJ57 UT56:VC57"/>
    <dataValidation type="list" allowBlank="1" showInputMessage="1" sqref="B53">
      <formula1>"□,☑"</formula1>
    </dataValidation>
  </dataValidations>
  <printOptions horizontalCentered="1"/>
  <pageMargins left="0.39370078740157483" right="0.39370078740157483" top="0.39370078740157483" bottom="0.39370078740157483" header="0.11811023622047245" footer="0.11811023622047245"/>
  <pageSetup paperSize="9" scale="6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14:formula1>
            <xm:f>Sheet1!$F$1:$F$3</xm:f>
          </x14:formula1>
          <xm:sqref>BF40:BQ41</xm:sqref>
        </x14:dataValidation>
        <x14:dataValidation type="list" allowBlank="1" showInputMessage="1">
          <x14:formula1>
            <xm:f>Sheet1!$G$1:$G$3</xm:f>
          </x14:formula1>
          <xm:sqref>BF50:BQ51</xm:sqref>
        </x14:dataValidation>
        <x14:dataValidation type="list" imeMode="disabled" allowBlank="1" showInputMessage="1" showErrorMessage="1">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EW44"/>
  <sheetViews>
    <sheetView showGridLines="0" view="pageBreakPreview" zoomScale="70" zoomScaleNormal="100" zoomScaleSheetLayoutView="70"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93" s="29" customFormat="1" ht="19.149999999999999" customHeight="1" x14ac:dyDescent="0.35">
      <c r="B1" s="28" t="s">
        <v>84</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464" t="s">
        <v>40</v>
      </c>
      <c r="BI1" s="465"/>
      <c r="BJ1" s="465"/>
      <c r="BK1" s="465"/>
      <c r="BL1" s="465"/>
      <c r="BM1" s="465"/>
      <c r="BN1" s="465"/>
      <c r="BO1" s="465"/>
      <c r="BP1" s="465"/>
      <c r="BQ1" s="465"/>
      <c r="BR1" s="465"/>
      <c r="BS1" s="465"/>
      <c r="BT1" s="465"/>
      <c r="BU1" s="466"/>
      <c r="BV1" s="598">
        <f t="array" ref="BV1">'実績報告書兼助成金交付請求書(第一面）'!BW1:CP3</f>
        <v>0</v>
      </c>
      <c r="BW1" s="599"/>
      <c r="BX1" s="599"/>
      <c r="BY1" s="599"/>
      <c r="BZ1" s="599"/>
      <c r="CA1" s="599"/>
      <c r="CB1" s="599"/>
      <c r="CC1" s="599"/>
      <c r="CD1" s="599"/>
      <c r="CE1" s="599"/>
      <c r="CF1" s="599"/>
      <c r="CG1" s="599"/>
      <c r="CH1" s="599"/>
      <c r="CI1" s="599"/>
      <c r="CJ1" s="599"/>
      <c r="CK1" s="599"/>
      <c r="CL1" s="599"/>
      <c r="CM1" s="599"/>
      <c r="CN1" s="599"/>
      <c r="CO1" s="600"/>
    </row>
    <row r="2" spans="2:93" s="29" customFormat="1" ht="16.149999999999999" customHeight="1" x14ac:dyDescent="0.4">
      <c r="B2" s="41" t="s">
        <v>353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476" t="s">
        <v>39</v>
      </c>
      <c r="BI2" s="477"/>
      <c r="BJ2" s="477"/>
      <c r="BK2" s="477"/>
      <c r="BL2" s="477"/>
      <c r="BM2" s="477"/>
      <c r="BN2" s="477"/>
      <c r="BO2" s="477"/>
      <c r="BP2" s="477"/>
      <c r="BQ2" s="477"/>
      <c r="BR2" s="477"/>
      <c r="BS2" s="477"/>
      <c r="BT2" s="477"/>
      <c r="BU2" s="478"/>
      <c r="BV2" s="601"/>
      <c r="BW2" s="602"/>
      <c r="BX2" s="602"/>
      <c r="BY2" s="602"/>
      <c r="BZ2" s="602"/>
      <c r="CA2" s="602"/>
      <c r="CB2" s="602"/>
      <c r="CC2" s="602"/>
      <c r="CD2" s="602"/>
      <c r="CE2" s="602"/>
      <c r="CF2" s="602"/>
      <c r="CG2" s="602"/>
      <c r="CH2" s="602"/>
      <c r="CI2" s="602"/>
      <c r="CJ2" s="602"/>
      <c r="CK2" s="602"/>
      <c r="CL2" s="602"/>
      <c r="CM2" s="602"/>
      <c r="CN2" s="602"/>
      <c r="CO2" s="603"/>
    </row>
    <row r="3" spans="2:93" s="29" customFormat="1" ht="16.149999999999999" customHeight="1" thickBot="1" x14ac:dyDescent="0.4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479"/>
      <c r="BI3" s="480"/>
      <c r="BJ3" s="480"/>
      <c r="BK3" s="480"/>
      <c r="BL3" s="480"/>
      <c r="BM3" s="480"/>
      <c r="BN3" s="480"/>
      <c r="BO3" s="480"/>
      <c r="BP3" s="480"/>
      <c r="BQ3" s="480"/>
      <c r="BR3" s="480"/>
      <c r="BS3" s="480"/>
      <c r="BT3" s="480"/>
      <c r="BU3" s="481"/>
      <c r="BV3" s="604"/>
      <c r="BW3" s="605"/>
      <c r="BX3" s="605"/>
      <c r="BY3" s="605"/>
      <c r="BZ3" s="605"/>
      <c r="CA3" s="605"/>
      <c r="CB3" s="605"/>
      <c r="CC3" s="605"/>
      <c r="CD3" s="605"/>
      <c r="CE3" s="605"/>
      <c r="CF3" s="605"/>
      <c r="CG3" s="605"/>
      <c r="CH3" s="605"/>
      <c r="CI3" s="605"/>
      <c r="CJ3" s="605"/>
      <c r="CK3" s="605"/>
      <c r="CL3" s="605"/>
      <c r="CM3" s="605"/>
      <c r="CN3" s="605"/>
      <c r="CO3" s="606"/>
    </row>
    <row r="4" spans="2:93" s="29" customFormat="1" ht="19.5" x14ac:dyDescent="0.4">
      <c r="B4" s="493" t="s">
        <v>99</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row>
    <row r="5" spans="2:93" s="29" customFormat="1" ht="10.9" customHeight="1" x14ac:dyDescent="0.4">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x14ac:dyDescent="0.4">
      <c r="B6" s="607" t="s">
        <v>98</v>
      </c>
      <c r="C6" s="607"/>
      <c r="D6" s="607"/>
      <c r="E6" s="607"/>
      <c r="F6" s="607"/>
      <c r="G6" s="607"/>
      <c r="H6" s="607"/>
      <c r="I6" s="607"/>
      <c r="J6" s="607"/>
      <c r="K6" s="607"/>
      <c r="L6" s="607"/>
      <c r="M6" s="607"/>
      <c r="N6" s="607"/>
      <c r="O6" s="607"/>
      <c r="P6" s="607"/>
      <c r="Q6" s="607"/>
      <c r="R6" s="607"/>
      <c r="S6" s="607"/>
      <c r="T6" s="607"/>
      <c r="U6" s="608"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10"/>
    </row>
    <row r="7" spans="2:93" s="29" customFormat="1" ht="23.25" customHeight="1" x14ac:dyDescent="0.4">
      <c r="X7" s="56"/>
      <c r="Y7" s="56"/>
      <c r="Z7" s="56"/>
      <c r="AA7" s="56"/>
      <c r="AB7" s="56"/>
      <c r="AM7" s="56"/>
      <c r="AN7" s="56"/>
      <c r="AO7" s="56"/>
      <c r="AP7" s="56"/>
      <c r="AQ7" s="28"/>
      <c r="AR7" s="28"/>
    </row>
    <row r="8" spans="2:93" s="29" customFormat="1" ht="27" customHeight="1" x14ac:dyDescent="0.4">
      <c r="B8" s="59" t="s">
        <v>46</v>
      </c>
      <c r="X8" s="56"/>
      <c r="Y8" s="56"/>
      <c r="Z8" s="56"/>
      <c r="AA8" s="56"/>
      <c r="AB8" s="56"/>
      <c r="AM8" s="56"/>
      <c r="AN8" s="56"/>
      <c r="AO8" s="56"/>
      <c r="AP8" s="56"/>
      <c r="AQ8" s="28"/>
      <c r="AR8" s="28"/>
    </row>
    <row r="9" spans="2:93" s="28" customFormat="1" ht="40.15" customHeight="1" x14ac:dyDescent="0.4">
      <c r="B9" s="311" t="s">
        <v>45</v>
      </c>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row>
    <row r="10" spans="2:93" s="28" customFormat="1" ht="24" customHeight="1" x14ac:dyDescent="0.4">
      <c r="B10" s="257" t="s">
        <v>44</v>
      </c>
      <c r="C10" s="257"/>
      <c r="D10" s="257"/>
      <c r="E10" s="257"/>
      <c r="F10" s="257"/>
      <c r="G10" s="257"/>
      <c r="H10" s="257"/>
      <c r="I10" s="257"/>
      <c r="J10" s="257"/>
      <c r="K10" s="536" t="s">
        <v>43</v>
      </c>
      <c r="L10" s="536"/>
      <c r="M10" s="536"/>
      <c r="N10" s="536"/>
      <c r="O10" s="536"/>
      <c r="P10" s="536"/>
      <c r="Q10" s="536"/>
      <c r="R10" s="537" t="s">
        <v>42</v>
      </c>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row>
    <row r="11" spans="2:93" s="28" customFormat="1" ht="24" customHeight="1" x14ac:dyDescent="0.4">
      <c r="B11" s="257"/>
      <c r="C11" s="257"/>
      <c r="D11" s="257"/>
      <c r="E11" s="257"/>
      <c r="F11" s="257"/>
      <c r="G11" s="257"/>
      <c r="H11" s="257"/>
      <c r="I11" s="257"/>
      <c r="J11" s="257"/>
      <c r="K11" s="536"/>
      <c r="L11" s="536"/>
      <c r="M11" s="536"/>
      <c r="N11" s="536"/>
      <c r="O11" s="536"/>
      <c r="P11" s="536"/>
      <c r="Q11" s="536"/>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row>
    <row r="12" spans="2:93" s="28" customFormat="1" ht="40.15" customHeight="1" x14ac:dyDescent="0.4">
      <c r="B12" s="538" t="s">
        <v>41</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row>
    <row r="13" spans="2:93" s="29" customFormat="1" ht="11.25" customHeight="1" x14ac:dyDescent="0.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x14ac:dyDescent="0.4">
      <c r="B14" s="59" t="s">
        <v>158</v>
      </c>
      <c r="X14" s="56"/>
      <c r="Y14" s="56"/>
      <c r="Z14" s="56"/>
      <c r="AA14" s="56"/>
      <c r="AB14" s="56"/>
      <c r="AM14" s="56"/>
      <c r="AN14" s="56"/>
      <c r="AO14" s="56"/>
      <c r="AP14" s="56"/>
      <c r="AQ14" s="28"/>
      <c r="AR14" s="28"/>
    </row>
    <row r="15" spans="2:93" s="28" customFormat="1" ht="37.5" customHeight="1" x14ac:dyDescent="0.4">
      <c r="B15" s="257" t="s">
        <v>44</v>
      </c>
      <c r="C15" s="257"/>
      <c r="D15" s="257"/>
      <c r="E15" s="257"/>
      <c r="F15" s="257"/>
      <c r="G15" s="257"/>
      <c r="H15" s="257"/>
      <c r="I15" s="257"/>
      <c r="J15" s="257"/>
      <c r="K15" s="536" t="s">
        <v>43</v>
      </c>
      <c r="L15" s="536"/>
      <c r="M15" s="536"/>
      <c r="N15" s="536"/>
      <c r="O15" s="536"/>
      <c r="P15" s="536"/>
      <c r="Q15" s="536"/>
      <c r="R15" s="537" t="s">
        <v>237</v>
      </c>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row>
    <row r="16" spans="2:93" s="28" customFormat="1" ht="37.5" customHeight="1" x14ac:dyDescent="0.4">
      <c r="B16" s="257"/>
      <c r="C16" s="257"/>
      <c r="D16" s="257"/>
      <c r="E16" s="257"/>
      <c r="F16" s="257"/>
      <c r="G16" s="257"/>
      <c r="H16" s="257"/>
      <c r="I16" s="257"/>
      <c r="J16" s="257"/>
      <c r="K16" s="536"/>
      <c r="L16" s="536"/>
      <c r="M16" s="536"/>
      <c r="N16" s="536"/>
      <c r="O16" s="536"/>
      <c r="P16" s="536"/>
      <c r="Q16" s="536"/>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row>
    <row r="17" spans="2:103" s="29" customFormat="1" ht="16.5" customHeight="1"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x14ac:dyDescent="0.4">
      <c r="B18" s="615" t="s">
        <v>238</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row>
    <row r="19" spans="2:103" s="63" customFormat="1" ht="31.15" customHeight="1" x14ac:dyDescent="0.4">
      <c r="B19" s="616" t="s">
        <v>239</v>
      </c>
      <c r="C19" s="591"/>
      <c r="D19" s="591"/>
      <c r="E19" s="591"/>
      <c r="F19" s="591"/>
      <c r="G19" s="591"/>
      <c r="H19" s="591"/>
      <c r="I19" s="591"/>
      <c r="J19" s="591"/>
      <c r="K19" s="591"/>
      <c r="L19" s="591"/>
      <c r="M19" s="592"/>
      <c r="N19" s="593" t="s">
        <v>91</v>
      </c>
      <c r="O19" s="594"/>
      <c r="P19" s="594"/>
      <c r="Q19" s="594"/>
      <c r="R19" s="594"/>
      <c r="S19" s="594"/>
      <c r="T19" s="594"/>
      <c r="U19" s="594"/>
      <c r="V19" s="595"/>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96"/>
      <c r="BW19" s="596"/>
      <c r="BX19" s="596"/>
      <c r="BY19" s="596"/>
      <c r="BZ19" s="596"/>
      <c r="CA19" s="596"/>
      <c r="CB19" s="596"/>
      <c r="CC19" s="596"/>
      <c r="CD19" s="596"/>
      <c r="CE19" s="596"/>
      <c r="CF19" s="596"/>
      <c r="CG19" s="596"/>
      <c r="CH19" s="596"/>
      <c r="CI19" s="596"/>
      <c r="CJ19" s="596"/>
      <c r="CK19" s="596"/>
      <c r="CL19" s="596"/>
      <c r="CM19" s="596"/>
      <c r="CN19" s="617"/>
      <c r="CO19" s="62"/>
      <c r="CP19" s="62"/>
    </row>
    <row r="20" spans="2:103" s="64" customFormat="1" ht="35.450000000000003" customHeight="1" x14ac:dyDescent="0.4">
      <c r="B20" s="618" t="s">
        <v>90</v>
      </c>
      <c r="C20" s="619"/>
      <c r="D20" s="619"/>
      <c r="E20" s="619"/>
      <c r="F20" s="619"/>
      <c r="G20" s="619"/>
      <c r="H20" s="619"/>
      <c r="I20" s="619"/>
      <c r="J20" s="619"/>
      <c r="K20" s="619"/>
      <c r="L20" s="619"/>
      <c r="M20" s="620"/>
      <c r="N20" s="621"/>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3"/>
      <c r="AU20" s="624" t="s">
        <v>89</v>
      </c>
      <c r="AV20" s="625"/>
      <c r="AW20" s="625"/>
      <c r="AX20" s="625"/>
      <c r="AY20" s="625"/>
      <c r="AZ20" s="625"/>
      <c r="BA20" s="625"/>
      <c r="BB20" s="625"/>
      <c r="BC20" s="625"/>
      <c r="BD20" s="625"/>
      <c r="BE20" s="625"/>
      <c r="BF20" s="625"/>
      <c r="BG20" s="625"/>
      <c r="BH20" s="626"/>
      <c r="BI20" s="621"/>
      <c r="BJ20" s="622"/>
      <c r="BK20" s="622"/>
      <c r="BL20" s="622"/>
      <c r="BM20" s="622"/>
      <c r="BN20" s="622"/>
      <c r="BO20" s="622"/>
      <c r="BP20" s="622"/>
      <c r="BQ20" s="622"/>
      <c r="BR20" s="622"/>
      <c r="BS20" s="622"/>
      <c r="BT20" s="622"/>
      <c r="BU20" s="622"/>
      <c r="BV20" s="622"/>
      <c r="BW20" s="622"/>
      <c r="BX20" s="622"/>
      <c r="BY20" s="622"/>
      <c r="BZ20" s="622"/>
      <c r="CA20" s="622"/>
      <c r="CB20" s="622"/>
      <c r="CC20" s="622"/>
      <c r="CD20" s="622"/>
      <c r="CE20" s="622"/>
      <c r="CF20" s="622"/>
      <c r="CG20" s="622"/>
      <c r="CH20" s="622"/>
      <c r="CI20" s="622"/>
      <c r="CJ20" s="622"/>
      <c r="CK20" s="622"/>
      <c r="CL20" s="622"/>
      <c r="CM20" s="622"/>
      <c r="CN20" s="623"/>
    </row>
    <row r="21" spans="2:103" s="29" customFormat="1" ht="35.450000000000003" customHeight="1" x14ac:dyDescent="0.4">
      <c r="B21" s="548" t="s">
        <v>88</v>
      </c>
      <c r="C21" s="549"/>
      <c r="D21" s="549"/>
      <c r="E21" s="549"/>
      <c r="F21" s="549"/>
      <c r="G21" s="549"/>
      <c r="H21" s="549"/>
      <c r="I21" s="549"/>
      <c r="J21" s="549"/>
      <c r="K21" s="549"/>
      <c r="L21" s="549"/>
      <c r="M21" s="549"/>
      <c r="N21" s="550"/>
      <c r="O21" s="539"/>
      <c r="P21" s="539"/>
      <c r="Q21" s="539"/>
      <c r="R21" s="539"/>
      <c r="S21" s="539"/>
      <c r="T21" s="539"/>
      <c r="U21" s="539"/>
      <c r="V21" s="539"/>
      <c r="W21" s="539"/>
      <c r="X21" s="539"/>
      <c r="Y21" s="540"/>
      <c r="Z21" s="639" t="s">
        <v>87</v>
      </c>
      <c r="AA21" s="640"/>
      <c r="AB21" s="640"/>
      <c r="AC21" s="640"/>
      <c r="AD21" s="640"/>
      <c r="AE21" s="640"/>
      <c r="AF21" s="640"/>
      <c r="AG21" s="640"/>
      <c r="AH21" s="640"/>
      <c r="AI21" s="640"/>
      <c r="AJ21" s="640"/>
      <c r="AK21" s="640"/>
      <c r="AL21" s="550"/>
      <c r="AM21" s="539"/>
      <c r="AN21" s="539"/>
      <c r="AO21" s="539"/>
      <c r="AP21" s="539"/>
      <c r="AQ21" s="539"/>
      <c r="AR21" s="539"/>
      <c r="AS21" s="539"/>
      <c r="AT21" s="539"/>
      <c r="AU21" s="542" t="s">
        <v>86</v>
      </c>
      <c r="AV21" s="543"/>
      <c r="AW21" s="543"/>
      <c r="AX21" s="543"/>
      <c r="AY21" s="543"/>
      <c r="AZ21" s="543"/>
      <c r="BA21" s="543"/>
      <c r="BB21" s="543"/>
      <c r="BC21" s="543"/>
      <c r="BD21" s="543"/>
      <c r="BE21" s="543"/>
      <c r="BF21" s="543"/>
      <c r="BG21" s="543"/>
      <c r="BH21" s="544"/>
      <c r="BI21" s="545"/>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7"/>
    </row>
    <row r="22" spans="2:103" s="29" customFormat="1" ht="36.75" customHeight="1" x14ac:dyDescent="0.4">
      <c r="B22" s="548" t="s">
        <v>240</v>
      </c>
      <c r="C22" s="549"/>
      <c r="D22" s="549"/>
      <c r="E22" s="549"/>
      <c r="F22" s="549"/>
      <c r="G22" s="549"/>
      <c r="H22" s="549"/>
      <c r="I22" s="549"/>
      <c r="J22" s="549"/>
      <c r="K22" s="549"/>
      <c r="L22" s="549"/>
      <c r="M22" s="549"/>
      <c r="N22" s="550"/>
      <c r="O22" s="539"/>
      <c r="P22" s="539"/>
      <c r="Q22" s="539"/>
      <c r="R22" s="539"/>
      <c r="S22" s="539"/>
      <c r="T22" s="539"/>
      <c r="U22" s="539"/>
      <c r="V22" s="539"/>
      <c r="W22" s="539"/>
      <c r="X22" s="539"/>
      <c r="Y22" s="539"/>
      <c r="Z22" s="539"/>
      <c r="AA22" s="539"/>
      <c r="AB22" s="539"/>
      <c r="AC22" s="539"/>
      <c r="AD22" s="539"/>
      <c r="AE22" s="539"/>
      <c r="AF22" s="539"/>
      <c r="AG22" s="539"/>
      <c r="AH22" s="540"/>
      <c r="AI22" s="65"/>
      <c r="AJ22" s="541" t="s">
        <v>241</v>
      </c>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row>
    <row r="23" spans="2:103" s="29" customFormat="1" ht="44.45" customHeight="1" x14ac:dyDescent="0.4">
      <c r="B23" s="535" t="s">
        <v>242</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c r="CA23" s="535"/>
      <c r="CB23" s="535"/>
      <c r="CC23" s="535"/>
      <c r="CD23" s="535"/>
      <c r="CE23" s="535"/>
      <c r="CF23" s="535"/>
      <c r="CG23" s="535"/>
      <c r="CH23" s="535"/>
      <c r="CI23" s="535"/>
      <c r="CJ23" s="535"/>
      <c r="CK23" s="535"/>
      <c r="CL23" s="535"/>
      <c r="CM23" s="535"/>
      <c r="CN23" s="535"/>
      <c r="CO23" s="535"/>
    </row>
    <row r="24" spans="2:103" s="29" customFormat="1" ht="11.25" customHeight="1" x14ac:dyDescent="0.4">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x14ac:dyDescent="0.4">
      <c r="B25" s="611" t="s">
        <v>243</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1"/>
      <c r="CK25" s="611"/>
      <c r="CL25" s="611"/>
      <c r="CM25" s="611"/>
      <c r="CN25" s="611"/>
      <c r="CY25" s="13"/>
    </row>
    <row r="26" spans="2:103" s="29" customFormat="1" ht="24" customHeight="1" thickBot="1" x14ac:dyDescent="0.45">
      <c r="B26" s="634" t="s">
        <v>159</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 customHeight="1" x14ac:dyDescent="0.4">
      <c r="B27" s="635" t="s">
        <v>160</v>
      </c>
      <c r="C27" s="636"/>
      <c r="D27" s="636"/>
      <c r="E27" s="636"/>
      <c r="F27" s="636"/>
      <c r="G27" s="636"/>
      <c r="H27" s="636"/>
      <c r="I27" s="636"/>
      <c r="J27" s="636"/>
      <c r="K27" s="636"/>
      <c r="L27" s="627"/>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9" t="s">
        <v>165</v>
      </c>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630"/>
      <c r="CK27" s="630"/>
      <c r="CL27" s="630"/>
      <c r="CM27" s="630"/>
      <c r="CN27" s="631"/>
      <c r="CY27" s="13"/>
    </row>
    <row r="28" spans="2:103" s="29" customFormat="1" ht="22.9" customHeight="1" x14ac:dyDescent="0.4">
      <c r="B28" s="637"/>
      <c r="C28" s="638"/>
      <c r="D28" s="638"/>
      <c r="E28" s="638"/>
      <c r="F28" s="638"/>
      <c r="G28" s="638"/>
      <c r="H28" s="638"/>
      <c r="I28" s="638"/>
      <c r="J28" s="638"/>
      <c r="K28" s="638"/>
      <c r="L28" s="454"/>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632"/>
      <c r="BN28" s="632"/>
      <c r="BO28" s="632"/>
      <c r="BP28" s="632"/>
      <c r="BQ28" s="632"/>
      <c r="BR28" s="632"/>
      <c r="BS28" s="632"/>
      <c r="BT28" s="632"/>
      <c r="BU28" s="632"/>
      <c r="BV28" s="632"/>
      <c r="BW28" s="632"/>
      <c r="BX28" s="632"/>
      <c r="BY28" s="632"/>
      <c r="BZ28" s="632"/>
      <c r="CA28" s="632"/>
      <c r="CB28" s="632"/>
      <c r="CC28" s="632"/>
      <c r="CD28" s="632"/>
      <c r="CE28" s="632"/>
      <c r="CF28" s="632"/>
      <c r="CG28" s="632"/>
      <c r="CH28" s="632"/>
      <c r="CI28" s="632"/>
      <c r="CJ28" s="632"/>
      <c r="CK28" s="632"/>
      <c r="CL28" s="632"/>
      <c r="CM28" s="632"/>
      <c r="CN28" s="633"/>
      <c r="CY28" s="13"/>
    </row>
    <row r="29" spans="2:103" s="29" customFormat="1" ht="22.9" customHeight="1" x14ac:dyDescent="0.4">
      <c r="B29" s="612" t="s">
        <v>97</v>
      </c>
      <c r="C29" s="446"/>
      <c r="D29" s="446"/>
      <c r="E29" s="446"/>
      <c r="F29" s="446"/>
      <c r="G29" s="446"/>
      <c r="H29" s="446"/>
      <c r="I29" s="446"/>
      <c r="J29" s="446"/>
      <c r="K29" s="446"/>
      <c r="L29" s="451"/>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3"/>
      <c r="AY29" s="404" t="s">
        <v>96</v>
      </c>
      <c r="AZ29" s="405"/>
      <c r="BA29" s="405"/>
      <c r="BB29" s="405"/>
      <c r="BC29" s="405"/>
      <c r="BD29" s="405"/>
      <c r="BE29" s="405"/>
      <c r="BF29" s="405"/>
      <c r="BG29" s="405"/>
      <c r="BH29" s="405"/>
      <c r="BI29" s="406"/>
      <c r="BJ29" s="457"/>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614"/>
      <c r="CY29" s="13"/>
    </row>
    <row r="30" spans="2:103" s="29" customFormat="1" ht="22.9" customHeight="1" x14ac:dyDescent="0.4">
      <c r="B30" s="613"/>
      <c r="C30" s="449"/>
      <c r="D30" s="449"/>
      <c r="E30" s="449"/>
      <c r="F30" s="449"/>
      <c r="G30" s="449"/>
      <c r="H30" s="449"/>
      <c r="I30" s="449"/>
      <c r="J30" s="449"/>
      <c r="K30" s="449"/>
      <c r="L30" s="454"/>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6"/>
      <c r="AY30" s="404" t="s">
        <v>55</v>
      </c>
      <c r="AZ30" s="405"/>
      <c r="BA30" s="405"/>
      <c r="BB30" s="405"/>
      <c r="BC30" s="405"/>
      <c r="BD30" s="405"/>
      <c r="BE30" s="405"/>
      <c r="BF30" s="405"/>
      <c r="BG30" s="405"/>
      <c r="BH30" s="405"/>
      <c r="BI30" s="406"/>
      <c r="BJ30" s="457"/>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614"/>
      <c r="CY30" s="13"/>
    </row>
    <row r="31" spans="2:103" s="29" customFormat="1" ht="19.5" x14ac:dyDescent="0.4">
      <c r="B31" s="572" t="s">
        <v>67</v>
      </c>
      <c r="C31" s="573"/>
      <c r="D31" s="573"/>
      <c r="E31" s="573"/>
      <c r="F31" s="573"/>
      <c r="G31" s="573"/>
      <c r="H31" s="573"/>
      <c r="I31" s="573"/>
      <c r="J31" s="573"/>
      <c r="K31" s="573"/>
      <c r="L31" s="429" t="s">
        <v>61</v>
      </c>
      <c r="M31" s="430"/>
      <c r="N31" s="430"/>
      <c r="P31" s="576"/>
      <c r="Q31" s="576"/>
      <c r="R31" s="576"/>
      <c r="S31" s="576"/>
      <c r="T31" s="576"/>
      <c r="U31" s="576"/>
      <c r="V31" s="576"/>
      <c r="W31" s="576"/>
      <c r="X31" s="576"/>
      <c r="Y31" s="576"/>
      <c r="Z31" s="576"/>
      <c r="AA31" s="576"/>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577"/>
      <c r="CY31" s="13"/>
    </row>
    <row r="32" spans="2:103" s="29" customFormat="1" ht="10.9" customHeight="1" x14ac:dyDescent="0.4">
      <c r="B32" s="572"/>
      <c r="C32" s="573"/>
      <c r="D32" s="573"/>
      <c r="E32" s="573"/>
      <c r="F32" s="573"/>
      <c r="G32" s="573"/>
      <c r="H32" s="573"/>
      <c r="I32" s="573"/>
      <c r="J32" s="573"/>
      <c r="K32" s="573"/>
      <c r="L32" s="578"/>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80"/>
      <c r="CY32" s="13"/>
    </row>
    <row r="33" spans="2:153" s="29" customFormat="1" ht="18" customHeight="1" x14ac:dyDescent="0.4">
      <c r="B33" s="574"/>
      <c r="C33" s="575"/>
      <c r="D33" s="575"/>
      <c r="E33" s="575"/>
      <c r="F33" s="575"/>
      <c r="G33" s="575"/>
      <c r="H33" s="575"/>
      <c r="I33" s="575"/>
      <c r="J33" s="575"/>
      <c r="K33" s="575"/>
      <c r="L33" s="581"/>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3"/>
      <c r="CY33" s="13"/>
    </row>
    <row r="34" spans="2:153" s="29" customFormat="1" ht="22.9" customHeight="1" x14ac:dyDescent="0.4">
      <c r="B34" s="584" t="s">
        <v>95</v>
      </c>
      <c r="C34" s="405"/>
      <c r="D34" s="405"/>
      <c r="E34" s="405"/>
      <c r="F34" s="405"/>
      <c r="G34" s="405"/>
      <c r="H34" s="405"/>
      <c r="I34" s="405"/>
      <c r="J34" s="405"/>
      <c r="K34" s="405"/>
      <c r="L34" s="454"/>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6"/>
      <c r="AY34" s="404" t="s">
        <v>94</v>
      </c>
      <c r="AZ34" s="405"/>
      <c r="BA34" s="405"/>
      <c r="BB34" s="405"/>
      <c r="BC34" s="405"/>
      <c r="BD34" s="405"/>
      <c r="BE34" s="405"/>
      <c r="BF34" s="405"/>
      <c r="BG34" s="405"/>
      <c r="BH34" s="405"/>
      <c r="BI34" s="406"/>
      <c r="BJ34" s="441"/>
      <c r="BK34" s="442"/>
      <c r="BL34" s="442"/>
      <c r="BM34" s="442"/>
      <c r="BN34" s="442"/>
      <c r="BO34" s="442"/>
      <c r="BP34" s="442"/>
      <c r="BQ34" s="442"/>
      <c r="BR34" s="442"/>
      <c r="BS34" s="442"/>
      <c r="BT34" s="442"/>
      <c r="BU34" s="442"/>
      <c r="BV34" s="442"/>
      <c r="BW34" s="442"/>
      <c r="BX34" s="442"/>
      <c r="BY34" s="442"/>
      <c r="BZ34" s="442"/>
      <c r="CA34" s="442"/>
      <c r="CB34" s="442"/>
      <c r="CC34" s="442"/>
      <c r="CD34" s="442"/>
      <c r="CE34" s="442"/>
      <c r="CF34" s="442"/>
      <c r="CG34" s="442"/>
      <c r="CH34" s="442"/>
      <c r="CI34" s="442"/>
      <c r="CJ34" s="442"/>
      <c r="CK34" s="442"/>
      <c r="CL34" s="442"/>
      <c r="CM34" s="442"/>
      <c r="CN34" s="585"/>
      <c r="CY34" s="13"/>
    </row>
    <row r="35" spans="2:153" s="29" customFormat="1" ht="22.9" customHeight="1" x14ac:dyDescent="0.4">
      <c r="B35" s="584" t="s">
        <v>93</v>
      </c>
      <c r="C35" s="405"/>
      <c r="D35" s="405"/>
      <c r="E35" s="405"/>
      <c r="F35" s="405"/>
      <c r="G35" s="405"/>
      <c r="H35" s="405"/>
      <c r="I35" s="405"/>
      <c r="J35" s="405"/>
      <c r="K35" s="405"/>
      <c r="L35" s="454"/>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6"/>
      <c r="AY35" s="404" t="s">
        <v>51</v>
      </c>
      <c r="AZ35" s="405"/>
      <c r="BA35" s="405"/>
      <c r="BB35" s="405"/>
      <c r="BC35" s="405"/>
      <c r="BD35" s="405"/>
      <c r="BE35" s="405"/>
      <c r="BF35" s="405"/>
      <c r="BG35" s="405"/>
      <c r="BH35" s="405"/>
      <c r="BI35" s="406"/>
      <c r="BJ35" s="407"/>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586"/>
      <c r="CY35" s="13"/>
    </row>
    <row r="36" spans="2:153" s="29" customFormat="1" ht="3.6" customHeight="1" x14ac:dyDescent="0.4">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4" x14ac:dyDescent="0.4">
      <c r="B37" s="587" t="s">
        <v>161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c r="BR37" s="588"/>
      <c r="BS37" s="588"/>
      <c r="BT37" s="588"/>
      <c r="BU37" s="588"/>
      <c r="BV37" s="588"/>
      <c r="BW37" s="588"/>
      <c r="BX37" s="588"/>
      <c r="BY37" s="588"/>
      <c r="BZ37" s="588"/>
      <c r="CA37" s="588"/>
      <c r="CB37" s="588"/>
      <c r="CC37" s="588"/>
      <c r="CD37" s="588"/>
      <c r="CE37" s="588"/>
      <c r="CF37" s="588"/>
      <c r="CG37" s="588"/>
      <c r="CH37" s="588"/>
      <c r="CI37" s="588"/>
      <c r="CJ37" s="588"/>
      <c r="CK37" s="588"/>
      <c r="CL37" s="588"/>
      <c r="CM37" s="588"/>
      <c r="CN37" s="589"/>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15" customHeight="1" x14ac:dyDescent="0.4">
      <c r="B38" s="590" t="s">
        <v>92</v>
      </c>
      <c r="C38" s="591"/>
      <c r="D38" s="591"/>
      <c r="E38" s="591"/>
      <c r="F38" s="591"/>
      <c r="G38" s="591"/>
      <c r="H38" s="591"/>
      <c r="I38" s="591"/>
      <c r="J38" s="591"/>
      <c r="K38" s="591"/>
      <c r="L38" s="591"/>
      <c r="M38" s="592"/>
      <c r="N38" s="593" t="s">
        <v>91</v>
      </c>
      <c r="O38" s="594"/>
      <c r="P38" s="594"/>
      <c r="Q38" s="594"/>
      <c r="R38" s="594"/>
      <c r="S38" s="594"/>
      <c r="T38" s="594"/>
      <c r="U38" s="594"/>
      <c r="V38" s="595"/>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596"/>
      <c r="CN38" s="597"/>
      <c r="CO38" s="62"/>
      <c r="CP38" s="62"/>
    </row>
    <row r="39" spans="2:153" s="64" customFormat="1" ht="35.450000000000003" customHeight="1" x14ac:dyDescent="0.4">
      <c r="B39" s="551" t="s">
        <v>90</v>
      </c>
      <c r="C39" s="552"/>
      <c r="D39" s="552"/>
      <c r="E39" s="552"/>
      <c r="F39" s="552"/>
      <c r="G39" s="552"/>
      <c r="H39" s="552"/>
      <c r="I39" s="552"/>
      <c r="J39" s="552"/>
      <c r="K39" s="552"/>
      <c r="L39" s="552"/>
      <c r="M39" s="553"/>
      <c r="N39" s="554"/>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6"/>
      <c r="AU39" s="557" t="s">
        <v>89</v>
      </c>
      <c r="AV39" s="558"/>
      <c r="AW39" s="558"/>
      <c r="AX39" s="558"/>
      <c r="AY39" s="558"/>
      <c r="AZ39" s="558"/>
      <c r="BA39" s="558"/>
      <c r="BB39" s="558"/>
      <c r="BC39" s="558"/>
      <c r="BD39" s="558"/>
      <c r="BE39" s="558"/>
      <c r="BF39" s="558"/>
      <c r="BG39" s="558"/>
      <c r="BH39" s="559"/>
      <c r="BI39" s="554"/>
      <c r="BJ39" s="555"/>
      <c r="BK39" s="555"/>
      <c r="BL39" s="555"/>
      <c r="BM39" s="555"/>
      <c r="BN39" s="555"/>
      <c r="BO39" s="555"/>
      <c r="BP39" s="555"/>
      <c r="BQ39" s="555"/>
      <c r="BR39" s="555"/>
      <c r="BS39" s="555"/>
      <c r="BT39" s="555"/>
      <c r="BU39" s="555"/>
      <c r="BV39" s="555"/>
      <c r="BW39" s="555"/>
      <c r="BX39" s="555"/>
      <c r="BY39" s="555"/>
      <c r="BZ39" s="555"/>
      <c r="CA39" s="555"/>
      <c r="CB39" s="555"/>
      <c r="CC39" s="555"/>
      <c r="CD39" s="555"/>
      <c r="CE39" s="555"/>
      <c r="CF39" s="555"/>
      <c r="CG39" s="555"/>
      <c r="CH39" s="555"/>
      <c r="CI39" s="555"/>
      <c r="CJ39" s="555"/>
      <c r="CK39" s="555"/>
      <c r="CL39" s="555"/>
      <c r="CM39" s="555"/>
      <c r="CN39" s="560"/>
    </row>
    <row r="40" spans="2:153" s="29" customFormat="1" ht="35.450000000000003" customHeight="1" x14ac:dyDescent="0.4">
      <c r="B40" s="561" t="s">
        <v>88</v>
      </c>
      <c r="C40" s="562"/>
      <c r="D40" s="562"/>
      <c r="E40" s="562"/>
      <c r="F40" s="562"/>
      <c r="G40" s="562"/>
      <c r="H40" s="562"/>
      <c r="I40" s="562"/>
      <c r="J40" s="562"/>
      <c r="K40" s="562"/>
      <c r="L40" s="562"/>
      <c r="M40" s="562"/>
      <c r="N40" s="550"/>
      <c r="O40" s="539"/>
      <c r="P40" s="539"/>
      <c r="Q40" s="539"/>
      <c r="R40" s="539"/>
      <c r="S40" s="539"/>
      <c r="T40" s="539"/>
      <c r="U40" s="539"/>
      <c r="V40" s="539"/>
      <c r="W40" s="539"/>
      <c r="X40" s="539"/>
      <c r="Y40" s="540"/>
      <c r="Z40" s="567" t="s">
        <v>87</v>
      </c>
      <c r="AA40" s="568"/>
      <c r="AB40" s="568"/>
      <c r="AC40" s="568"/>
      <c r="AD40" s="568"/>
      <c r="AE40" s="568"/>
      <c r="AF40" s="568"/>
      <c r="AG40" s="568"/>
      <c r="AH40" s="568"/>
      <c r="AI40" s="568"/>
      <c r="AJ40" s="568"/>
      <c r="AK40" s="568"/>
      <c r="AL40" s="550"/>
      <c r="AM40" s="539"/>
      <c r="AN40" s="539"/>
      <c r="AO40" s="539"/>
      <c r="AP40" s="539"/>
      <c r="AQ40" s="539"/>
      <c r="AR40" s="539"/>
      <c r="AS40" s="539"/>
      <c r="AT40" s="539"/>
      <c r="AU40" s="563" t="s">
        <v>86</v>
      </c>
      <c r="AV40" s="564"/>
      <c r="AW40" s="564"/>
      <c r="AX40" s="564"/>
      <c r="AY40" s="564"/>
      <c r="AZ40" s="564"/>
      <c r="BA40" s="564"/>
      <c r="BB40" s="564"/>
      <c r="BC40" s="564"/>
      <c r="BD40" s="564"/>
      <c r="BE40" s="564"/>
      <c r="BF40" s="564"/>
      <c r="BG40" s="564"/>
      <c r="BH40" s="565"/>
      <c r="BI40" s="545"/>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66"/>
    </row>
    <row r="41" spans="2:153" s="29" customFormat="1" ht="36.75" customHeight="1" thickBot="1" x14ac:dyDescent="0.45">
      <c r="B41" s="531" t="s">
        <v>85</v>
      </c>
      <c r="C41" s="532"/>
      <c r="D41" s="532"/>
      <c r="E41" s="532"/>
      <c r="F41" s="532"/>
      <c r="G41" s="532"/>
      <c r="H41" s="532"/>
      <c r="I41" s="532"/>
      <c r="J41" s="532"/>
      <c r="K41" s="532"/>
      <c r="L41" s="532"/>
      <c r="M41" s="532"/>
      <c r="N41" s="533"/>
      <c r="O41" s="534"/>
      <c r="P41" s="534"/>
      <c r="Q41" s="534"/>
      <c r="R41" s="534"/>
      <c r="S41" s="534"/>
      <c r="T41" s="534"/>
      <c r="U41" s="534"/>
      <c r="V41" s="534"/>
      <c r="W41" s="534"/>
      <c r="X41" s="534"/>
      <c r="Y41" s="534"/>
      <c r="Z41" s="534"/>
      <c r="AA41" s="534"/>
      <c r="AB41" s="534"/>
      <c r="AC41" s="534"/>
      <c r="AD41" s="534"/>
      <c r="AE41" s="534"/>
      <c r="AF41" s="534"/>
      <c r="AG41" s="534"/>
      <c r="AH41" s="569"/>
      <c r="AI41" s="72"/>
      <c r="AJ41" s="570" t="s">
        <v>244</v>
      </c>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0"/>
      <c r="CM41" s="570"/>
      <c r="CN41" s="571"/>
    </row>
    <row r="42" spans="2:153" s="29" customFormat="1" ht="6" customHeight="1" x14ac:dyDescent="0.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x14ac:dyDescent="0.4">
      <c r="B43" s="535" t="s">
        <v>162</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5"/>
      <c r="BU43" s="535"/>
      <c r="BV43" s="535"/>
      <c r="BW43" s="535"/>
      <c r="BX43" s="535"/>
      <c r="BY43" s="535"/>
      <c r="BZ43" s="535"/>
      <c r="CA43" s="535"/>
      <c r="CB43" s="535"/>
      <c r="CC43" s="535"/>
      <c r="CD43" s="535"/>
      <c r="CE43" s="535"/>
      <c r="CF43" s="535"/>
      <c r="CG43" s="535"/>
      <c r="CH43" s="535"/>
      <c r="CI43" s="535"/>
      <c r="CJ43" s="535"/>
      <c r="CK43" s="535"/>
      <c r="CL43" s="535"/>
      <c r="CM43" s="535"/>
      <c r="CN43" s="535"/>
      <c r="CO43" s="535"/>
    </row>
    <row r="44" spans="2:153" s="29" customFormat="1" ht="13.9" customHeight="1" x14ac:dyDescent="0.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34:K34"/>
    <mergeCell ref="L34:AX34"/>
    <mergeCell ref="AY34:BI34"/>
    <mergeCell ref="BJ34:CN34"/>
    <mergeCell ref="BJ35:CN35"/>
    <mergeCell ref="L35:AX35"/>
    <mergeCell ref="AY35:BI35"/>
    <mergeCell ref="B35:K35"/>
    <mergeCell ref="B31:K33"/>
    <mergeCell ref="L31:N31"/>
    <mergeCell ref="P31:AA31"/>
    <mergeCell ref="AB31:CN31"/>
    <mergeCell ref="L32:CN33"/>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9:M39"/>
    <mergeCell ref="N39:AT39"/>
    <mergeCell ref="AU39:BH39"/>
    <mergeCell ref="BI39:CN39"/>
    <mergeCell ref="B40:M40"/>
    <mergeCell ref="N40:P40"/>
    <mergeCell ref="Q40:S40"/>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s>
  <phoneticPr fontId="3"/>
  <conditionalFormatting sqref="L29">
    <cfRule type="cellIs" dxfId="85" priority="51" operator="equal">
      <formula>""</formula>
    </cfRule>
  </conditionalFormatting>
  <conditionalFormatting sqref="L32">
    <cfRule type="cellIs" dxfId="84" priority="45" operator="equal">
      <formula>""</formula>
    </cfRule>
  </conditionalFormatting>
  <conditionalFormatting sqref="L34:L35">
    <cfRule type="cellIs" dxfId="83" priority="47" operator="equal">
      <formula>""</formula>
    </cfRule>
  </conditionalFormatting>
  <conditionalFormatting sqref="N20">
    <cfRule type="cellIs" dxfId="82" priority="17" operator="equal">
      <formula>""</formula>
    </cfRule>
  </conditionalFormatting>
  <conditionalFormatting sqref="N39">
    <cfRule type="cellIs" dxfId="81" priority="34" operator="equal">
      <formula>""</formula>
    </cfRule>
  </conditionalFormatting>
  <conditionalFormatting sqref="N21:Y22">
    <cfRule type="cellIs" dxfId="80" priority="6" operator="equal">
      <formula>""</formula>
    </cfRule>
  </conditionalFormatting>
  <conditionalFormatting sqref="N40:Y41">
    <cfRule type="cellIs" dxfId="79" priority="23" operator="equal">
      <formula>""</formula>
    </cfRule>
  </conditionalFormatting>
  <conditionalFormatting sqref="P31">
    <cfRule type="cellIs" dxfId="78" priority="46" operator="equal">
      <formula>""</formula>
    </cfRule>
  </conditionalFormatting>
  <conditionalFormatting sqref="V19:CN19">
    <cfRule type="cellIs" dxfId="77" priority="19" operator="equal">
      <formula>""</formula>
    </cfRule>
  </conditionalFormatting>
  <conditionalFormatting sqref="V38:CN38">
    <cfRule type="cellIs" dxfId="76" priority="36" operator="equal">
      <formula>""</formula>
    </cfRule>
  </conditionalFormatting>
  <conditionalFormatting sqref="Z22:AH22">
    <cfRule type="cellIs" dxfId="75" priority="3" operator="equal">
      <formula>""</formula>
    </cfRule>
  </conditionalFormatting>
  <conditionalFormatting sqref="Z41:AH41">
    <cfRule type="cellIs" dxfId="74" priority="20" operator="equal">
      <formula>""</formula>
    </cfRule>
  </conditionalFormatting>
  <conditionalFormatting sqref="AL21:AT21">
    <cfRule type="cellIs" dxfId="73" priority="10" operator="equal">
      <formula>""</formula>
    </cfRule>
  </conditionalFormatting>
  <conditionalFormatting sqref="AL40:AT40">
    <cfRule type="cellIs" dxfId="72" priority="27" operator="equal">
      <formula>""</formula>
    </cfRule>
  </conditionalFormatting>
  <conditionalFormatting sqref="AU20 BI20">
    <cfRule type="cellIs" dxfId="71" priority="18" operator="equal">
      <formula>""</formula>
    </cfRule>
  </conditionalFormatting>
  <conditionalFormatting sqref="AU39 BI39">
    <cfRule type="cellIs" dxfId="70" priority="35" operator="equal">
      <formula>""</formula>
    </cfRule>
  </conditionalFormatting>
  <conditionalFormatting sqref="BJ29:BJ30">
    <cfRule type="cellIs" dxfId="69" priority="52" operator="equal">
      <formula>""</formula>
    </cfRule>
  </conditionalFormatting>
  <conditionalFormatting sqref="BJ34:BJ35">
    <cfRule type="cellIs" dxfId="68" priority="48" operator="equal">
      <formula>""</formula>
    </cfRule>
  </conditionalFormatting>
  <conditionalFormatting sqref="BV1">
    <cfRule type="cellIs" dxfId="67"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dataValidations>
  <printOptions horizontalCentered="1"/>
  <pageMargins left="0.47244094488188981" right="0.47244094488188981" top="0.59055118110236227" bottom="0.39370078740157483" header="0.31496062992125984" footer="0.31496062992125984"/>
  <pageSetup paperSize="9" scale="71" orientation="portrait" blackAndWhite="1" r:id="rId1"/>
  <drawing r:id="rId2"/>
  <legacyDrawing r:id="rId3"/>
  <controls>
    <mc:AlternateContent xmlns:mc="http://schemas.openxmlformats.org/markup-compatibility/2006">
      <mc:Choice Requires="x14">
        <control shapeId="3084" r:id="rId4" name="CheckBox12">
          <controlPr defaultSize="0" autoLine="0" autoPict="0" r:id="rId5">
            <anchor>
              <from>
                <xdr:col>54</xdr:col>
                <xdr:colOff>19050</xdr:colOff>
                <xdr:row>26</xdr:row>
                <xdr:rowOff>123825</xdr:rowOff>
              </from>
              <to>
                <xdr:col>62</xdr:col>
                <xdr:colOff>47625</xdr:colOff>
                <xdr:row>27</xdr:row>
                <xdr:rowOff>190500</xdr:rowOff>
              </to>
            </anchor>
          </controlPr>
        </control>
      </mc:Choice>
      <mc:Fallback>
        <control shapeId="3084" r:id="rId4" name="CheckBox12"/>
      </mc:Fallback>
    </mc:AlternateContent>
    <mc:AlternateContent xmlns:mc="http://schemas.openxmlformats.org/markup-compatibility/2006">
      <mc:Choice Requires="x14">
        <control shapeId="3083" r:id="rId6" name="CheckBox11">
          <controlPr defaultSize="0" autoLine="0" autoPict="0" r:id="rId7">
            <anchor>
              <from>
                <xdr:col>36</xdr:col>
                <xdr:colOff>28575</xdr:colOff>
                <xdr:row>26</xdr:row>
                <xdr:rowOff>133350</xdr:rowOff>
              </from>
              <to>
                <xdr:col>53</xdr:col>
                <xdr:colOff>57150</xdr:colOff>
                <xdr:row>27</xdr:row>
                <xdr:rowOff>200025</xdr:rowOff>
              </to>
            </anchor>
          </controlPr>
        </control>
      </mc:Choice>
      <mc:Fallback>
        <control shapeId="3083" r:id="rId6" name="CheckBox11"/>
      </mc:Fallback>
    </mc:AlternateContent>
    <mc:AlternateContent xmlns:mc="http://schemas.openxmlformats.org/markup-compatibility/2006">
      <mc:Choice Requires="x14">
        <control shapeId="3082" r:id="rId8" name="CheckBox10">
          <controlPr defaultSize="0" autoLine="0" autoPict="0" r:id="rId9">
            <anchor>
              <from>
                <xdr:col>13</xdr:col>
                <xdr:colOff>66675</xdr:colOff>
                <xdr:row>26</xdr:row>
                <xdr:rowOff>133350</xdr:rowOff>
              </from>
              <to>
                <xdr:col>35</xdr:col>
                <xdr:colOff>95250</xdr:colOff>
                <xdr:row>27</xdr:row>
                <xdr:rowOff>209550</xdr:rowOff>
              </to>
            </anchor>
          </controlPr>
        </control>
      </mc:Choice>
      <mc:Fallback>
        <control shapeId="3082" r:id="rId8" name="CheckBox10"/>
      </mc:Fallback>
    </mc:AlternateContent>
    <mc:AlternateContent xmlns:mc="http://schemas.openxmlformats.org/markup-compatibility/2006">
      <mc:Choice Requires="x14">
        <control shapeId="3081" r:id="rId10" name="CheckBox9">
          <controlPr defaultSize="0" autoLine="0" autoPict="0" r:id="rId11">
            <anchor>
              <from>
                <xdr:col>82</xdr:col>
                <xdr:colOff>57150</xdr:colOff>
                <xdr:row>20</xdr:row>
                <xdr:rowOff>38100</xdr:rowOff>
              </from>
              <to>
                <xdr:col>91</xdr:col>
                <xdr:colOff>95250</xdr:colOff>
                <xdr:row>20</xdr:row>
                <xdr:rowOff>438150</xdr:rowOff>
              </to>
            </anchor>
          </controlPr>
        </control>
      </mc:Choice>
      <mc:Fallback>
        <control shapeId="3081" r:id="rId10" name="CheckBox9"/>
      </mc:Fallback>
    </mc:AlternateContent>
    <mc:AlternateContent xmlns:mc="http://schemas.openxmlformats.org/markup-compatibility/2006">
      <mc:Choice Requires="x14">
        <control shapeId="3080" r:id="rId12" name="CheckBox8">
          <controlPr defaultSize="0" autoLine="0" autoPict="0" r:id="rId13">
            <anchor>
              <from>
                <xdr:col>71</xdr:col>
                <xdr:colOff>76200</xdr:colOff>
                <xdr:row>20</xdr:row>
                <xdr:rowOff>47625</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79" r:id="rId14" name="CheckBox7">
          <controlPr defaultSize="0" autoLine="0" autoPict="0" r:id="rId15">
            <anchor>
              <from>
                <xdr:col>61</xdr:col>
                <xdr:colOff>57150</xdr:colOff>
                <xdr:row>20</xdr:row>
                <xdr:rowOff>38100</xdr:rowOff>
              </from>
              <to>
                <xdr:col>70</xdr:col>
                <xdr:colOff>28575</xdr:colOff>
                <xdr:row>20</xdr:row>
                <xdr:rowOff>438150</xdr:rowOff>
              </to>
            </anchor>
          </controlPr>
        </control>
      </mc:Choice>
      <mc:Fallback>
        <control shapeId="3079" r:id="rId14" name="CheckBox7"/>
      </mc:Fallback>
    </mc:AlternateContent>
    <mc:AlternateContent xmlns:mc="http://schemas.openxmlformats.org/markup-compatibility/2006">
      <mc:Choice Requires="x14">
        <control shapeId="3078" r:id="rId16" name="CheckBox6">
          <controlPr defaultSize="0" autoLine="0" autoPict="0" r:id="rId17">
            <anchor>
              <from>
                <xdr:col>82</xdr:col>
                <xdr:colOff>57150</xdr:colOff>
                <xdr:row>39</xdr:row>
                <xdr:rowOff>38100</xdr:rowOff>
              </from>
              <to>
                <xdr:col>91</xdr:col>
                <xdr:colOff>95250</xdr:colOff>
                <xdr:row>39</xdr:row>
                <xdr:rowOff>438150</xdr:rowOff>
              </to>
            </anchor>
          </controlPr>
        </control>
      </mc:Choice>
      <mc:Fallback>
        <control shapeId="3078" r:id="rId16" name="CheckBox6"/>
      </mc:Fallback>
    </mc:AlternateContent>
    <mc:AlternateContent xmlns:mc="http://schemas.openxmlformats.org/markup-compatibility/2006">
      <mc:Choice Requires="x14">
        <control shapeId="3077" r:id="rId18" name="CheckBox5">
          <controlPr defaultSize="0" autoLine="0" autoPict="0" r:id="rId19">
            <anchor>
              <from>
                <xdr:col>71</xdr:col>
                <xdr:colOff>76200</xdr:colOff>
                <xdr:row>39</xdr:row>
                <xdr:rowOff>47625</xdr:rowOff>
              </from>
              <to>
                <xdr:col>80</xdr:col>
                <xdr:colOff>76200</xdr:colOff>
                <xdr:row>40</xdr:row>
                <xdr:rowOff>0</xdr:rowOff>
              </to>
            </anchor>
          </controlPr>
        </control>
      </mc:Choice>
      <mc:Fallback>
        <control shapeId="3077" r:id="rId18" name="CheckBox5"/>
      </mc:Fallback>
    </mc:AlternateContent>
    <mc:AlternateContent xmlns:mc="http://schemas.openxmlformats.org/markup-compatibility/2006">
      <mc:Choice Requires="x14">
        <control shapeId="3076" r:id="rId20" name="CheckBox4">
          <controlPr defaultSize="0" autoLine="0" autoPict="0" r:id="rId21">
            <anchor>
              <from>
                <xdr:col>61</xdr:col>
                <xdr:colOff>57150</xdr:colOff>
                <xdr:row>39</xdr:row>
                <xdr:rowOff>38100</xdr:rowOff>
              </from>
              <to>
                <xdr:col>70</xdr:col>
                <xdr:colOff>28575</xdr:colOff>
                <xdr:row>39</xdr:row>
                <xdr:rowOff>438150</xdr:rowOff>
              </to>
            </anchor>
          </controlPr>
        </control>
      </mc:Choice>
      <mc:Fallback>
        <control shapeId="3076" r:id="rId20" name="CheckBox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EW44"/>
  <sheetViews>
    <sheetView showGridLines="0" view="pageBreakPreview" zoomScale="85" zoomScaleNormal="100"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103" s="29" customFormat="1" ht="19.149999999999999" customHeight="1" x14ac:dyDescent="0.35">
      <c r="B1" s="28" t="s">
        <v>84</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464" t="s">
        <v>40</v>
      </c>
      <c r="BI1" s="465"/>
      <c r="BJ1" s="465"/>
      <c r="BK1" s="465"/>
      <c r="BL1" s="465"/>
      <c r="BM1" s="465"/>
      <c r="BN1" s="465"/>
      <c r="BO1" s="465"/>
      <c r="BP1" s="465"/>
      <c r="BQ1" s="465"/>
      <c r="BR1" s="465"/>
      <c r="BS1" s="465"/>
      <c r="BT1" s="465"/>
      <c r="BU1" s="466"/>
      <c r="BV1" s="598">
        <f t="array" ref="BV1">'実績報告書兼助成金交付請求書(第一面）'!BW1:CP3</f>
        <v>0</v>
      </c>
      <c r="BW1" s="599"/>
      <c r="BX1" s="599"/>
      <c r="BY1" s="599"/>
      <c r="BZ1" s="599"/>
      <c r="CA1" s="599"/>
      <c r="CB1" s="599"/>
      <c r="CC1" s="599"/>
      <c r="CD1" s="599"/>
      <c r="CE1" s="599"/>
      <c r="CF1" s="599"/>
      <c r="CG1" s="599"/>
      <c r="CH1" s="599"/>
      <c r="CI1" s="599"/>
      <c r="CJ1" s="599"/>
      <c r="CK1" s="599"/>
      <c r="CL1" s="599"/>
      <c r="CM1" s="599"/>
      <c r="CN1" s="599"/>
      <c r="CO1" s="600"/>
    </row>
    <row r="2" spans="2:103" s="29" customFormat="1" ht="16.149999999999999" customHeight="1" x14ac:dyDescent="0.4">
      <c r="B2" s="41" t="s">
        <v>353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476" t="s">
        <v>39</v>
      </c>
      <c r="BI2" s="477"/>
      <c r="BJ2" s="477"/>
      <c r="BK2" s="477"/>
      <c r="BL2" s="477"/>
      <c r="BM2" s="477"/>
      <c r="BN2" s="477"/>
      <c r="BO2" s="477"/>
      <c r="BP2" s="477"/>
      <c r="BQ2" s="477"/>
      <c r="BR2" s="477"/>
      <c r="BS2" s="477"/>
      <c r="BT2" s="477"/>
      <c r="BU2" s="478"/>
      <c r="BV2" s="601"/>
      <c r="BW2" s="602"/>
      <c r="BX2" s="602"/>
      <c r="BY2" s="602"/>
      <c r="BZ2" s="602"/>
      <c r="CA2" s="602"/>
      <c r="CB2" s="602"/>
      <c r="CC2" s="602"/>
      <c r="CD2" s="602"/>
      <c r="CE2" s="602"/>
      <c r="CF2" s="602"/>
      <c r="CG2" s="602"/>
      <c r="CH2" s="602"/>
      <c r="CI2" s="602"/>
      <c r="CJ2" s="602"/>
      <c r="CK2" s="602"/>
      <c r="CL2" s="602"/>
      <c r="CM2" s="602"/>
      <c r="CN2" s="602"/>
      <c r="CO2" s="603"/>
    </row>
    <row r="3" spans="2:103" s="29" customFormat="1" ht="16.149999999999999" customHeight="1" thickBot="1" x14ac:dyDescent="0.4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479"/>
      <c r="BI3" s="480"/>
      <c r="BJ3" s="480"/>
      <c r="BK3" s="480"/>
      <c r="BL3" s="480"/>
      <c r="BM3" s="480"/>
      <c r="BN3" s="480"/>
      <c r="BO3" s="480"/>
      <c r="BP3" s="480"/>
      <c r="BQ3" s="480"/>
      <c r="BR3" s="480"/>
      <c r="BS3" s="480"/>
      <c r="BT3" s="480"/>
      <c r="BU3" s="481"/>
      <c r="BV3" s="604"/>
      <c r="BW3" s="605"/>
      <c r="BX3" s="605"/>
      <c r="BY3" s="605"/>
      <c r="BZ3" s="605"/>
      <c r="CA3" s="605"/>
      <c r="CB3" s="605"/>
      <c r="CC3" s="605"/>
      <c r="CD3" s="605"/>
      <c r="CE3" s="605"/>
      <c r="CF3" s="605"/>
      <c r="CG3" s="605"/>
      <c r="CH3" s="605"/>
      <c r="CI3" s="605"/>
      <c r="CJ3" s="605"/>
      <c r="CK3" s="605"/>
      <c r="CL3" s="605"/>
      <c r="CM3" s="605"/>
      <c r="CN3" s="605"/>
      <c r="CO3" s="606"/>
    </row>
    <row r="4" spans="2:103" s="29" customFormat="1" ht="19.5" x14ac:dyDescent="0.4">
      <c r="B4" s="493" t="s">
        <v>163</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row>
    <row r="5" spans="2:103" s="29" customFormat="1" ht="10.9" customHeight="1" x14ac:dyDescent="0.4">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x14ac:dyDescent="0.4">
      <c r="B6" s="641" t="s">
        <v>98</v>
      </c>
      <c r="C6" s="642"/>
      <c r="D6" s="642"/>
      <c r="E6" s="642"/>
      <c r="F6" s="642"/>
      <c r="G6" s="642"/>
      <c r="H6" s="642"/>
      <c r="I6" s="642"/>
      <c r="J6" s="642"/>
      <c r="K6" s="642"/>
      <c r="L6" s="642"/>
      <c r="M6" s="642"/>
      <c r="N6" s="642"/>
      <c r="O6" s="642"/>
      <c r="P6" s="642"/>
      <c r="Q6" s="642"/>
      <c r="R6" s="642"/>
      <c r="S6" s="642"/>
      <c r="T6" s="643"/>
      <c r="U6" s="608"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10"/>
    </row>
    <row r="7" spans="2:103" s="29" customFormat="1" ht="11.25" customHeight="1" x14ac:dyDescent="0.4">
      <c r="X7" s="56"/>
      <c r="Y7" s="56"/>
      <c r="Z7" s="56"/>
      <c r="AA7" s="56"/>
      <c r="AB7" s="56"/>
      <c r="AM7" s="56"/>
      <c r="AN7" s="56"/>
      <c r="AO7" s="56"/>
      <c r="AP7" s="56"/>
      <c r="AQ7" s="28"/>
      <c r="AR7" s="28"/>
    </row>
    <row r="8" spans="2:103" s="29" customFormat="1" ht="46.5" customHeight="1" x14ac:dyDescent="0.4">
      <c r="B8" s="535" t="s">
        <v>164</v>
      </c>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535"/>
      <c r="CG8" s="535"/>
      <c r="CH8" s="535"/>
      <c r="CI8" s="535"/>
      <c r="CJ8" s="535"/>
      <c r="CK8" s="535"/>
      <c r="CL8" s="535"/>
      <c r="CM8" s="535"/>
      <c r="CN8" s="535"/>
      <c r="CO8" s="535"/>
    </row>
    <row r="9" spans="2:103" s="29" customFormat="1" ht="11.25" customHeight="1" x14ac:dyDescent="0.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x14ac:dyDescent="0.4">
      <c r="B10" s="611" t="s">
        <v>245</v>
      </c>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1"/>
      <c r="CF10" s="611"/>
      <c r="CG10" s="611"/>
      <c r="CH10" s="611"/>
      <c r="CI10" s="611"/>
      <c r="CJ10" s="611"/>
      <c r="CK10" s="611"/>
      <c r="CL10" s="611"/>
      <c r="CM10" s="611"/>
      <c r="CN10" s="611"/>
      <c r="CY10" s="13"/>
    </row>
    <row r="11" spans="2:103" s="29" customFormat="1" ht="24" customHeight="1" thickBot="1" x14ac:dyDescent="0.45">
      <c r="B11" s="634" t="s">
        <v>159</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 customHeight="1" x14ac:dyDescent="0.4">
      <c r="B12" s="635" t="s">
        <v>160</v>
      </c>
      <c r="C12" s="636"/>
      <c r="D12" s="636"/>
      <c r="E12" s="636"/>
      <c r="F12" s="636"/>
      <c r="G12" s="636"/>
      <c r="H12" s="636"/>
      <c r="I12" s="636"/>
      <c r="J12" s="636"/>
      <c r="K12" s="636"/>
      <c r="L12" s="627"/>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K12" s="628"/>
      <c r="BL12" s="628"/>
      <c r="BM12" s="644" t="s">
        <v>165</v>
      </c>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c r="CL12" s="645"/>
      <c r="CM12" s="645"/>
      <c r="CN12" s="646"/>
      <c r="CY12" s="13"/>
    </row>
    <row r="13" spans="2:103" s="29" customFormat="1" ht="22.9" customHeight="1" x14ac:dyDescent="0.4">
      <c r="B13" s="637"/>
      <c r="C13" s="638"/>
      <c r="D13" s="638"/>
      <c r="E13" s="638"/>
      <c r="F13" s="638"/>
      <c r="G13" s="638"/>
      <c r="H13" s="638"/>
      <c r="I13" s="638"/>
      <c r="J13" s="638"/>
      <c r="K13" s="638"/>
      <c r="L13" s="454"/>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8"/>
      <c r="CY13" s="13"/>
    </row>
    <row r="14" spans="2:103" s="29" customFormat="1" ht="22.9" customHeight="1" x14ac:dyDescent="0.4">
      <c r="B14" s="612" t="s">
        <v>97</v>
      </c>
      <c r="C14" s="446"/>
      <c r="D14" s="446"/>
      <c r="E14" s="446"/>
      <c r="F14" s="446"/>
      <c r="G14" s="446"/>
      <c r="H14" s="446"/>
      <c r="I14" s="446"/>
      <c r="J14" s="446"/>
      <c r="K14" s="446"/>
      <c r="L14" s="451"/>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3"/>
      <c r="AY14" s="404" t="s">
        <v>96</v>
      </c>
      <c r="AZ14" s="405"/>
      <c r="BA14" s="405"/>
      <c r="BB14" s="405"/>
      <c r="BC14" s="405"/>
      <c r="BD14" s="405"/>
      <c r="BE14" s="405"/>
      <c r="BF14" s="405"/>
      <c r="BG14" s="405"/>
      <c r="BH14" s="405"/>
      <c r="BI14" s="406"/>
      <c r="BJ14" s="457"/>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614"/>
      <c r="CY14" s="13"/>
    </row>
    <row r="15" spans="2:103" s="29" customFormat="1" ht="22.9" customHeight="1" x14ac:dyDescent="0.4">
      <c r="B15" s="613"/>
      <c r="C15" s="449"/>
      <c r="D15" s="449"/>
      <c r="E15" s="449"/>
      <c r="F15" s="449"/>
      <c r="G15" s="449"/>
      <c r="H15" s="449"/>
      <c r="I15" s="449"/>
      <c r="J15" s="449"/>
      <c r="K15" s="449"/>
      <c r="L15" s="454"/>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404" t="s">
        <v>55</v>
      </c>
      <c r="AZ15" s="405"/>
      <c r="BA15" s="405"/>
      <c r="BB15" s="405"/>
      <c r="BC15" s="405"/>
      <c r="BD15" s="405"/>
      <c r="BE15" s="405"/>
      <c r="BF15" s="405"/>
      <c r="BG15" s="405"/>
      <c r="BH15" s="405"/>
      <c r="BI15" s="406"/>
      <c r="BJ15" s="457"/>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614"/>
      <c r="CY15" s="13"/>
    </row>
    <row r="16" spans="2:103" s="29" customFormat="1" ht="19.5" x14ac:dyDescent="0.4">
      <c r="B16" s="572" t="s">
        <v>67</v>
      </c>
      <c r="C16" s="573"/>
      <c r="D16" s="573"/>
      <c r="E16" s="573"/>
      <c r="F16" s="573"/>
      <c r="G16" s="573"/>
      <c r="H16" s="573"/>
      <c r="I16" s="573"/>
      <c r="J16" s="573"/>
      <c r="K16" s="573"/>
      <c r="L16" s="429" t="s">
        <v>61</v>
      </c>
      <c r="M16" s="430"/>
      <c r="N16" s="430"/>
      <c r="P16" s="576"/>
      <c r="Q16" s="576"/>
      <c r="R16" s="576"/>
      <c r="S16" s="576"/>
      <c r="T16" s="576"/>
      <c r="U16" s="576"/>
      <c r="V16" s="576"/>
      <c r="W16" s="576"/>
      <c r="X16" s="576"/>
      <c r="Y16" s="576"/>
      <c r="Z16" s="576"/>
      <c r="AA16" s="576"/>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577"/>
      <c r="CY16" s="13"/>
    </row>
    <row r="17" spans="2:153" s="29" customFormat="1" ht="10.9" customHeight="1" x14ac:dyDescent="0.4">
      <c r="B17" s="572"/>
      <c r="C17" s="573"/>
      <c r="D17" s="573"/>
      <c r="E17" s="573"/>
      <c r="F17" s="573"/>
      <c r="G17" s="573"/>
      <c r="H17" s="573"/>
      <c r="I17" s="573"/>
      <c r="J17" s="573"/>
      <c r="K17" s="573"/>
      <c r="L17" s="578"/>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80"/>
      <c r="CY17" s="13"/>
    </row>
    <row r="18" spans="2:153" s="29" customFormat="1" ht="18" customHeight="1" x14ac:dyDescent="0.4">
      <c r="B18" s="574"/>
      <c r="C18" s="575"/>
      <c r="D18" s="575"/>
      <c r="E18" s="575"/>
      <c r="F18" s="575"/>
      <c r="G18" s="575"/>
      <c r="H18" s="575"/>
      <c r="I18" s="575"/>
      <c r="J18" s="575"/>
      <c r="K18" s="575"/>
      <c r="L18" s="581"/>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3"/>
      <c r="CY18" s="13"/>
    </row>
    <row r="19" spans="2:153" s="29" customFormat="1" ht="22.9" customHeight="1" x14ac:dyDescent="0.4">
      <c r="B19" s="584" t="s">
        <v>95</v>
      </c>
      <c r="C19" s="405"/>
      <c r="D19" s="405"/>
      <c r="E19" s="405"/>
      <c r="F19" s="405"/>
      <c r="G19" s="405"/>
      <c r="H19" s="405"/>
      <c r="I19" s="405"/>
      <c r="J19" s="405"/>
      <c r="K19" s="405"/>
      <c r="L19" s="454"/>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6"/>
      <c r="AY19" s="404" t="s">
        <v>94</v>
      </c>
      <c r="AZ19" s="405"/>
      <c r="BA19" s="405"/>
      <c r="BB19" s="405"/>
      <c r="BC19" s="405"/>
      <c r="BD19" s="405"/>
      <c r="BE19" s="405"/>
      <c r="BF19" s="405"/>
      <c r="BG19" s="405"/>
      <c r="BH19" s="405"/>
      <c r="BI19" s="406"/>
      <c r="BJ19" s="441"/>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585"/>
      <c r="CY19" s="13"/>
    </row>
    <row r="20" spans="2:153" s="29" customFormat="1" ht="22.9" customHeight="1" x14ac:dyDescent="0.4">
      <c r="B20" s="584" t="s">
        <v>93</v>
      </c>
      <c r="C20" s="405"/>
      <c r="D20" s="405"/>
      <c r="E20" s="405"/>
      <c r="F20" s="405"/>
      <c r="G20" s="405"/>
      <c r="H20" s="405"/>
      <c r="I20" s="405"/>
      <c r="J20" s="405"/>
      <c r="K20" s="405"/>
      <c r="L20" s="454"/>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6"/>
      <c r="AY20" s="404" t="s">
        <v>51</v>
      </c>
      <c r="AZ20" s="405"/>
      <c r="BA20" s="405"/>
      <c r="BB20" s="405"/>
      <c r="BC20" s="405"/>
      <c r="BD20" s="405"/>
      <c r="BE20" s="405"/>
      <c r="BF20" s="405"/>
      <c r="BG20" s="405"/>
      <c r="BH20" s="405"/>
      <c r="BI20" s="406"/>
      <c r="BJ20" s="407"/>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586"/>
      <c r="CY20" s="13"/>
    </row>
    <row r="21" spans="2:153" s="29" customFormat="1" ht="3.6" customHeight="1" x14ac:dyDescent="0.4">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4" x14ac:dyDescent="0.4">
      <c r="B22" s="587" t="s">
        <v>161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8"/>
      <c r="BS22" s="588"/>
      <c r="BT22" s="588"/>
      <c r="BU22" s="588"/>
      <c r="BV22" s="588"/>
      <c r="BW22" s="588"/>
      <c r="BX22" s="588"/>
      <c r="BY22" s="588"/>
      <c r="BZ22" s="588"/>
      <c r="CA22" s="588"/>
      <c r="CB22" s="588"/>
      <c r="CC22" s="588"/>
      <c r="CD22" s="588"/>
      <c r="CE22" s="588"/>
      <c r="CF22" s="588"/>
      <c r="CG22" s="588"/>
      <c r="CH22" s="588"/>
      <c r="CI22" s="588"/>
      <c r="CJ22" s="588"/>
      <c r="CK22" s="588"/>
      <c r="CL22" s="588"/>
      <c r="CM22" s="588"/>
      <c r="CN22" s="589"/>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15" customHeight="1" x14ac:dyDescent="0.4">
      <c r="B23" s="590" t="s">
        <v>92</v>
      </c>
      <c r="C23" s="591"/>
      <c r="D23" s="591"/>
      <c r="E23" s="591"/>
      <c r="F23" s="591"/>
      <c r="G23" s="591"/>
      <c r="H23" s="591"/>
      <c r="I23" s="591"/>
      <c r="J23" s="591"/>
      <c r="K23" s="591"/>
      <c r="L23" s="591"/>
      <c r="M23" s="592"/>
      <c r="N23" s="593" t="s">
        <v>91</v>
      </c>
      <c r="O23" s="594"/>
      <c r="P23" s="594"/>
      <c r="Q23" s="594"/>
      <c r="R23" s="594"/>
      <c r="S23" s="594"/>
      <c r="T23" s="594"/>
      <c r="U23" s="594"/>
      <c r="V23" s="595"/>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6"/>
      <c r="BW23" s="596"/>
      <c r="BX23" s="596"/>
      <c r="BY23" s="596"/>
      <c r="BZ23" s="596"/>
      <c r="CA23" s="596"/>
      <c r="CB23" s="596"/>
      <c r="CC23" s="596"/>
      <c r="CD23" s="596"/>
      <c r="CE23" s="596"/>
      <c r="CF23" s="596"/>
      <c r="CG23" s="596"/>
      <c r="CH23" s="596"/>
      <c r="CI23" s="596"/>
      <c r="CJ23" s="596"/>
      <c r="CK23" s="596"/>
      <c r="CL23" s="596"/>
      <c r="CM23" s="596"/>
      <c r="CN23" s="597"/>
      <c r="CO23" s="62"/>
      <c r="CP23" s="62"/>
    </row>
    <row r="24" spans="2:153" s="64" customFormat="1" ht="35.450000000000003" customHeight="1" x14ac:dyDescent="0.4">
      <c r="B24" s="551" t="s">
        <v>90</v>
      </c>
      <c r="C24" s="552"/>
      <c r="D24" s="552"/>
      <c r="E24" s="552"/>
      <c r="F24" s="552"/>
      <c r="G24" s="552"/>
      <c r="H24" s="552"/>
      <c r="I24" s="552"/>
      <c r="J24" s="552"/>
      <c r="K24" s="552"/>
      <c r="L24" s="552"/>
      <c r="M24" s="553"/>
      <c r="N24" s="554"/>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6"/>
      <c r="AU24" s="557" t="s">
        <v>89</v>
      </c>
      <c r="AV24" s="558"/>
      <c r="AW24" s="558"/>
      <c r="AX24" s="558"/>
      <c r="AY24" s="558"/>
      <c r="AZ24" s="558"/>
      <c r="BA24" s="558"/>
      <c r="BB24" s="558"/>
      <c r="BC24" s="558"/>
      <c r="BD24" s="558"/>
      <c r="BE24" s="558"/>
      <c r="BF24" s="558"/>
      <c r="BG24" s="558"/>
      <c r="BH24" s="559"/>
      <c r="BI24" s="554"/>
      <c r="BJ24" s="555"/>
      <c r="BK24" s="555"/>
      <c r="BL24" s="555"/>
      <c r="BM24" s="555"/>
      <c r="BN24" s="555"/>
      <c r="BO24" s="555"/>
      <c r="BP24" s="555"/>
      <c r="BQ24" s="555"/>
      <c r="BR24" s="555"/>
      <c r="BS24" s="555"/>
      <c r="BT24" s="555"/>
      <c r="BU24" s="555"/>
      <c r="BV24" s="555"/>
      <c r="BW24" s="555"/>
      <c r="BX24" s="555"/>
      <c r="BY24" s="555"/>
      <c r="BZ24" s="555"/>
      <c r="CA24" s="555"/>
      <c r="CB24" s="555"/>
      <c r="CC24" s="555"/>
      <c r="CD24" s="555"/>
      <c r="CE24" s="555"/>
      <c r="CF24" s="555"/>
      <c r="CG24" s="555"/>
      <c r="CH24" s="555"/>
      <c r="CI24" s="555"/>
      <c r="CJ24" s="555"/>
      <c r="CK24" s="555"/>
      <c r="CL24" s="555"/>
      <c r="CM24" s="555"/>
      <c r="CN24" s="560"/>
    </row>
    <row r="25" spans="2:153" s="29" customFormat="1" ht="35.450000000000003" customHeight="1" x14ac:dyDescent="0.4">
      <c r="B25" s="561" t="s">
        <v>88</v>
      </c>
      <c r="C25" s="562"/>
      <c r="D25" s="562"/>
      <c r="E25" s="562"/>
      <c r="F25" s="562"/>
      <c r="G25" s="562"/>
      <c r="H25" s="562"/>
      <c r="I25" s="562"/>
      <c r="J25" s="562"/>
      <c r="K25" s="562"/>
      <c r="L25" s="562"/>
      <c r="M25" s="562"/>
      <c r="N25" s="550"/>
      <c r="O25" s="539"/>
      <c r="P25" s="539"/>
      <c r="Q25" s="539"/>
      <c r="R25" s="539"/>
      <c r="S25" s="539"/>
      <c r="T25" s="539"/>
      <c r="U25" s="539"/>
      <c r="V25" s="539"/>
      <c r="W25" s="539"/>
      <c r="X25" s="539"/>
      <c r="Y25" s="540"/>
      <c r="Z25" s="567" t="s">
        <v>87</v>
      </c>
      <c r="AA25" s="568"/>
      <c r="AB25" s="568"/>
      <c r="AC25" s="568"/>
      <c r="AD25" s="568"/>
      <c r="AE25" s="568"/>
      <c r="AF25" s="568"/>
      <c r="AG25" s="568"/>
      <c r="AH25" s="568"/>
      <c r="AI25" s="568"/>
      <c r="AJ25" s="568"/>
      <c r="AK25" s="568"/>
      <c r="AL25" s="550"/>
      <c r="AM25" s="539"/>
      <c r="AN25" s="539"/>
      <c r="AO25" s="539"/>
      <c r="AP25" s="539"/>
      <c r="AQ25" s="539"/>
      <c r="AR25" s="539"/>
      <c r="AS25" s="539"/>
      <c r="AT25" s="539"/>
      <c r="AU25" s="563" t="s">
        <v>86</v>
      </c>
      <c r="AV25" s="564"/>
      <c r="AW25" s="564"/>
      <c r="AX25" s="564"/>
      <c r="AY25" s="564"/>
      <c r="AZ25" s="564"/>
      <c r="BA25" s="564"/>
      <c r="BB25" s="564"/>
      <c r="BC25" s="564"/>
      <c r="BD25" s="564"/>
      <c r="BE25" s="564"/>
      <c r="BF25" s="564"/>
      <c r="BG25" s="564"/>
      <c r="BH25" s="565"/>
      <c r="BI25" s="545"/>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66"/>
    </row>
    <row r="26" spans="2:153" s="29" customFormat="1" ht="36.75" customHeight="1" thickBot="1" x14ac:dyDescent="0.45">
      <c r="B26" s="531" t="s">
        <v>85</v>
      </c>
      <c r="C26" s="532"/>
      <c r="D26" s="532"/>
      <c r="E26" s="532"/>
      <c r="F26" s="532"/>
      <c r="G26" s="532"/>
      <c r="H26" s="532"/>
      <c r="I26" s="532"/>
      <c r="J26" s="532"/>
      <c r="K26" s="532"/>
      <c r="L26" s="532"/>
      <c r="M26" s="532"/>
      <c r="N26" s="533"/>
      <c r="O26" s="534"/>
      <c r="P26" s="534"/>
      <c r="Q26" s="534"/>
      <c r="R26" s="534"/>
      <c r="S26" s="534"/>
      <c r="T26" s="534"/>
      <c r="U26" s="534"/>
      <c r="V26" s="534"/>
      <c r="W26" s="534"/>
      <c r="X26" s="534"/>
      <c r="Y26" s="534"/>
      <c r="Z26" s="534"/>
      <c r="AA26" s="534"/>
      <c r="AB26" s="534"/>
      <c r="AC26" s="534"/>
      <c r="AD26" s="534"/>
      <c r="AE26" s="534"/>
      <c r="AF26" s="534"/>
      <c r="AG26" s="534"/>
      <c r="AH26" s="569"/>
      <c r="AI26" s="72"/>
      <c r="AJ26" s="570" t="s">
        <v>244</v>
      </c>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1"/>
    </row>
    <row r="27" spans="2:153" s="29" customFormat="1" ht="19.5" customHeight="1" x14ac:dyDescent="0.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x14ac:dyDescent="0.45">
      <c r="B28" s="634" t="s">
        <v>159</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 customHeight="1" x14ac:dyDescent="0.4">
      <c r="B29" s="635" t="s">
        <v>160</v>
      </c>
      <c r="C29" s="636"/>
      <c r="D29" s="636"/>
      <c r="E29" s="636"/>
      <c r="F29" s="636"/>
      <c r="G29" s="636"/>
      <c r="H29" s="636"/>
      <c r="I29" s="636"/>
      <c r="J29" s="636"/>
      <c r="K29" s="636"/>
      <c r="L29" s="627"/>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44" t="s">
        <v>165</v>
      </c>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6"/>
      <c r="CY29" s="13"/>
    </row>
    <row r="30" spans="2:153" s="29" customFormat="1" ht="22.9" customHeight="1" x14ac:dyDescent="0.4">
      <c r="B30" s="637"/>
      <c r="C30" s="638"/>
      <c r="D30" s="638"/>
      <c r="E30" s="638"/>
      <c r="F30" s="638"/>
      <c r="G30" s="638"/>
      <c r="H30" s="638"/>
      <c r="I30" s="638"/>
      <c r="J30" s="638"/>
      <c r="K30" s="638"/>
      <c r="L30" s="454"/>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647"/>
      <c r="BN30" s="647"/>
      <c r="BO30" s="647"/>
      <c r="BP30" s="647"/>
      <c r="BQ30" s="647"/>
      <c r="BR30" s="647"/>
      <c r="BS30" s="647"/>
      <c r="BT30" s="647"/>
      <c r="BU30" s="647"/>
      <c r="BV30" s="647"/>
      <c r="BW30" s="647"/>
      <c r="BX30" s="647"/>
      <c r="BY30" s="647"/>
      <c r="BZ30" s="647"/>
      <c r="CA30" s="647"/>
      <c r="CB30" s="647"/>
      <c r="CC30" s="647"/>
      <c r="CD30" s="647"/>
      <c r="CE30" s="647"/>
      <c r="CF30" s="647"/>
      <c r="CG30" s="647"/>
      <c r="CH30" s="647"/>
      <c r="CI30" s="647"/>
      <c r="CJ30" s="647"/>
      <c r="CK30" s="647"/>
      <c r="CL30" s="647"/>
      <c r="CM30" s="647"/>
      <c r="CN30" s="648"/>
      <c r="CY30" s="13"/>
    </row>
    <row r="31" spans="2:153" s="29" customFormat="1" ht="22.9" customHeight="1" x14ac:dyDescent="0.4">
      <c r="B31" s="612" t="s">
        <v>97</v>
      </c>
      <c r="C31" s="446"/>
      <c r="D31" s="446"/>
      <c r="E31" s="446"/>
      <c r="F31" s="446"/>
      <c r="G31" s="446"/>
      <c r="H31" s="446"/>
      <c r="I31" s="446"/>
      <c r="J31" s="446"/>
      <c r="K31" s="446"/>
      <c r="L31" s="451"/>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3"/>
      <c r="AY31" s="404" t="s">
        <v>96</v>
      </c>
      <c r="AZ31" s="405"/>
      <c r="BA31" s="405"/>
      <c r="BB31" s="405"/>
      <c r="BC31" s="405"/>
      <c r="BD31" s="405"/>
      <c r="BE31" s="405"/>
      <c r="BF31" s="405"/>
      <c r="BG31" s="405"/>
      <c r="BH31" s="405"/>
      <c r="BI31" s="406"/>
      <c r="BJ31" s="457"/>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614"/>
      <c r="CY31" s="13"/>
    </row>
    <row r="32" spans="2:153" s="29" customFormat="1" ht="22.9" customHeight="1" x14ac:dyDescent="0.4">
      <c r="B32" s="613"/>
      <c r="C32" s="449"/>
      <c r="D32" s="449"/>
      <c r="E32" s="449"/>
      <c r="F32" s="449"/>
      <c r="G32" s="449"/>
      <c r="H32" s="449"/>
      <c r="I32" s="449"/>
      <c r="J32" s="449"/>
      <c r="K32" s="449"/>
      <c r="L32" s="454"/>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6"/>
      <c r="AY32" s="404" t="s">
        <v>55</v>
      </c>
      <c r="AZ32" s="405"/>
      <c r="BA32" s="405"/>
      <c r="BB32" s="405"/>
      <c r="BC32" s="405"/>
      <c r="BD32" s="405"/>
      <c r="BE32" s="405"/>
      <c r="BF32" s="405"/>
      <c r="BG32" s="405"/>
      <c r="BH32" s="405"/>
      <c r="BI32" s="406"/>
      <c r="BJ32" s="457"/>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614"/>
      <c r="CY32" s="13"/>
    </row>
    <row r="33" spans="2:153" s="29" customFormat="1" ht="19.5" x14ac:dyDescent="0.4">
      <c r="B33" s="572" t="s">
        <v>67</v>
      </c>
      <c r="C33" s="573"/>
      <c r="D33" s="573"/>
      <c r="E33" s="573"/>
      <c r="F33" s="573"/>
      <c r="G33" s="573"/>
      <c r="H33" s="573"/>
      <c r="I33" s="573"/>
      <c r="J33" s="573"/>
      <c r="K33" s="573"/>
      <c r="L33" s="429" t="s">
        <v>61</v>
      </c>
      <c r="M33" s="430"/>
      <c r="N33" s="430"/>
      <c r="P33" s="576"/>
      <c r="Q33" s="576"/>
      <c r="R33" s="576"/>
      <c r="S33" s="576"/>
      <c r="T33" s="576"/>
      <c r="U33" s="576"/>
      <c r="V33" s="576"/>
      <c r="W33" s="576"/>
      <c r="X33" s="576"/>
      <c r="Y33" s="576"/>
      <c r="Z33" s="576"/>
      <c r="AA33" s="576"/>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577"/>
      <c r="CY33" s="13"/>
    </row>
    <row r="34" spans="2:153" s="29" customFormat="1" ht="10.9" customHeight="1" x14ac:dyDescent="0.4">
      <c r="B34" s="572"/>
      <c r="C34" s="573"/>
      <c r="D34" s="573"/>
      <c r="E34" s="573"/>
      <c r="F34" s="573"/>
      <c r="G34" s="573"/>
      <c r="H34" s="573"/>
      <c r="I34" s="573"/>
      <c r="J34" s="573"/>
      <c r="K34" s="573"/>
      <c r="L34" s="578"/>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c r="CI34" s="579"/>
      <c r="CJ34" s="579"/>
      <c r="CK34" s="579"/>
      <c r="CL34" s="579"/>
      <c r="CM34" s="579"/>
      <c r="CN34" s="580"/>
      <c r="CY34" s="13"/>
    </row>
    <row r="35" spans="2:153" s="29" customFormat="1" ht="18" customHeight="1" x14ac:dyDescent="0.4">
      <c r="B35" s="574"/>
      <c r="C35" s="575"/>
      <c r="D35" s="575"/>
      <c r="E35" s="575"/>
      <c r="F35" s="575"/>
      <c r="G35" s="575"/>
      <c r="H35" s="575"/>
      <c r="I35" s="575"/>
      <c r="J35" s="575"/>
      <c r="K35" s="575"/>
      <c r="L35" s="581"/>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3"/>
      <c r="CY35" s="13"/>
    </row>
    <row r="36" spans="2:153" s="29" customFormat="1" ht="22.9" customHeight="1" x14ac:dyDescent="0.4">
      <c r="B36" s="584" t="s">
        <v>95</v>
      </c>
      <c r="C36" s="405"/>
      <c r="D36" s="405"/>
      <c r="E36" s="405"/>
      <c r="F36" s="405"/>
      <c r="G36" s="405"/>
      <c r="H36" s="405"/>
      <c r="I36" s="405"/>
      <c r="J36" s="405"/>
      <c r="K36" s="405"/>
      <c r="L36" s="454"/>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6"/>
      <c r="AY36" s="404" t="s">
        <v>94</v>
      </c>
      <c r="AZ36" s="405"/>
      <c r="BA36" s="405"/>
      <c r="BB36" s="405"/>
      <c r="BC36" s="405"/>
      <c r="BD36" s="405"/>
      <c r="BE36" s="405"/>
      <c r="BF36" s="405"/>
      <c r="BG36" s="405"/>
      <c r="BH36" s="405"/>
      <c r="BI36" s="406"/>
      <c r="BJ36" s="441"/>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585"/>
      <c r="CY36" s="13"/>
    </row>
    <row r="37" spans="2:153" s="29" customFormat="1" ht="22.9" customHeight="1" x14ac:dyDescent="0.4">
      <c r="B37" s="584" t="s">
        <v>93</v>
      </c>
      <c r="C37" s="405"/>
      <c r="D37" s="405"/>
      <c r="E37" s="405"/>
      <c r="F37" s="405"/>
      <c r="G37" s="405"/>
      <c r="H37" s="405"/>
      <c r="I37" s="405"/>
      <c r="J37" s="405"/>
      <c r="K37" s="405"/>
      <c r="L37" s="454"/>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6"/>
      <c r="AY37" s="404" t="s">
        <v>51</v>
      </c>
      <c r="AZ37" s="405"/>
      <c r="BA37" s="405"/>
      <c r="BB37" s="405"/>
      <c r="BC37" s="405"/>
      <c r="BD37" s="405"/>
      <c r="BE37" s="405"/>
      <c r="BF37" s="405"/>
      <c r="BG37" s="405"/>
      <c r="BH37" s="405"/>
      <c r="BI37" s="406"/>
      <c r="BJ37" s="407"/>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586"/>
      <c r="CY37" s="13"/>
    </row>
    <row r="38" spans="2:153" s="29" customFormat="1" ht="3.6" customHeight="1" x14ac:dyDescent="0.4">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4" x14ac:dyDescent="0.4">
      <c r="B39" s="587" t="s">
        <v>161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8"/>
      <c r="BN39" s="588"/>
      <c r="BO39" s="588"/>
      <c r="BP39" s="588"/>
      <c r="BQ39" s="588"/>
      <c r="BR39" s="588"/>
      <c r="BS39" s="588"/>
      <c r="BT39" s="588"/>
      <c r="BU39" s="588"/>
      <c r="BV39" s="588"/>
      <c r="BW39" s="588"/>
      <c r="BX39" s="588"/>
      <c r="BY39" s="588"/>
      <c r="BZ39" s="588"/>
      <c r="CA39" s="588"/>
      <c r="CB39" s="588"/>
      <c r="CC39" s="588"/>
      <c r="CD39" s="588"/>
      <c r="CE39" s="588"/>
      <c r="CF39" s="588"/>
      <c r="CG39" s="588"/>
      <c r="CH39" s="588"/>
      <c r="CI39" s="588"/>
      <c r="CJ39" s="588"/>
      <c r="CK39" s="588"/>
      <c r="CL39" s="588"/>
      <c r="CM39" s="588"/>
      <c r="CN39" s="589"/>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15" customHeight="1" x14ac:dyDescent="0.4">
      <c r="B40" s="590" t="s">
        <v>92</v>
      </c>
      <c r="C40" s="591"/>
      <c r="D40" s="591"/>
      <c r="E40" s="591"/>
      <c r="F40" s="591"/>
      <c r="G40" s="591"/>
      <c r="H40" s="591"/>
      <c r="I40" s="591"/>
      <c r="J40" s="591"/>
      <c r="K40" s="591"/>
      <c r="L40" s="591"/>
      <c r="M40" s="592"/>
      <c r="N40" s="593" t="s">
        <v>91</v>
      </c>
      <c r="O40" s="594"/>
      <c r="P40" s="594"/>
      <c r="Q40" s="594"/>
      <c r="R40" s="594"/>
      <c r="S40" s="594"/>
      <c r="T40" s="594"/>
      <c r="U40" s="594"/>
      <c r="V40" s="595"/>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6"/>
      <c r="CK40" s="596"/>
      <c r="CL40" s="596"/>
      <c r="CM40" s="596"/>
      <c r="CN40" s="597"/>
      <c r="CO40" s="62"/>
      <c r="CP40" s="62"/>
    </row>
    <row r="41" spans="2:153" s="64" customFormat="1" ht="35.450000000000003" customHeight="1" x14ac:dyDescent="0.4">
      <c r="B41" s="551" t="s">
        <v>90</v>
      </c>
      <c r="C41" s="552"/>
      <c r="D41" s="552"/>
      <c r="E41" s="552"/>
      <c r="F41" s="552"/>
      <c r="G41" s="552"/>
      <c r="H41" s="552"/>
      <c r="I41" s="552"/>
      <c r="J41" s="552"/>
      <c r="K41" s="552"/>
      <c r="L41" s="552"/>
      <c r="M41" s="553"/>
      <c r="N41" s="554"/>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6"/>
      <c r="AU41" s="557" t="s">
        <v>89</v>
      </c>
      <c r="AV41" s="558"/>
      <c r="AW41" s="558"/>
      <c r="AX41" s="558"/>
      <c r="AY41" s="558"/>
      <c r="AZ41" s="558"/>
      <c r="BA41" s="558"/>
      <c r="BB41" s="558"/>
      <c r="BC41" s="558"/>
      <c r="BD41" s="558"/>
      <c r="BE41" s="558"/>
      <c r="BF41" s="558"/>
      <c r="BG41" s="558"/>
      <c r="BH41" s="559"/>
      <c r="BI41" s="554"/>
      <c r="BJ41" s="555"/>
      <c r="BK41" s="555"/>
      <c r="BL41" s="555"/>
      <c r="BM41" s="555"/>
      <c r="BN41" s="555"/>
      <c r="BO41" s="555"/>
      <c r="BP41" s="555"/>
      <c r="BQ41" s="555"/>
      <c r="BR41" s="555"/>
      <c r="BS41" s="555"/>
      <c r="BT41" s="555"/>
      <c r="BU41" s="555"/>
      <c r="BV41" s="555"/>
      <c r="BW41" s="555"/>
      <c r="BX41" s="555"/>
      <c r="BY41" s="555"/>
      <c r="BZ41" s="555"/>
      <c r="CA41" s="555"/>
      <c r="CB41" s="555"/>
      <c r="CC41" s="555"/>
      <c r="CD41" s="555"/>
      <c r="CE41" s="555"/>
      <c r="CF41" s="555"/>
      <c r="CG41" s="555"/>
      <c r="CH41" s="555"/>
      <c r="CI41" s="555"/>
      <c r="CJ41" s="555"/>
      <c r="CK41" s="555"/>
      <c r="CL41" s="555"/>
      <c r="CM41" s="555"/>
      <c r="CN41" s="560"/>
    </row>
    <row r="42" spans="2:153" s="29" customFormat="1" ht="35.450000000000003" customHeight="1" x14ac:dyDescent="0.4">
      <c r="B42" s="561" t="s">
        <v>88</v>
      </c>
      <c r="C42" s="562"/>
      <c r="D42" s="562"/>
      <c r="E42" s="562"/>
      <c r="F42" s="562"/>
      <c r="G42" s="562"/>
      <c r="H42" s="562"/>
      <c r="I42" s="562"/>
      <c r="J42" s="562"/>
      <c r="K42" s="562"/>
      <c r="L42" s="562"/>
      <c r="M42" s="562"/>
      <c r="N42" s="550"/>
      <c r="O42" s="539"/>
      <c r="P42" s="539"/>
      <c r="Q42" s="539"/>
      <c r="R42" s="539"/>
      <c r="S42" s="539"/>
      <c r="T42" s="539"/>
      <c r="U42" s="539"/>
      <c r="V42" s="539"/>
      <c r="W42" s="539"/>
      <c r="X42" s="539"/>
      <c r="Y42" s="540"/>
      <c r="Z42" s="567" t="s">
        <v>87</v>
      </c>
      <c r="AA42" s="568"/>
      <c r="AB42" s="568"/>
      <c r="AC42" s="568"/>
      <c r="AD42" s="568"/>
      <c r="AE42" s="568"/>
      <c r="AF42" s="568"/>
      <c r="AG42" s="568"/>
      <c r="AH42" s="568"/>
      <c r="AI42" s="568"/>
      <c r="AJ42" s="568"/>
      <c r="AK42" s="568"/>
      <c r="AL42" s="550"/>
      <c r="AM42" s="539"/>
      <c r="AN42" s="539"/>
      <c r="AO42" s="539"/>
      <c r="AP42" s="539"/>
      <c r="AQ42" s="539"/>
      <c r="AR42" s="539"/>
      <c r="AS42" s="539"/>
      <c r="AT42" s="539"/>
      <c r="AU42" s="563" t="s">
        <v>86</v>
      </c>
      <c r="AV42" s="564"/>
      <c r="AW42" s="564"/>
      <c r="AX42" s="564"/>
      <c r="AY42" s="564"/>
      <c r="AZ42" s="564"/>
      <c r="BA42" s="564"/>
      <c r="BB42" s="564"/>
      <c r="BC42" s="564"/>
      <c r="BD42" s="564"/>
      <c r="BE42" s="564"/>
      <c r="BF42" s="564"/>
      <c r="BG42" s="564"/>
      <c r="BH42" s="565"/>
      <c r="BI42" s="545"/>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66"/>
    </row>
    <row r="43" spans="2:153" s="29" customFormat="1" ht="36.75" customHeight="1" thickBot="1" x14ac:dyDescent="0.45">
      <c r="B43" s="531" t="s">
        <v>85</v>
      </c>
      <c r="C43" s="532"/>
      <c r="D43" s="532"/>
      <c r="E43" s="532"/>
      <c r="F43" s="532"/>
      <c r="G43" s="532"/>
      <c r="H43" s="532"/>
      <c r="I43" s="532"/>
      <c r="J43" s="532"/>
      <c r="K43" s="532"/>
      <c r="L43" s="532"/>
      <c r="M43" s="532"/>
      <c r="N43" s="533"/>
      <c r="O43" s="534"/>
      <c r="P43" s="534"/>
      <c r="Q43" s="534"/>
      <c r="R43" s="534"/>
      <c r="S43" s="534"/>
      <c r="T43" s="534"/>
      <c r="U43" s="534"/>
      <c r="V43" s="534"/>
      <c r="W43" s="534"/>
      <c r="X43" s="534"/>
      <c r="Y43" s="534"/>
      <c r="Z43" s="534"/>
      <c r="AA43" s="534"/>
      <c r="AB43" s="534"/>
      <c r="AC43" s="534"/>
      <c r="AD43" s="534"/>
      <c r="AE43" s="534"/>
      <c r="AF43" s="534"/>
      <c r="AG43" s="534"/>
      <c r="AH43" s="569"/>
      <c r="AI43" s="72"/>
      <c r="AJ43" s="570" t="s">
        <v>244</v>
      </c>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0"/>
      <c r="CD43" s="570"/>
      <c r="CE43" s="570"/>
      <c r="CF43" s="570"/>
      <c r="CG43" s="570"/>
      <c r="CH43" s="570"/>
      <c r="CI43" s="570"/>
      <c r="CJ43" s="570"/>
      <c r="CK43" s="570"/>
      <c r="CL43" s="570"/>
      <c r="CM43" s="570"/>
      <c r="CN43" s="571"/>
    </row>
    <row r="44" spans="2:153" s="29" customFormat="1" ht="13.9" customHeight="1" x14ac:dyDescent="0.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29:K30"/>
    <mergeCell ref="L29:BL30"/>
    <mergeCell ref="BM29:CN30"/>
    <mergeCell ref="B31:K32"/>
    <mergeCell ref="L31:AX32"/>
    <mergeCell ref="AY31:BI31"/>
    <mergeCell ref="BJ31:CN31"/>
    <mergeCell ref="AY32:BI32"/>
    <mergeCell ref="BJ32:CN32"/>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s>
  <phoneticPr fontId="3"/>
  <conditionalFormatting sqref="L14">
    <cfRule type="cellIs" dxfId="66" priority="67" operator="equal">
      <formula>""</formula>
    </cfRule>
  </conditionalFormatting>
  <conditionalFormatting sqref="L17">
    <cfRule type="cellIs" dxfId="65" priority="61" operator="equal">
      <formula>""</formula>
    </cfRule>
  </conditionalFormatting>
  <conditionalFormatting sqref="L19:L20">
    <cfRule type="cellIs" dxfId="64" priority="63" operator="equal">
      <formula>""</formula>
    </cfRule>
  </conditionalFormatting>
  <conditionalFormatting sqref="L31">
    <cfRule type="cellIs" dxfId="63" priority="25" operator="equal">
      <formula>""</formula>
    </cfRule>
  </conditionalFormatting>
  <conditionalFormatting sqref="L34">
    <cfRule type="cellIs" dxfId="62" priority="19" operator="equal">
      <formula>""</formula>
    </cfRule>
  </conditionalFormatting>
  <conditionalFormatting sqref="L36:L37">
    <cfRule type="cellIs" dxfId="61" priority="21" operator="equal">
      <formula>""</formula>
    </cfRule>
  </conditionalFormatting>
  <conditionalFormatting sqref="N24">
    <cfRule type="cellIs" dxfId="60" priority="58" operator="equal">
      <formula>""</formula>
    </cfRule>
  </conditionalFormatting>
  <conditionalFormatting sqref="N41">
    <cfRule type="cellIs" dxfId="59" priority="16" operator="equal">
      <formula>""</formula>
    </cfRule>
  </conditionalFormatting>
  <conditionalFormatting sqref="N25:Y26">
    <cfRule type="cellIs" dxfId="58" priority="47" operator="equal">
      <formula>""</formula>
    </cfRule>
  </conditionalFormatting>
  <conditionalFormatting sqref="N42:Y43">
    <cfRule type="cellIs" dxfId="57" priority="5" operator="equal">
      <formula>""</formula>
    </cfRule>
  </conditionalFormatting>
  <conditionalFormatting sqref="P16">
    <cfRule type="cellIs" dxfId="56" priority="62" operator="equal">
      <formula>""</formula>
    </cfRule>
  </conditionalFormatting>
  <conditionalFormatting sqref="P33">
    <cfRule type="cellIs" dxfId="55" priority="20" operator="equal">
      <formula>""</formula>
    </cfRule>
  </conditionalFormatting>
  <conditionalFormatting sqref="V23:CN23">
    <cfRule type="cellIs" dxfId="54" priority="60" operator="equal">
      <formula>""</formula>
    </cfRule>
  </conditionalFormatting>
  <conditionalFormatting sqref="V40:CN40">
    <cfRule type="cellIs" dxfId="53" priority="18" operator="equal">
      <formula>""</formula>
    </cfRule>
  </conditionalFormatting>
  <conditionalFormatting sqref="Z26:AH26">
    <cfRule type="cellIs" dxfId="52" priority="44" operator="equal">
      <formula>""</formula>
    </cfRule>
  </conditionalFormatting>
  <conditionalFormatting sqref="Z43:AH43">
    <cfRule type="cellIs" dxfId="51" priority="2" operator="equal">
      <formula>""</formula>
    </cfRule>
  </conditionalFormatting>
  <conditionalFormatting sqref="AL25:AT25">
    <cfRule type="cellIs" dxfId="50" priority="51" operator="equal">
      <formula>""</formula>
    </cfRule>
  </conditionalFormatting>
  <conditionalFormatting sqref="AL42:AT42">
    <cfRule type="cellIs" dxfId="49" priority="9" operator="equal">
      <formula>""</formula>
    </cfRule>
  </conditionalFormatting>
  <conditionalFormatting sqref="AU24 BI24">
    <cfRule type="cellIs" dxfId="48" priority="59" operator="equal">
      <formula>""</formula>
    </cfRule>
  </conditionalFormatting>
  <conditionalFormatting sqref="AU41 BI41">
    <cfRule type="cellIs" dxfId="47" priority="17" operator="equal">
      <formula>""</formula>
    </cfRule>
  </conditionalFormatting>
  <conditionalFormatting sqref="BJ14:BJ15">
    <cfRule type="cellIs" dxfId="46" priority="68" operator="equal">
      <formula>""</formula>
    </cfRule>
  </conditionalFormatting>
  <conditionalFormatting sqref="BJ19:BJ20">
    <cfRule type="cellIs" dxfId="45" priority="64" operator="equal">
      <formula>""</formula>
    </cfRule>
  </conditionalFormatting>
  <conditionalFormatting sqref="BJ31:BJ32">
    <cfRule type="cellIs" dxfId="44" priority="26" operator="equal">
      <formula>""</formula>
    </cfRule>
  </conditionalFormatting>
  <conditionalFormatting sqref="BJ36:BJ37">
    <cfRule type="cellIs" dxfId="43" priority="22" operator="equal">
      <formula>""</formula>
    </cfRule>
  </conditionalFormatting>
  <conditionalFormatting sqref="BV1">
    <cfRule type="cellIs" dxfId="42"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16399" r:id="rId4" name="CheckBox9">
          <controlPr defaultSize="0" autoLine="0" autoPict="0" r:id="rId5">
            <anchor>
              <from>
                <xdr:col>54</xdr:col>
                <xdr:colOff>19050</xdr:colOff>
                <xdr:row>28</xdr:row>
                <xdr:rowOff>123825</xdr:rowOff>
              </from>
              <to>
                <xdr:col>62</xdr:col>
                <xdr:colOff>47625</xdr:colOff>
                <xdr:row>29</xdr:row>
                <xdr:rowOff>133350</xdr:rowOff>
              </to>
            </anchor>
          </controlPr>
        </control>
      </mc:Choice>
      <mc:Fallback>
        <control shapeId="16399" r:id="rId4" name="CheckBox9"/>
      </mc:Fallback>
    </mc:AlternateContent>
    <mc:AlternateContent xmlns:mc="http://schemas.openxmlformats.org/markup-compatibility/2006">
      <mc:Choice Requires="x14">
        <control shapeId="16398" r:id="rId6" name="CheckBox8">
          <controlPr defaultSize="0" autoLine="0" autoPict="0" r:id="rId7">
            <anchor>
              <from>
                <xdr:col>36</xdr:col>
                <xdr:colOff>28575</xdr:colOff>
                <xdr:row>28</xdr:row>
                <xdr:rowOff>133350</xdr:rowOff>
              </from>
              <to>
                <xdr:col>53</xdr:col>
                <xdr:colOff>57150</xdr:colOff>
                <xdr:row>29</xdr:row>
                <xdr:rowOff>133350</xdr:rowOff>
              </to>
            </anchor>
          </controlPr>
        </control>
      </mc:Choice>
      <mc:Fallback>
        <control shapeId="16398" r:id="rId6" name="CheckBox8"/>
      </mc:Fallback>
    </mc:AlternateContent>
    <mc:AlternateContent xmlns:mc="http://schemas.openxmlformats.org/markup-compatibility/2006">
      <mc:Choice Requires="x14">
        <control shapeId="16397" r:id="rId8" name="CheckBox7">
          <controlPr defaultSize="0" autoLine="0" autoPict="0" r:id="rId9">
            <anchor>
              <from>
                <xdr:col>13</xdr:col>
                <xdr:colOff>66675</xdr:colOff>
                <xdr:row>28</xdr:row>
                <xdr:rowOff>133350</xdr:rowOff>
              </from>
              <to>
                <xdr:col>35</xdr:col>
                <xdr:colOff>95250</xdr:colOff>
                <xdr:row>29</xdr:row>
                <xdr:rowOff>142875</xdr:rowOff>
              </to>
            </anchor>
          </controlPr>
        </control>
      </mc:Choice>
      <mc:Fallback>
        <control shapeId="16397" r:id="rId8" name="CheckBox7"/>
      </mc:Fallback>
    </mc:AlternateContent>
    <mc:AlternateContent xmlns:mc="http://schemas.openxmlformats.org/markup-compatibility/2006">
      <mc:Choice Requires="x14">
        <control shapeId="16396" r:id="rId10" name="CheckBox3">
          <controlPr defaultSize="0" autoLine="0" autoPict="0" r:id="rId11">
            <anchor>
              <from>
                <xdr:col>82</xdr:col>
                <xdr:colOff>57150</xdr:colOff>
                <xdr:row>41</xdr:row>
                <xdr:rowOff>38100</xdr:rowOff>
              </from>
              <to>
                <xdr:col>91</xdr:col>
                <xdr:colOff>95250</xdr:colOff>
                <xdr:row>41</xdr:row>
                <xdr:rowOff>438150</xdr:rowOff>
              </to>
            </anchor>
          </controlPr>
        </control>
      </mc:Choice>
      <mc:Fallback>
        <control shapeId="16396" r:id="rId10" name="CheckBox3"/>
      </mc:Fallback>
    </mc:AlternateContent>
    <mc:AlternateContent xmlns:mc="http://schemas.openxmlformats.org/markup-compatibility/2006">
      <mc:Choice Requires="x14">
        <control shapeId="16395" r:id="rId12" name="CheckBox2">
          <controlPr defaultSize="0" autoLine="0" autoPict="0" r:id="rId13">
            <anchor>
              <from>
                <xdr:col>71</xdr:col>
                <xdr:colOff>76200</xdr:colOff>
                <xdr:row>41</xdr:row>
                <xdr:rowOff>47625</xdr:rowOff>
              </from>
              <to>
                <xdr:col>80</xdr:col>
                <xdr:colOff>76200</xdr:colOff>
                <xdr:row>42</xdr:row>
                <xdr:rowOff>0</xdr:rowOff>
              </to>
            </anchor>
          </controlPr>
        </control>
      </mc:Choice>
      <mc:Fallback>
        <control shapeId="16395" r:id="rId12" name="CheckBox2"/>
      </mc:Fallback>
    </mc:AlternateContent>
    <mc:AlternateContent xmlns:mc="http://schemas.openxmlformats.org/markup-compatibility/2006">
      <mc:Choice Requires="x14">
        <control shapeId="16394" r:id="rId14" name="CheckBox1">
          <controlPr defaultSize="0" autoLine="0" autoPict="0" r:id="rId15">
            <anchor>
              <from>
                <xdr:col>61</xdr:col>
                <xdr:colOff>57150</xdr:colOff>
                <xdr:row>41</xdr:row>
                <xdr:rowOff>38100</xdr:rowOff>
              </from>
              <to>
                <xdr:col>70</xdr:col>
                <xdr:colOff>19050</xdr:colOff>
                <xdr:row>41</xdr:row>
                <xdr:rowOff>438150</xdr:rowOff>
              </to>
            </anchor>
          </controlPr>
        </control>
      </mc:Choice>
      <mc:Fallback>
        <control shapeId="16394" r:id="rId14" name="CheckBox1"/>
      </mc:Fallback>
    </mc:AlternateContent>
    <mc:AlternateContent xmlns:mc="http://schemas.openxmlformats.org/markup-compatibility/2006">
      <mc:Choice Requires="x14">
        <control shapeId="16393" r:id="rId16" name="CheckBox12">
          <controlPr defaultSize="0" autoLine="0" autoPict="0" r:id="rId17">
            <anchor>
              <from>
                <xdr:col>54</xdr:col>
                <xdr:colOff>19050</xdr:colOff>
                <xdr:row>11</xdr:row>
                <xdr:rowOff>123825</xdr:rowOff>
              </from>
              <to>
                <xdr:col>62</xdr:col>
                <xdr:colOff>47625</xdr:colOff>
                <xdr:row>12</xdr:row>
                <xdr:rowOff>190500</xdr:rowOff>
              </to>
            </anchor>
          </controlPr>
        </control>
      </mc:Choice>
      <mc:Fallback>
        <control shapeId="16393" r:id="rId16" name="CheckBox12"/>
      </mc:Fallback>
    </mc:AlternateContent>
    <mc:AlternateContent xmlns:mc="http://schemas.openxmlformats.org/markup-compatibility/2006">
      <mc:Choice Requires="x14">
        <control shapeId="16392" r:id="rId18" name="CheckBox11">
          <controlPr defaultSize="0" autoLine="0" autoPict="0" r:id="rId19">
            <anchor>
              <from>
                <xdr:col>36</xdr:col>
                <xdr:colOff>28575</xdr:colOff>
                <xdr:row>11</xdr:row>
                <xdr:rowOff>133350</xdr:rowOff>
              </from>
              <to>
                <xdr:col>53</xdr:col>
                <xdr:colOff>57150</xdr:colOff>
                <xdr:row>12</xdr:row>
                <xdr:rowOff>200025</xdr:rowOff>
              </to>
            </anchor>
          </controlPr>
        </control>
      </mc:Choice>
      <mc:Fallback>
        <control shapeId="16392" r:id="rId18" name="CheckBox11"/>
      </mc:Fallback>
    </mc:AlternateContent>
    <mc:AlternateContent xmlns:mc="http://schemas.openxmlformats.org/markup-compatibility/2006">
      <mc:Choice Requires="x14">
        <control shapeId="16391" r:id="rId20" name="CheckBox10">
          <controlPr defaultSize="0" autoLine="0" autoPict="0" r:id="rId21">
            <anchor>
              <from>
                <xdr:col>13</xdr:col>
                <xdr:colOff>66675</xdr:colOff>
                <xdr:row>11</xdr:row>
                <xdr:rowOff>133350</xdr:rowOff>
              </from>
              <to>
                <xdr:col>35</xdr:col>
                <xdr:colOff>95250</xdr:colOff>
                <xdr:row>12</xdr:row>
                <xdr:rowOff>209550</xdr:rowOff>
              </to>
            </anchor>
          </controlPr>
        </control>
      </mc:Choice>
      <mc:Fallback>
        <control shapeId="16391" r:id="rId20" name="CheckBox10"/>
      </mc:Fallback>
    </mc:AlternateContent>
    <mc:AlternateContent xmlns:mc="http://schemas.openxmlformats.org/markup-compatibility/2006">
      <mc:Choice Requires="x14">
        <control shapeId="16387" r:id="rId22" name="CheckBox6">
          <controlPr defaultSize="0" autoLine="0" autoPict="0" r:id="rId23">
            <anchor>
              <from>
                <xdr:col>82</xdr:col>
                <xdr:colOff>57150</xdr:colOff>
                <xdr:row>24</xdr:row>
                <xdr:rowOff>38100</xdr:rowOff>
              </from>
              <to>
                <xdr:col>91</xdr:col>
                <xdr:colOff>95250</xdr:colOff>
                <xdr:row>24</xdr:row>
                <xdr:rowOff>438150</xdr:rowOff>
              </to>
            </anchor>
          </controlPr>
        </control>
      </mc:Choice>
      <mc:Fallback>
        <control shapeId="16387" r:id="rId22" name="CheckBox6"/>
      </mc:Fallback>
    </mc:AlternateContent>
    <mc:AlternateContent xmlns:mc="http://schemas.openxmlformats.org/markup-compatibility/2006">
      <mc:Choice Requires="x14">
        <control shapeId="16386" r:id="rId24" name="CheckBox5">
          <controlPr defaultSize="0" autoLine="0" autoPict="0" r:id="rId25">
            <anchor>
              <from>
                <xdr:col>71</xdr:col>
                <xdr:colOff>76200</xdr:colOff>
                <xdr:row>24</xdr:row>
                <xdr:rowOff>47625</xdr:rowOff>
              </from>
              <to>
                <xdr:col>80</xdr:col>
                <xdr:colOff>76200</xdr:colOff>
                <xdr:row>25</xdr:row>
                <xdr:rowOff>0</xdr:rowOff>
              </to>
            </anchor>
          </controlPr>
        </control>
      </mc:Choice>
      <mc:Fallback>
        <control shapeId="16386" r:id="rId24" name="CheckBox5"/>
      </mc:Fallback>
    </mc:AlternateContent>
    <mc:AlternateContent xmlns:mc="http://schemas.openxmlformats.org/markup-compatibility/2006">
      <mc:Choice Requires="x14">
        <control shapeId="16385" r:id="rId26" name="CheckBox4">
          <controlPr defaultSize="0" autoLine="0" autoPict="0" r:id="rId27">
            <anchor>
              <from>
                <xdr:col>61</xdr:col>
                <xdr:colOff>57150</xdr:colOff>
                <xdr:row>24</xdr:row>
                <xdr:rowOff>38100</xdr:rowOff>
              </from>
              <to>
                <xdr:col>70</xdr:col>
                <xdr:colOff>19050</xdr:colOff>
                <xdr:row>24</xdr:row>
                <xdr:rowOff>438150</xdr:rowOff>
              </to>
            </anchor>
          </controlPr>
        </control>
      </mc:Choice>
      <mc:Fallback>
        <control shapeId="16385" r:id="rId26" name="CheckBox4"/>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view="pageBreakPreview" zoomScaleNormal="100" zoomScaleSheetLayoutView="100" workbookViewId="0"/>
  </sheetViews>
  <sheetFormatPr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50" t="s">
        <v>340</v>
      </c>
      <c r="C1" s="651"/>
      <c r="D1" s="651"/>
      <c r="F1" s="652" t="s">
        <v>229</v>
      </c>
      <c r="G1" s="653"/>
      <c r="H1" s="654"/>
      <c r="I1" s="654"/>
      <c r="J1" s="655"/>
      <c r="K1" s="656"/>
    </row>
    <row r="2" spans="1:12" ht="6" customHeight="1" thickBot="1" x14ac:dyDescent="0.45">
      <c r="G2" s="78"/>
      <c r="H2" s="78"/>
      <c r="I2" s="78"/>
      <c r="J2" s="78"/>
      <c r="K2" s="78"/>
    </row>
    <row r="3" spans="1:12" ht="28.9" customHeight="1" thickBot="1" x14ac:dyDescent="0.45">
      <c r="F3" s="657" t="s">
        <v>209</v>
      </c>
      <c r="G3" s="658"/>
      <c r="H3" s="79"/>
      <c r="I3" s="79" t="s">
        <v>208</v>
      </c>
      <c r="J3" s="80"/>
      <c r="K3" s="81" t="s">
        <v>207</v>
      </c>
    </row>
    <row r="4" spans="1:12" ht="6" customHeight="1" x14ac:dyDescent="0.4"/>
    <row r="5" spans="1:12" x14ac:dyDescent="0.4">
      <c r="F5" s="82" t="s">
        <v>206</v>
      </c>
      <c r="G5" s="82"/>
      <c r="H5" s="659" t="s">
        <v>205</v>
      </c>
      <c r="I5" s="659"/>
      <c r="J5" s="659"/>
      <c r="K5" s="659"/>
    </row>
    <row r="6" spans="1:12" ht="7.9" customHeight="1" x14ac:dyDescent="0.4">
      <c r="H6" s="83"/>
      <c r="I6" s="83"/>
      <c r="J6" s="83"/>
      <c r="K6" s="83"/>
    </row>
    <row r="7" spans="1:12" ht="34.15" customHeight="1" x14ac:dyDescent="0.4">
      <c r="A7" s="649" t="s">
        <v>204</v>
      </c>
      <c r="B7" s="649"/>
      <c r="C7" s="649"/>
      <c r="D7" s="649"/>
      <c r="E7" s="649"/>
      <c r="F7" s="649"/>
      <c r="G7" s="649"/>
      <c r="H7" s="649"/>
      <c r="I7" s="649"/>
      <c r="J7" s="649"/>
      <c r="K7" s="649"/>
    </row>
    <row r="8" spans="1:12" ht="22.9" customHeight="1" x14ac:dyDescent="0.4">
      <c r="B8" s="661" t="s">
        <v>203</v>
      </c>
      <c r="C8" s="661"/>
      <c r="D8" s="661"/>
      <c r="E8" s="661"/>
      <c r="F8" s="661"/>
      <c r="G8" s="661"/>
      <c r="H8" s="661"/>
      <c r="I8" s="661"/>
      <c r="J8" s="661"/>
      <c r="K8" s="661"/>
      <c r="L8" s="667"/>
    </row>
    <row r="9" spans="1:12" ht="34.15" customHeight="1" x14ac:dyDescent="0.4">
      <c r="B9" s="668" t="s">
        <v>202</v>
      </c>
      <c r="C9" s="668"/>
      <c r="D9" s="668" t="s">
        <v>200</v>
      </c>
      <c r="E9" s="668"/>
      <c r="F9" s="668"/>
      <c r="G9" s="668"/>
      <c r="H9" s="668"/>
      <c r="I9" s="668"/>
      <c r="J9" s="668"/>
      <c r="K9" s="668"/>
      <c r="L9" s="667"/>
    </row>
    <row r="10" spans="1:12" ht="34.15" customHeight="1" x14ac:dyDescent="0.4">
      <c r="B10" s="668" t="s">
        <v>67</v>
      </c>
      <c r="C10" s="668"/>
      <c r="D10" s="668" t="s">
        <v>200</v>
      </c>
      <c r="E10" s="668"/>
      <c r="F10" s="668"/>
      <c r="G10" s="668"/>
      <c r="H10" s="668"/>
      <c r="I10" s="668"/>
      <c r="J10" s="668"/>
      <c r="K10" s="668"/>
      <c r="L10" s="667"/>
    </row>
    <row r="11" spans="1:12" ht="34.15" customHeight="1" x14ac:dyDescent="0.4">
      <c r="B11" s="668" t="s">
        <v>201</v>
      </c>
      <c r="C11" s="668"/>
      <c r="D11" s="668" t="s">
        <v>200</v>
      </c>
      <c r="E11" s="668"/>
      <c r="F11" s="668"/>
      <c r="G11" s="668"/>
      <c r="H11" s="668"/>
      <c r="I11" s="668"/>
      <c r="J11" s="668"/>
      <c r="K11" s="668"/>
      <c r="L11" s="667"/>
    </row>
    <row r="12" spans="1:12" ht="9.75" customHeight="1" x14ac:dyDescent="0.4"/>
    <row r="13" spans="1:12" x14ac:dyDescent="0.4">
      <c r="A13" s="660" t="s">
        <v>199</v>
      </c>
      <c r="B13" s="660"/>
      <c r="C13" s="660"/>
      <c r="D13" s="660"/>
      <c r="E13" s="660"/>
      <c r="F13" s="660"/>
      <c r="G13" s="660"/>
      <c r="H13" s="660"/>
      <c r="I13" s="660"/>
      <c r="J13" s="660"/>
      <c r="K13" s="660"/>
      <c r="L13" s="660"/>
    </row>
    <row r="14" spans="1:12" ht="7.9" customHeight="1" x14ac:dyDescent="0.4">
      <c r="B14" s="166"/>
      <c r="C14" s="166"/>
      <c r="D14" s="166"/>
      <c r="E14" s="166"/>
      <c r="F14" s="166"/>
    </row>
    <row r="15" spans="1:12" ht="22.9" customHeight="1" x14ac:dyDescent="0.4">
      <c r="B15" s="661" t="s">
        <v>198</v>
      </c>
      <c r="C15" s="661"/>
      <c r="D15" s="661"/>
      <c r="E15" s="661"/>
      <c r="F15" s="661"/>
      <c r="G15" s="661"/>
      <c r="H15" s="661"/>
      <c r="I15" s="661"/>
      <c r="J15" s="661"/>
      <c r="K15" s="661"/>
    </row>
    <row r="16" spans="1:12" ht="34.5" customHeight="1" x14ac:dyDescent="0.4">
      <c r="B16" s="662" t="s">
        <v>197</v>
      </c>
      <c r="C16" s="663"/>
      <c r="D16" s="663"/>
      <c r="E16" s="664"/>
      <c r="F16" s="665"/>
      <c r="G16" s="665"/>
      <c r="H16" s="665"/>
      <c r="I16" s="665"/>
      <c r="J16" s="665"/>
      <c r="K16" s="666"/>
    </row>
    <row r="17" spans="1:12" ht="10.15" customHeight="1" x14ac:dyDescent="0.4"/>
    <row r="18" spans="1:12" ht="22.9" customHeight="1" x14ac:dyDescent="0.4">
      <c r="B18" s="661" t="s">
        <v>196</v>
      </c>
      <c r="C18" s="661"/>
      <c r="D18" s="661"/>
      <c r="E18" s="661"/>
      <c r="F18" s="661"/>
      <c r="G18" s="661"/>
      <c r="H18" s="661"/>
      <c r="I18" s="661"/>
      <c r="J18" s="661"/>
      <c r="K18" s="661"/>
    </row>
    <row r="19" spans="1:12" ht="31.15" customHeight="1" x14ac:dyDescent="0.4">
      <c r="B19" s="662" t="s">
        <v>195</v>
      </c>
      <c r="C19" s="663"/>
      <c r="D19" s="676"/>
      <c r="E19" s="677"/>
      <c r="F19" s="678"/>
      <c r="G19" s="678"/>
      <c r="H19" s="678"/>
      <c r="I19" s="678"/>
      <c r="J19" s="678"/>
      <c r="K19" s="679"/>
    </row>
    <row r="20" spans="1:12" ht="31.15" customHeight="1" x14ac:dyDescent="0.4">
      <c r="B20" s="662" t="s">
        <v>194</v>
      </c>
      <c r="C20" s="663"/>
      <c r="D20" s="676"/>
      <c r="E20" s="677"/>
      <c r="F20" s="678"/>
      <c r="G20" s="678"/>
      <c r="H20" s="678"/>
      <c r="I20" s="678"/>
      <c r="J20" s="678"/>
      <c r="K20" s="679"/>
    </row>
    <row r="21" spans="1:12" ht="31.15" customHeight="1" x14ac:dyDescent="0.4">
      <c r="B21" s="662" t="s">
        <v>335</v>
      </c>
      <c r="C21" s="663"/>
      <c r="D21" s="676"/>
      <c r="E21" s="677"/>
      <c r="F21" s="678"/>
      <c r="G21" s="678"/>
      <c r="H21" s="678"/>
      <c r="I21" s="678"/>
      <c r="J21" s="678"/>
      <c r="K21" s="679"/>
    </row>
    <row r="22" spans="1:12" ht="31.15" customHeight="1" x14ac:dyDescent="0.4">
      <c r="B22" s="680" t="s">
        <v>193</v>
      </c>
      <c r="C22" s="680"/>
      <c r="D22" s="680"/>
      <c r="E22" s="677"/>
      <c r="F22" s="678"/>
      <c r="G22" s="678"/>
      <c r="H22" s="678"/>
      <c r="I22" s="678"/>
      <c r="J22" s="678"/>
      <c r="K22" s="84" t="s">
        <v>192</v>
      </c>
    </row>
    <row r="23" spans="1:12" ht="13.9" customHeight="1" x14ac:dyDescent="0.4"/>
    <row r="24" spans="1:12" ht="22.9" customHeight="1" thickBot="1" x14ac:dyDescent="0.45">
      <c r="B24" s="669" t="s">
        <v>191</v>
      </c>
      <c r="C24" s="670"/>
      <c r="D24" s="670"/>
      <c r="E24" s="670"/>
      <c r="F24" s="670"/>
      <c r="G24" s="670"/>
      <c r="H24" s="670"/>
      <c r="I24" s="670"/>
      <c r="J24" s="670"/>
      <c r="K24" s="671"/>
    </row>
    <row r="25" spans="1:12" ht="45.75" customHeight="1" x14ac:dyDescent="0.4">
      <c r="A25" s="13"/>
      <c r="B25" s="672" t="s">
        <v>190</v>
      </c>
      <c r="C25" s="673"/>
      <c r="D25" s="673"/>
      <c r="E25" s="674"/>
      <c r="F25" s="674"/>
      <c r="G25" s="674"/>
      <c r="H25" s="674"/>
      <c r="I25" s="674"/>
      <c r="J25" s="674"/>
      <c r="K25" s="675"/>
      <c r="L25" s="13"/>
    </row>
    <row r="26" spans="1:12" ht="48.75" customHeight="1" thickBot="1" x14ac:dyDescent="0.45">
      <c r="A26" s="13"/>
      <c r="B26" s="681" t="s">
        <v>406</v>
      </c>
      <c r="C26" s="682"/>
      <c r="D26" s="682"/>
      <c r="E26" s="683"/>
      <c r="F26" s="684"/>
      <c r="G26" s="684"/>
      <c r="H26" s="684"/>
      <c r="I26" s="684"/>
      <c r="J26" s="684"/>
      <c r="K26" s="685"/>
      <c r="L26" s="13"/>
    </row>
    <row r="27" spans="1:12" ht="45" customHeight="1" x14ac:dyDescent="0.4">
      <c r="A27" s="13"/>
      <c r="B27" s="686" t="s">
        <v>408</v>
      </c>
      <c r="C27" s="687"/>
      <c r="D27" s="688"/>
      <c r="E27" s="689"/>
      <c r="F27" s="690"/>
      <c r="G27" s="690"/>
      <c r="H27" s="690"/>
      <c r="I27" s="690"/>
      <c r="J27" s="690"/>
      <c r="K27" s="691"/>
      <c r="L27" s="13"/>
    </row>
    <row r="28" spans="1:12" ht="45" customHeight="1" x14ac:dyDescent="0.4">
      <c r="A28" s="13"/>
      <c r="B28" s="692" t="s">
        <v>407</v>
      </c>
      <c r="C28" s="692"/>
      <c r="D28" s="692"/>
      <c r="E28" s="693"/>
      <c r="F28" s="694"/>
      <c r="G28" s="694"/>
      <c r="H28" s="694"/>
      <c r="I28" s="694"/>
      <c r="J28" s="694"/>
      <c r="K28" s="695"/>
      <c r="L28" s="13"/>
    </row>
    <row r="29" spans="1:12" ht="33" customHeight="1" x14ac:dyDescent="0.4">
      <c r="A29" s="13"/>
      <c r="B29" s="697" t="s">
        <v>409</v>
      </c>
      <c r="C29" s="697"/>
      <c r="D29" s="697"/>
      <c r="E29" s="693"/>
      <c r="F29" s="694"/>
      <c r="G29" s="694"/>
      <c r="H29" s="694"/>
      <c r="I29" s="694"/>
      <c r="J29" s="694"/>
      <c r="K29" s="695"/>
      <c r="L29" s="13"/>
    </row>
    <row r="30" spans="1:12" ht="33" customHeight="1" x14ac:dyDescent="0.4">
      <c r="A30" s="13"/>
      <c r="B30" s="698" t="s">
        <v>189</v>
      </c>
      <c r="C30" s="698"/>
      <c r="D30" s="698"/>
      <c r="E30" s="693"/>
      <c r="F30" s="694"/>
      <c r="G30" s="694"/>
      <c r="H30" s="694"/>
      <c r="I30" s="694"/>
      <c r="J30" s="694"/>
      <c r="K30" s="695"/>
      <c r="L30" s="13"/>
    </row>
    <row r="31" spans="1:12" ht="33" customHeight="1" x14ac:dyDescent="0.4">
      <c r="A31" s="13"/>
      <c r="B31" s="698" t="s">
        <v>188</v>
      </c>
      <c r="C31" s="698"/>
      <c r="D31" s="698"/>
      <c r="E31" s="693"/>
      <c r="F31" s="694"/>
      <c r="G31" s="694"/>
      <c r="H31" s="694"/>
      <c r="I31" s="694"/>
      <c r="J31" s="694"/>
      <c r="K31" s="695"/>
      <c r="L31" s="13"/>
    </row>
    <row r="32" spans="1:12" ht="5.25" customHeight="1" x14ac:dyDescent="0.4">
      <c r="A32" s="13"/>
      <c r="B32" s="13"/>
      <c r="C32" s="13"/>
      <c r="D32" s="13"/>
      <c r="E32" s="13"/>
      <c r="F32" s="13"/>
      <c r="G32" s="13"/>
      <c r="H32" s="13"/>
      <c r="I32" s="13"/>
      <c r="J32" s="13"/>
      <c r="K32" s="13"/>
      <c r="L32" s="13"/>
    </row>
    <row r="33" spans="1:12" ht="21" customHeight="1" x14ac:dyDescent="0.4">
      <c r="A33" s="696" t="s">
        <v>187</v>
      </c>
      <c r="B33" s="696"/>
      <c r="C33" s="696"/>
      <c r="D33" s="696"/>
      <c r="E33" s="696"/>
      <c r="F33" s="696"/>
      <c r="G33" s="696"/>
      <c r="H33" s="696"/>
      <c r="I33" s="696"/>
      <c r="J33" s="696"/>
      <c r="K33" s="696"/>
      <c r="L33" s="696"/>
    </row>
    <row r="34" spans="1:12" ht="48" customHeight="1" x14ac:dyDescent="0.4">
      <c r="A34" s="696" t="s">
        <v>412</v>
      </c>
      <c r="B34" s="696"/>
      <c r="C34" s="696"/>
      <c r="D34" s="696"/>
      <c r="E34" s="696"/>
      <c r="F34" s="696"/>
      <c r="G34" s="696"/>
      <c r="H34" s="696"/>
      <c r="I34" s="696"/>
      <c r="J34" s="696"/>
      <c r="K34" s="696"/>
      <c r="L34" s="696"/>
    </row>
  </sheetData>
  <mergeCells count="44">
    <mergeCell ref="A33:L33"/>
    <mergeCell ref="A34:L34"/>
    <mergeCell ref="B29:D29"/>
    <mergeCell ref="E29:K29"/>
    <mergeCell ref="B30:D30"/>
    <mergeCell ref="E30:K30"/>
    <mergeCell ref="B31:D31"/>
    <mergeCell ref="E31:K31"/>
    <mergeCell ref="B26:D26"/>
    <mergeCell ref="E26:K26"/>
    <mergeCell ref="B27:D27"/>
    <mergeCell ref="E27:K27"/>
    <mergeCell ref="B28:D28"/>
    <mergeCell ref="E28:K28"/>
    <mergeCell ref="B24:K24"/>
    <mergeCell ref="B25:D25"/>
    <mergeCell ref="E25:K25"/>
    <mergeCell ref="B19:D19"/>
    <mergeCell ref="E19:K19"/>
    <mergeCell ref="B20:D20"/>
    <mergeCell ref="E20:K20"/>
    <mergeCell ref="B21:D21"/>
    <mergeCell ref="E21:K21"/>
    <mergeCell ref="B22:D22"/>
    <mergeCell ref="E22:J22"/>
    <mergeCell ref="B8:K8"/>
    <mergeCell ref="L8:L11"/>
    <mergeCell ref="B9:C9"/>
    <mergeCell ref="D9:K9"/>
    <mergeCell ref="B10:C10"/>
    <mergeCell ref="D10:K10"/>
    <mergeCell ref="B11:C11"/>
    <mergeCell ref="D11:K11"/>
    <mergeCell ref="A13:L13"/>
    <mergeCell ref="B15:K15"/>
    <mergeCell ref="B16:D16"/>
    <mergeCell ref="E16:K16"/>
    <mergeCell ref="B18:K18"/>
    <mergeCell ref="A7:K7"/>
    <mergeCell ref="B1:D1"/>
    <mergeCell ref="F1:G1"/>
    <mergeCell ref="H1:K1"/>
    <mergeCell ref="F3:G3"/>
    <mergeCell ref="H5:K5"/>
  </mergeCells>
  <phoneticPr fontId="3"/>
  <printOptions horizontalCentered="1"/>
  <pageMargins left="0.51181102362204722" right="0.51181102362204722" top="0.55118110236220474" bottom="0.55118110236220474"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showGridLines="0" view="pageBreakPreview" zoomScale="85" zoomScaleNormal="100" zoomScaleSheetLayoutView="85" workbookViewId="0"/>
  </sheetViews>
  <sheetFormatPr defaultColWidth="9" defaultRowHeight="18.75" x14ac:dyDescent="0.4"/>
  <cols>
    <col min="1" max="1" width="4.25" customWidth="1"/>
    <col min="2" max="2" width="12.875" customWidth="1"/>
    <col min="3" max="3" width="9.5" customWidth="1"/>
    <col min="4" max="4" width="9.375" customWidth="1"/>
    <col min="5" max="5" width="17.375" customWidth="1"/>
    <col min="8" max="8" width="11.25" customWidth="1"/>
    <col min="11" max="11" width="4.25" customWidth="1"/>
    <col min="13" max="13" width="9" customWidth="1"/>
    <col min="14" max="14" width="9" hidden="1" customWidth="1"/>
  </cols>
  <sheetData>
    <row r="1" spans="1:14" s="13" customFormat="1" ht="46.15" customHeight="1" thickBot="1" x14ac:dyDescent="0.45">
      <c r="A1"/>
      <c r="B1" s="651" t="s">
        <v>340</v>
      </c>
      <c r="C1" s="651"/>
      <c r="D1" s="651"/>
      <c r="E1"/>
      <c r="F1" s="652" t="s">
        <v>229</v>
      </c>
      <c r="G1" s="653"/>
      <c r="H1" s="655"/>
      <c r="I1" s="707"/>
      <c r="J1" s="708"/>
      <c r="K1"/>
    </row>
    <row r="2" spans="1:14" s="13" customFormat="1" ht="6" customHeight="1" x14ac:dyDescent="0.4">
      <c r="A2"/>
      <c r="B2"/>
      <c r="C2"/>
      <c r="D2"/>
      <c r="E2"/>
      <c r="F2"/>
      <c r="G2"/>
      <c r="H2"/>
      <c r="I2"/>
      <c r="J2"/>
      <c r="K2"/>
    </row>
    <row r="3" spans="1:14" s="13" customFormat="1" x14ac:dyDescent="0.4">
      <c r="A3"/>
      <c r="B3"/>
      <c r="C3"/>
      <c r="D3"/>
      <c r="E3"/>
      <c r="F3" s="82" t="s">
        <v>206</v>
      </c>
      <c r="G3" s="82"/>
      <c r="H3" s="659" t="s">
        <v>205</v>
      </c>
      <c r="I3" s="659"/>
      <c r="J3" s="659"/>
      <c r="K3"/>
    </row>
    <row r="4" spans="1:14" s="13" customFormat="1" ht="7.9" customHeight="1" x14ac:dyDescent="0.4">
      <c r="A4"/>
      <c r="B4"/>
      <c r="C4"/>
      <c r="D4"/>
      <c r="E4"/>
      <c r="H4" s="83"/>
      <c r="I4" s="83"/>
      <c r="J4" s="83"/>
      <c r="K4"/>
    </row>
    <row r="5" spans="1:14" s="13" customFormat="1" ht="71.25" customHeight="1" x14ac:dyDescent="0.4">
      <c r="A5" s="709" t="s">
        <v>349</v>
      </c>
      <c r="B5" s="649"/>
      <c r="C5" s="649"/>
      <c r="D5" s="649"/>
      <c r="E5" s="649"/>
      <c r="F5" s="649"/>
      <c r="G5" s="649"/>
      <c r="H5" s="649"/>
      <c r="I5" s="649"/>
      <c r="J5" s="649"/>
      <c r="K5"/>
    </row>
    <row r="6" spans="1:14" s="13" customFormat="1" ht="26.25" customHeight="1" x14ac:dyDescent="0.4">
      <c r="A6"/>
      <c r="B6" s="13" t="s">
        <v>246</v>
      </c>
      <c r="D6"/>
      <c r="E6"/>
      <c r="F6"/>
      <c r="G6"/>
      <c r="H6"/>
      <c r="I6"/>
      <c r="J6"/>
      <c r="K6"/>
    </row>
    <row r="7" spans="1:14" s="13" customFormat="1" ht="22.9" customHeight="1" x14ac:dyDescent="0.4">
      <c r="A7"/>
      <c r="B7" s="661" t="s">
        <v>203</v>
      </c>
      <c r="C7" s="661"/>
      <c r="D7" s="661"/>
      <c r="E7" s="661"/>
      <c r="F7" s="661"/>
      <c r="G7" s="661"/>
      <c r="H7" s="661"/>
      <c r="I7" s="661"/>
      <c r="J7" s="661"/>
      <c r="K7" s="667"/>
    </row>
    <row r="8" spans="1:14" s="13" customFormat="1" ht="34.15" customHeight="1" x14ac:dyDescent="0.4">
      <c r="A8"/>
      <c r="B8" s="668" t="s">
        <v>202</v>
      </c>
      <c r="C8" s="668"/>
      <c r="D8" s="668"/>
      <c r="E8" s="668"/>
      <c r="F8" s="668"/>
      <c r="G8" s="668"/>
      <c r="H8" s="668"/>
      <c r="I8" s="668"/>
      <c r="J8" s="668"/>
      <c r="K8" s="667"/>
    </row>
    <row r="9" spans="1:14" s="13" customFormat="1" ht="34.15" customHeight="1" x14ac:dyDescent="0.4">
      <c r="A9"/>
      <c r="B9" s="668" t="s">
        <v>67</v>
      </c>
      <c r="C9" s="668"/>
      <c r="D9" s="668"/>
      <c r="E9" s="668"/>
      <c r="F9" s="668"/>
      <c r="G9" s="668"/>
      <c r="H9" s="668"/>
      <c r="I9" s="668"/>
      <c r="J9" s="668"/>
      <c r="K9" s="667"/>
    </row>
    <row r="10" spans="1:14" s="13" customFormat="1" ht="34.15" customHeight="1" x14ac:dyDescent="0.4">
      <c r="A10"/>
      <c r="B10" s="668" t="s">
        <v>201</v>
      </c>
      <c r="C10" s="668"/>
      <c r="D10" s="668"/>
      <c r="E10" s="668"/>
      <c r="F10" s="668"/>
      <c r="G10" s="668"/>
      <c r="H10" s="668"/>
      <c r="I10" s="668"/>
      <c r="J10" s="668"/>
      <c r="K10" s="667"/>
    </row>
    <row r="11" spans="1:14" s="13" customFormat="1" ht="9.75" customHeight="1" x14ac:dyDescent="0.4">
      <c r="A11"/>
      <c r="B11"/>
      <c r="C11"/>
      <c r="D11"/>
      <c r="E11"/>
      <c r="F11"/>
      <c r="G11"/>
      <c r="H11"/>
      <c r="I11"/>
      <c r="J11"/>
      <c r="K11"/>
    </row>
    <row r="12" spans="1:14" s="13" customFormat="1" ht="22.9" customHeight="1" x14ac:dyDescent="0.4">
      <c r="A12"/>
      <c r="B12" s="661" t="s">
        <v>198</v>
      </c>
      <c r="C12" s="661"/>
      <c r="D12" s="661"/>
      <c r="E12" s="661"/>
      <c r="F12" s="661"/>
      <c r="G12" s="661"/>
      <c r="H12" s="661"/>
      <c r="I12" s="661"/>
      <c r="J12" s="661"/>
      <c r="K12"/>
    </row>
    <row r="13" spans="1:14" s="13" customFormat="1" ht="34.5" customHeight="1" x14ac:dyDescent="0.4">
      <c r="A13"/>
      <c r="B13" s="662" t="s">
        <v>197</v>
      </c>
      <c r="C13" s="663"/>
      <c r="D13" s="676"/>
      <c r="E13" s="723"/>
      <c r="F13" s="723"/>
      <c r="G13" s="723"/>
      <c r="H13" s="723"/>
      <c r="I13" s="723"/>
      <c r="J13" s="723"/>
    </row>
    <row r="14" spans="1:14" s="13" customFormat="1" ht="4.5" customHeight="1" x14ac:dyDescent="0.4">
      <c r="A14"/>
      <c r="B14"/>
      <c r="C14"/>
      <c r="D14"/>
      <c r="E14"/>
      <c r="F14"/>
      <c r="G14"/>
      <c r="H14"/>
      <c r="I14"/>
      <c r="J14"/>
      <c r="K14"/>
    </row>
    <row r="15" spans="1:14" s="13" customFormat="1" ht="20.25" customHeight="1" x14ac:dyDescent="0.4">
      <c r="A15"/>
      <c r="B15" s="13" t="s">
        <v>341</v>
      </c>
      <c r="K15"/>
      <c r="N15" t="s">
        <v>123</v>
      </c>
    </row>
    <row r="16" spans="1:14" s="13" customFormat="1" ht="72.75" customHeight="1" x14ac:dyDescent="0.4">
      <c r="A16"/>
      <c r="B16" s="219" t="s">
        <v>44</v>
      </c>
      <c r="C16" s="220" t="s">
        <v>43</v>
      </c>
      <c r="D16" s="722" t="s">
        <v>343</v>
      </c>
      <c r="E16" s="722"/>
      <c r="F16" s="722"/>
      <c r="G16" s="722"/>
      <c r="H16" s="722"/>
      <c r="I16" s="722"/>
      <c r="J16" s="722"/>
      <c r="N16" t="s">
        <v>126</v>
      </c>
    </row>
    <row r="17" spans="1:16" s="13" customFormat="1" ht="9" customHeight="1" x14ac:dyDescent="0.4">
      <c r="A17"/>
      <c r="B17"/>
      <c r="C17"/>
      <c r="D17"/>
      <c r="E17"/>
      <c r="F17"/>
      <c r="G17"/>
      <c r="H17"/>
      <c r="I17"/>
      <c r="J17"/>
      <c r="K17"/>
    </row>
    <row r="18" spans="1:16" s="13" customFormat="1" ht="22.9" customHeight="1" x14ac:dyDescent="0.4">
      <c r="A18"/>
      <c r="B18" s="661" t="s">
        <v>226</v>
      </c>
      <c r="C18" s="661"/>
      <c r="D18" s="661"/>
      <c r="E18" s="661"/>
      <c r="F18" s="661"/>
      <c r="G18" s="661"/>
      <c r="H18" s="661"/>
      <c r="I18" s="661"/>
      <c r="J18" s="661"/>
      <c r="K18"/>
    </row>
    <row r="19" spans="1:16" s="13" customFormat="1" ht="60" customHeight="1" x14ac:dyDescent="0.4">
      <c r="A19"/>
      <c r="B19" s="703" t="s">
        <v>350</v>
      </c>
      <c r="C19" s="703"/>
      <c r="D19" s="680"/>
      <c r="E19" s="680"/>
      <c r="F19" s="677"/>
      <c r="G19" s="678"/>
      <c r="H19" s="678"/>
      <c r="I19" s="678"/>
      <c r="J19" s="84" t="s">
        <v>225</v>
      </c>
      <c r="K19"/>
    </row>
    <row r="20" spans="1:16" s="13" customFormat="1" ht="42" customHeight="1" x14ac:dyDescent="0.4">
      <c r="A20"/>
      <c r="B20" s="704" t="s">
        <v>224</v>
      </c>
      <c r="C20" s="705"/>
      <c r="D20" s="663"/>
      <c r="E20" s="676"/>
      <c r="F20" s="85" t="s">
        <v>223</v>
      </c>
      <c r="G20" s="716">
        <f>ROUNDDOWN((F19*200000),-3)</f>
        <v>0</v>
      </c>
      <c r="H20" s="716"/>
      <c r="I20" s="716"/>
      <c r="J20" s="86" t="s">
        <v>47</v>
      </c>
      <c r="K20"/>
      <c r="M20" s="711"/>
      <c r="N20" s="711"/>
      <c r="O20" s="711"/>
      <c r="P20" s="711"/>
    </row>
    <row r="21" spans="1:16" s="13" customFormat="1" ht="11.25" customHeight="1" x14ac:dyDescent="0.4">
      <c r="A21"/>
      <c r="B21"/>
      <c r="C21"/>
      <c r="D21"/>
      <c r="E21"/>
      <c r="F21"/>
      <c r="G21"/>
      <c r="H21"/>
      <c r="I21"/>
      <c r="J21"/>
      <c r="K21"/>
    </row>
    <row r="22" spans="1:16" s="13" customFormat="1" ht="22.9" customHeight="1" x14ac:dyDescent="0.4">
      <c r="A22"/>
      <c r="B22" s="717" t="s">
        <v>222</v>
      </c>
      <c r="C22" s="718"/>
      <c r="D22" s="718"/>
      <c r="E22" s="718"/>
      <c r="F22" s="718"/>
      <c r="G22" s="718"/>
      <c r="H22" s="718"/>
      <c r="I22" s="718"/>
      <c r="J22" s="719"/>
      <c r="K22"/>
    </row>
    <row r="23" spans="1:16" s="13" customFormat="1" ht="33" customHeight="1" x14ac:dyDescent="0.4">
      <c r="A23"/>
      <c r="B23" s="720" t="s">
        <v>221</v>
      </c>
      <c r="C23" s="662" t="s">
        <v>220</v>
      </c>
      <c r="D23" s="663"/>
      <c r="E23" s="676"/>
      <c r="F23" s="700"/>
      <c r="G23" s="701"/>
      <c r="H23" s="701"/>
      <c r="I23" s="701"/>
      <c r="J23" s="702"/>
      <c r="K23"/>
    </row>
    <row r="24" spans="1:16" s="13" customFormat="1" ht="31.5" customHeight="1" x14ac:dyDescent="0.4">
      <c r="A24"/>
      <c r="B24" s="721"/>
      <c r="C24" s="704" t="s">
        <v>219</v>
      </c>
      <c r="D24" s="705"/>
      <c r="E24" s="706"/>
      <c r="F24" s="700"/>
      <c r="G24" s="701"/>
      <c r="H24" s="701"/>
      <c r="I24" s="701"/>
      <c r="J24" s="702"/>
      <c r="K24"/>
    </row>
    <row r="25" spans="1:16" s="13" customFormat="1" ht="58.5" customHeight="1" x14ac:dyDescent="0.4">
      <c r="A25"/>
      <c r="B25" s="713" t="s">
        <v>218</v>
      </c>
      <c r="C25" s="704" t="s">
        <v>346</v>
      </c>
      <c r="D25" s="705"/>
      <c r="E25" s="706"/>
      <c r="F25" s="87" t="s">
        <v>217</v>
      </c>
      <c r="G25" s="701"/>
      <c r="H25" s="701"/>
      <c r="I25" s="701"/>
      <c r="J25" s="702"/>
      <c r="K25"/>
    </row>
    <row r="26" spans="1:16" s="13" customFormat="1" ht="62.25" customHeight="1" x14ac:dyDescent="0.4">
      <c r="A26"/>
      <c r="B26" s="714"/>
      <c r="C26" s="704" t="s">
        <v>216</v>
      </c>
      <c r="D26" s="705"/>
      <c r="E26" s="706"/>
      <c r="F26" s="700"/>
      <c r="G26" s="701"/>
      <c r="H26" s="701"/>
      <c r="I26" s="701"/>
      <c r="J26" s="702"/>
      <c r="K26"/>
    </row>
    <row r="27" spans="1:16" s="13" customFormat="1" ht="33" customHeight="1" x14ac:dyDescent="0.4">
      <c r="A27"/>
      <c r="B27" s="715"/>
      <c r="C27" s="662" t="s">
        <v>215</v>
      </c>
      <c r="D27" s="663"/>
      <c r="E27" s="676"/>
      <c r="F27" s="700"/>
      <c r="G27" s="701"/>
      <c r="H27" s="701"/>
      <c r="I27" s="701"/>
      <c r="J27" s="702"/>
      <c r="K27"/>
    </row>
    <row r="28" spans="1:16" s="13" customFormat="1" ht="33" customHeight="1" x14ac:dyDescent="0.4">
      <c r="A28"/>
      <c r="B28" s="699" t="s">
        <v>103</v>
      </c>
      <c r="C28" s="699"/>
      <c r="D28" s="699"/>
      <c r="E28" s="699"/>
      <c r="F28" s="700"/>
      <c r="G28" s="701"/>
      <c r="H28" s="701"/>
      <c r="I28" s="701"/>
      <c r="J28" s="702"/>
      <c r="K28"/>
    </row>
    <row r="29" spans="1:16" s="13" customFormat="1" ht="33" customHeight="1" x14ac:dyDescent="0.4">
      <c r="A29"/>
      <c r="B29" s="699" t="s">
        <v>189</v>
      </c>
      <c r="C29" s="699"/>
      <c r="D29" s="699"/>
      <c r="E29" s="699"/>
      <c r="F29" s="700"/>
      <c r="G29" s="701"/>
      <c r="H29" s="701"/>
      <c r="I29" s="701"/>
      <c r="J29" s="702"/>
      <c r="K29"/>
    </row>
    <row r="30" spans="1:16" s="13" customFormat="1" ht="33" customHeight="1" x14ac:dyDescent="0.4">
      <c r="A30"/>
      <c r="B30" s="699" t="s">
        <v>188</v>
      </c>
      <c r="C30" s="699"/>
      <c r="D30" s="699"/>
      <c r="E30" s="699"/>
      <c r="F30" s="700"/>
      <c r="G30" s="701"/>
      <c r="H30" s="701"/>
      <c r="I30" s="701"/>
      <c r="J30" s="702"/>
      <c r="K30"/>
    </row>
    <row r="31" spans="1:16" s="13" customFormat="1" ht="1.5" customHeight="1" x14ac:dyDescent="0.4"/>
    <row r="32" spans="1:16" s="13" customFormat="1" ht="24.75" customHeight="1" x14ac:dyDescent="0.4">
      <c r="A32" s="712" t="s">
        <v>214</v>
      </c>
      <c r="B32" s="712"/>
      <c r="C32" s="712"/>
      <c r="D32" s="712"/>
      <c r="E32" s="712"/>
      <c r="F32" s="712"/>
      <c r="G32" s="712"/>
      <c r="H32" s="712"/>
      <c r="I32" s="712"/>
      <c r="J32" s="712"/>
      <c r="K32" s="712"/>
    </row>
    <row r="33" spans="1:11" s="13" customFormat="1" ht="42" customHeight="1" x14ac:dyDescent="0.4">
      <c r="A33" s="712" t="s">
        <v>213</v>
      </c>
      <c r="B33" s="712"/>
      <c r="C33" s="712"/>
      <c r="D33" s="712"/>
      <c r="E33" s="712"/>
      <c r="F33" s="712"/>
      <c r="G33" s="712"/>
      <c r="H33" s="712"/>
      <c r="I33" s="712"/>
      <c r="J33" s="712"/>
      <c r="K33" s="712"/>
    </row>
    <row r="34" spans="1:11" x14ac:dyDescent="0.4">
      <c r="F34" s="83"/>
      <c r="G34" s="83"/>
      <c r="I34" s="710" t="s">
        <v>345</v>
      </c>
      <c r="J34" s="710"/>
      <c r="K34" s="83"/>
    </row>
    <row r="35" spans="1:11" ht="51.75" customHeight="1" x14ac:dyDescent="0.4">
      <c r="E35" s="167"/>
      <c r="F35" s="167"/>
      <c r="G35" s="167"/>
      <c r="H35" s="167"/>
      <c r="I35" s="168"/>
      <c r="J35" s="169" t="s">
        <v>344</v>
      </c>
    </row>
  </sheetData>
  <mergeCells count="45">
    <mergeCell ref="D16:J16"/>
    <mergeCell ref="E13:J13"/>
    <mergeCell ref="B13:D13"/>
    <mergeCell ref="C24:E24"/>
    <mergeCell ref="C23:E23"/>
    <mergeCell ref="F23:J23"/>
    <mergeCell ref="F24:J24"/>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F1:G1"/>
    <mergeCell ref="H1:J1"/>
    <mergeCell ref="H3:J3"/>
    <mergeCell ref="A5:J5"/>
    <mergeCell ref="B7:J7"/>
    <mergeCell ref="B1:D1"/>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s>
  <phoneticPr fontId="3"/>
  <dataValidations count="1">
    <dataValidation type="list" allowBlank="1" showInputMessage="1" showErrorMessage="1" sqref="C16">
      <formula1>N$15:N$16</formula1>
    </dataValidation>
  </dataValidations>
  <printOptions horizontalCentered="1"/>
  <pageMargins left="0.51181102362204722" right="0.51181102362204722" top="0.55118110236220474" bottom="0.55118110236220474"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view="pageBreakPreview" zoomScaleNormal="100" zoomScaleSheetLayoutView="100" workbookViewId="0"/>
  </sheetViews>
  <sheetFormatPr defaultColWidth="9"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51" t="s">
        <v>351</v>
      </c>
      <c r="C1" s="736"/>
      <c r="D1" s="736"/>
      <c r="F1" s="652" t="s">
        <v>229</v>
      </c>
      <c r="G1" s="653"/>
      <c r="H1" s="654"/>
      <c r="I1" s="654"/>
      <c r="J1" s="655"/>
      <c r="K1" s="656"/>
    </row>
    <row r="2" spans="1:12" ht="6" customHeight="1" thickBot="1" x14ac:dyDescent="0.45">
      <c r="G2" s="78"/>
      <c r="H2" s="78"/>
      <c r="I2" s="78"/>
      <c r="J2" s="78"/>
      <c r="K2" s="78"/>
    </row>
    <row r="3" spans="1:12" ht="28.9" customHeight="1" thickBot="1" x14ac:dyDescent="0.45">
      <c r="F3" s="657" t="s">
        <v>209</v>
      </c>
      <c r="G3" s="658"/>
      <c r="H3" s="79"/>
      <c r="I3" s="79" t="s">
        <v>208</v>
      </c>
      <c r="J3" s="80"/>
      <c r="K3" s="81" t="s">
        <v>207</v>
      </c>
    </row>
    <row r="4" spans="1:12" ht="6" customHeight="1" x14ac:dyDescent="0.4"/>
    <row r="5" spans="1:12" x14ac:dyDescent="0.4">
      <c r="F5" s="82" t="s">
        <v>206</v>
      </c>
      <c r="G5" s="82"/>
      <c r="H5" s="659" t="s">
        <v>205</v>
      </c>
      <c r="I5" s="659"/>
      <c r="J5" s="659"/>
      <c r="K5" s="659"/>
    </row>
    <row r="6" spans="1:12" ht="7.9" customHeight="1" x14ac:dyDescent="0.4">
      <c r="H6" s="83"/>
      <c r="I6" s="83"/>
      <c r="J6" s="83"/>
      <c r="K6" s="83"/>
    </row>
    <row r="7" spans="1:12" ht="34.15" customHeight="1" x14ac:dyDescent="0.4">
      <c r="A7" s="649" t="s">
        <v>212</v>
      </c>
      <c r="B7" s="649"/>
      <c r="C7" s="649"/>
      <c r="D7" s="649"/>
      <c r="E7" s="649"/>
      <c r="F7" s="649"/>
      <c r="G7" s="649"/>
      <c r="H7" s="649"/>
      <c r="I7" s="649"/>
      <c r="J7" s="649"/>
      <c r="K7" s="649"/>
    </row>
    <row r="8" spans="1:12" ht="22.9" customHeight="1" x14ac:dyDescent="0.4">
      <c r="B8" s="661" t="s">
        <v>203</v>
      </c>
      <c r="C8" s="661"/>
      <c r="D8" s="661"/>
      <c r="E8" s="661"/>
      <c r="F8" s="661"/>
      <c r="G8" s="661"/>
      <c r="H8" s="661"/>
      <c r="I8" s="661"/>
      <c r="J8" s="661"/>
      <c r="K8" s="661"/>
      <c r="L8" s="667"/>
    </row>
    <row r="9" spans="1:12" ht="34.15" customHeight="1" x14ac:dyDescent="0.4">
      <c r="B9" s="668" t="s">
        <v>202</v>
      </c>
      <c r="C9" s="668"/>
      <c r="D9" s="668"/>
      <c r="E9" s="668"/>
      <c r="F9" s="668"/>
      <c r="G9" s="668"/>
      <c r="H9" s="668"/>
      <c r="I9" s="668"/>
      <c r="J9" s="668"/>
      <c r="K9" s="668"/>
      <c r="L9" s="667"/>
    </row>
    <row r="10" spans="1:12" ht="34.15" customHeight="1" x14ac:dyDescent="0.4">
      <c r="B10" s="668" t="s">
        <v>67</v>
      </c>
      <c r="C10" s="668"/>
      <c r="D10" s="668"/>
      <c r="E10" s="668"/>
      <c r="F10" s="668"/>
      <c r="G10" s="668"/>
      <c r="H10" s="668"/>
      <c r="I10" s="668"/>
      <c r="J10" s="668"/>
      <c r="K10" s="668"/>
      <c r="L10" s="667"/>
    </row>
    <row r="11" spans="1:12" ht="34.15" customHeight="1" x14ac:dyDescent="0.4">
      <c r="B11" s="668" t="s">
        <v>201</v>
      </c>
      <c r="C11" s="668"/>
      <c r="D11" s="668"/>
      <c r="E11" s="668"/>
      <c r="F11" s="668"/>
      <c r="G11" s="668"/>
      <c r="H11" s="668"/>
      <c r="I11" s="668"/>
      <c r="J11" s="668"/>
      <c r="K11" s="668"/>
      <c r="L11" s="667"/>
    </row>
    <row r="12" spans="1:12" ht="2.25" customHeight="1" x14ac:dyDescent="0.4"/>
    <row r="13" spans="1:12" ht="67.5" customHeight="1" x14ac:dyDescent="0.4">
      <c r="A13" s="712" t="s">
        <v>211</v>
      </c>
      <c r="B13" s="712"/>
      <c r="C13" s="712"/>
      <c r="D13" s="712"/>
      <c r="E13" s="712"/>
      <c r="F13" s="712"/>
      <c r="G13" s="712"/>
      <c r="H13" s="712"/>
      <c r="I13" s="712"/>
      <c r="J13" s="712"/>
      <c r="K13" s="712"/>
      <c r="L13" s="712"/>
    </row>
    <row r="14" spans="1:12" ht="2.25" customHeight="1" x14ac:dyDescent="0.4">
      <c r="B14" s="166"/>
      <c r="C14" s="166"/>
      <c r="D14" s="166"/>
      <c r="E14" s="166"/>
      <c r="F14" s="166"/>
    </row>
    <row r="15" spans="1:12" ht="22.9" customHeight="1" x14ac:dyDescent="0.4">
      <c r="B15" s="661" t="s">
        <v>198</v>
      </c>
      <c r="C15" s="661"/>
      <c r="D15" s="661"/>
      <c r="E15" s="661"/>
      <c r="F15" s="661"/>
      <c r="G15" s="661"/>
      <c r="H15" s="661"/>
      <c r="I15" s="661"/>
      <c r="J15" s="661"/>
      <c r="K15" s="661"/>
    </row>
    <row r="16" spans="1:12" ht="34.5" customHeight="1" x14ac:dyDescent="0.4">
      <c r="B16" s="662" t="s">
        <v>197</v>
      </c>
      <c r="C16" s="663"/>
      <c r="D16" s="663"/>
      <c r="E16" s="664"/>
      <c r="F16" s="665"/>
      <c r="G16" s="665"/>
      <c r="H16" s="665"/>
      <c r="I16" s="665"/>
      <c r="J16" s="665"/>
      <c r="K16" s="666"/>
    </row>
    <row r="17" spans="1:12" ht="10.15" customHeight="1" x14ac:dyDescent="0.4"/>
    <row r="18" spans="1:12" ht="22.9" customHeight="1" x14ac:dyDescent="0.4">
      <c r="B18" s="661" t="s">
        <v>196</v>
      </c>
      <c r="C18" s="661"/>
      <c r="D18" s="661"/>
      <c r="E18" s="661"/>
      <c r="F18" s="661"/>
      <c r="G18" s="661"/>
      <c r="H18" s="661"/>
      <c r="I18" s="661"/>
      <c r="J18" s="661"/>
      <c r="K18" s="661"/>
    </row>
    <row r="19" spans="1:12" ht="31.15" customHeight="1" x14ac:dyDescent="0.4">
      <c r="B19" s="662" t="s">
        <v>195</v>
      </c>
      <c r="C19" s="663"/>
      <c r="D19" s="676"/>
      <c r="E19" s="677"/>
      <c r="F19" s="678"/>
      <c r="G19" s="678"/>
      <c r="H19" s="678"/>
      <c r="I19" s="678"/>
      <c r="J19" s="678"/>
      <c r="K19" s="679"/>
    </row>
    <row r="20" spans="1:12" ht="31.15" customHeight="1" x14ac:dyDescent="0.4">
      <c r="B20" s="662" t="s">
        <v>210</v>
      </c>
      <c r="C20" s="663"/>
      <c r="D20" s="676"/>
      <c r="E20" s="677"/>
      <c r="F20" s="678"/>
      <c r="G20" s="678"/>
      <c r="H20" s="678"/>
      <c r="I20" s="678"/>
      <c r="J20" s="678"/>
      <c r="K20" s="679"/>
    </row>
    <row r="21" spans="1:12" ht="13.9" customHeight="1" x14ac:dyDescent="0.4"/>
    <row r="22" spans="1:12" ht="22.9" customHeight="1" thickBot="1" x14ac:dyDescent="0.45">
      <c r="B22" s="669" t="s">
        <v>191</v>
      </c>
      <c r="C22" s="670"/>
      <c r="D22" s="670"/>
      <c r="E22" s="670"/>
      <c r="F22" s="670"/>
      <c r="G22" s="670"/>
      <c r="H22" s="670"/>
      <c r="I22" s="670"/>
      <c r="J22" s="670"/>
      <c r="K22" s="671"/>
    </row>
    <row r="23" spans="1:12" ht="45.75" customHeight="1" x14ac:dyDescent="0.4">
      <c r="A23" s="13"/>
      <c r="B23" s="730" t="s">
        <v>247</v>
      </c>
      <c r="C23" s="731"/>
      <c r="D23" s="732"/>
      <c r="E23" s="733"/>
      <c r="F23" s="734"/>
      <c r="G23" s="734"/>
      <c r="H23" s="734"/>
      <c r="I23" s="734"/>
      <c r="J23" s="734"/>
      <c r="K23" s="735"/>
      <c r="L23" s="13"/>
    </row>
    <row r="24" spans="1:12" ht="48.75" customHeight="1" thickBot="1" x14ac:dyDescent="0.45">
      <c r="A24" s="13"/>
      <c r="B24" s="681" t="s">
        <v>410</v>
      </c>
      <c r="C24" s="682"/>
      <c r="D24" s="682"/>
      <c r="E24" s="727"/>
      <c r="F24" s="728"/>
      <c r="G24" s="728"/>
      <c r="H24" s="728"/>
      <c r="I24" s="728"/>
      <c r="J24" s="728"/>
      <c r="K24" s="729"/>
      <c r="L24" s="13"/>
    </row>
    <row r="25" spans="1:12" ht="45" customHeight="1" x14ac:dyDescent="0.4">
      <c r="A25" s="13"/>
      <c r="B25" s="725" t="s">
        <v>411</v>
      </c>
      <c r="C25" s="725"/>
      <c r="D25" s="725"/>
      <c r="E25" s="689"/>
      <c r="F25" s="690"/>
      <c r="G25" s="690"/>
      <c r="H25" s="690"/>
      <c r="I25" s="690"/>
      <c r="J25" s="690"/>
      <c r="K25" s="691"/>
      <c r="L25" s="13"/>
    </row>
    <row r="26" spans="1:12" ht="45" customHeight="1" x14ac:dyDescent="0.4">
      <c r="A26" s="13"/>
      <c r="B26" s="726" t="s">
        <v>407</v>
      </c>
      <c r="C26" s="726"/>
      <c r="D26" s="726"/>
      <c r="E26" s="693"/>
      <c r="F26" s="694"/>
      <c r="G26" s="694"/>
      <c r="H26" s="694"/>
      <c r="I26" s="694"/>
      <c r="J26" s="694"/>
      <c r="K26" s="695"/>
      <c r="L26" s="13"/>
    </row>
    <row r="27" spans="1:12" ht="33" customHeight="1" x14ac:dyDescent="0.4">
      <c r="A27" s="13"/>
      <c r="B27" s="724" t="s">
        <v>409</v>
      </c>
      <c r="C27" s="724"/>
      <c r="D27" s="724"/>
      <c r="E27" s="693"/>
      <c r="F27" s="694"/>
      <c r="G27" s="694"/>
      <c r="H27" s="694"/>
      <c r="I27" s="694"/>
      <c r="J27" s="694"/>
      <c r="K27" s="695"/>
      <c r="L27" s="13"/>
    </row>
    <row r="28" spans="1:12" ht="33" customHeight="1" x14ac:dyDescent="0.4">
      <c r="A28" s="13"/>
      <c r="B28" s="724" t="s">
        <v>189</v>
      </c>
      <c r="C28" s="724"/>
      <c r="D28" s="724"/>
      <c r="E28" s="693"/>
      <c r="F28" s="694"/>
      <c r="G28" s="694"/>
      <c r="H28" s="694"/>
      <c r="I28" s="694"/>
      <c r="J28" s="694"/>
      <c r="K28" s="695"/>
      <c r="L28" s="13"/>
    </row>
    <row r="29" spans="1:12" ht="33" customHeight="1" x14ac:dyDescent="0.4">
      <c r="A29" s="13"/>
      <c r="B29" s="724" t="s">
        <v>188</v>
      </c>
      <c r="C29" s="724"/>
      <c r="D29" s="724"/>
      <c r="E29" s="693"/>
      <c r="F29" s="694"/>
      <c r="G29" s="694"/>
      <c r="H29" s="694"/>
      <c r="I29" s="694"/>
      <c r="J29" s="694"/>
      <c r="K29" s="695"/>
      <c r="L29" s="13"/>
    </row>
    <row r="30" spans="1:12" ht="5.25" customHeight="1" x14ac:dyDescent="0.4">
      <c r="A30" s="13"/>
      <c r="B30" s="13"/>
      <c r="C30" s="13"/>
      <c r="D30" s="13"/>
      <c r="E30" s="13"/>
      <c r="F30" s="13"/>
      <c r="G30" s="13"/>
      <c r="H30" s="13"/>
      <c r="I30" s="13"/>
      <c r="J30" s="13"/>
      <c r="K30" s="13"/>
      <c r="L30" s="13"/>
    </row>
    <row r="31" spans="1:12" ht="28.5" customHeight="1" x14ac:dyDescent="0.4">
      <c r="A31" s="696" t="s">
        <v>338</v>
      </c>
      <c r="B31" s="696"/>
      <c r="C31" s="696"/>
      <c r="D31" s="696"/>
      <c r="E31" s="696"/>
      <c r="F31" s="696"/>
      <c r="G31" s="696"/>
      <c r="H31" s="696"/>
      <c r="I31" s="696"/>
      <c r="J31" s="696"/>
      <c r="K31" s="696"/>
      <c r="L31" s="696"/>
    </row>
    <row r="32" spans="1:12" ht="39" customHeight="1" x14ac:dyDescent="0.4">
      <c r="A32" s="696" t="s">
        <v>413</v>
      </c>
      <c r="B32" s="696"/>
      <c r="C32" s="696"/>
      <c r="D32" s="696"/>
      <c r="E32" s="696"/>
      <c r="F32" s="696"/>
      <c r="G32" s="696"/>
      <c r="H32" s="696"/>
      <c r="I32" s="696"/>
      <c r="J32" s="696"/>
      <c r="K32" s="696"/>
      <c r="L32" s="696"/>
    </row>
  </sheetData>
  <mergeCells count="40">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 ref="B15:K15"/>
    <mergeCell ref="B16:D16"/>
    <mergeCell ref="E16:K16"/>
    <mergeCell ref="B18:K18"/>
    <mergeCell ref="B24:D24"/>
    <mergeCell ref="E24:K24"/>
    <mergeCell ref="B23:D23"/>
    <mergeCell ref="E23:K23"/>
    <mergeCell ref="B19:D19"/>
    <mergeCell ref="E19:K19"/>
    <mergeCell ref="B20:D20"/>
    <mergeCell ref="E20:K20"/>
    <mergeCell ref="B22:K22"/>
    <mergeCell ref="B25:D25"/>
    <mergeCell ref="E25:K25"/>
    <mergeCell ref="B26:D26"/>
    <mergeCell ref="E26:K26"/>
    <mergeCell ref="A31:L31"/>
    <mergeCell ref="A32:L32"/>
    <mergeCell ref="B27:D27"/>
    <mergeCell ref="E27:K27"/>
    <mergeCell ref="B28:D28"/>
    <mergeCell ref="E28:K28"/>
    <mergeCell ref="B29:D29"/>
    <mergeCell ref="E29:K29"/>
  </mergeCells>
  <phoneticPr fontId="3"/>
  <printOptions horizontalCentered="1"/>
  <pageMargins left="0.51181102362204722" right="0.51181102362204722" top="0.55118110236220474" bottom="0.55118110236220474"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35"/>
  <sheetViews>
    <sheetView showGridLines="0" view="pageBreakPreview" zoomScale="85" zoomScaleNormal="55" zoomScaleSheetLayoutView="85" workbookViewId="0">
      <selection sqref="A1:M1"/>
    </sheetView>
  </sheetViews>
  <sheetFormatPr defaultColWidth="4" defaultRowHeight="18.75" x14ac:dyDescent="0.4"/>
  <cols>
    <col min="1" max="6" width="4" style="14" customWidth="1"/>
    <col min="7" max="14" width="4" style="14"/>
    <col min="15" max="16" width="4" style="14" customWidth="1"/>
    <col min="17" max="16384" width="4" style="14"/>
  </cols>
  <sheetData>
    <row r="1" spans="1:36" customFormat="1" ht="21.75" customHeight="1" x14ac:dyDescent="0.4">
      <c r="A1" s="757"/>
      <c r="B1" s="757"/>
      <c r="C1" s="757"/>
      <c r="D1" s="757"/>
      <c r="E1" s="757"/>
      <c r="F1" s="757"/>
      <c r="G1" s="757"/>
      <c r="H1" s="757"/>
      <c r="I1" s="757"/>
      <c r="J1" s="757"/>
      <c r="K1" s="757"/>
      <c r="L1" s="757"/>
      <c r="M1" s="757"/>
      <c r="S1" s="767" t="s">
        <v>121</v>
      </c>
      <c r="T1" s="768"/>
      <c r="U1" s="768"/>
      <c r="V1" s="769"/>
      <c r="W1" s="758"/>
      <c r="X1" s="759"/>
      <c r="Y1" s="759"/>
      <c r="Z1" s="759"/>
      <c r="AA1" s="760"/>
    </row>
    <row r="2" spans="1:36" customFormat="1" ht="30" customHeight="1" thickBot="1" x14ac:dyDescent="0.45">
      <c r="A2" s="27"/>
      <c r="B2" s="27"/>
      <c r="C2" s="27"/>
      <c r="D2" s="27"/>
      <c r="E2" s="27"/>
      <c r="F2" s="27"/>
      <c r="G2" s="27"/>
      <c r="H2" s="27"/>
      <c r="I2" s="27"/>
      <c r="J2" s="27"/>
      <c r="K2" s="27"/>
      <c r="L2" s="27"/>
      <c r="M2" s="27"/>
      <c r="S2" s="764" t="s">
        <v>120</v>
      </c>
      <c r="T2" s="765"/>
      <c r="U2" s="765"/>
      <c r="V2" s="766"/>
      <c r="W2" s="761"/>
      <c r="X2" s="762"/>
      <c r="Y2" s="762"/>
      <c r="Z2" s="762"/>
      <c r="AA2" s="763"/>
    </row>
    <row r="3" spans="1:36" customFormat="1" ht="9.75" customHeight="1" x14ac:dyDescent="0.4">
      <c r="A3" s="27"/>
      <c r="B3" s="27"/>
      <c r="C3" s="27"/>
      <c r="D3" s="27"/>
      <c r="E3" s="27"/>
      <c r="F3" s="27"/>
      <c r="G3" s="27"/>
      <c r="H3" s="27"/>
      <c r="I3" s="27"/>
      <c r="J3" s="27"/>
      <c r="K3" s="27"/>
      <c r="L3" s="27"/>
      <c r="M3" s="27"/>
    </row>
    <row r="4" spans="1:36" customFormat="1" ht="19.5" customHeight="1" x14ac:dyDescent="0.4">
      <c r="A4" s="27"/>
      <c r="B4" s="27"/>
      <c r="C4" s="27"/>
      <c r="D4" s="27"/>
      <c r="E4" s="27"/>
      <c r="F4" s="27"/>
      <c r="G4" s="27"/>
      <c r="H4" s="27"/>
      <c r="I4" s="27"/>
      <c r="J4" s="27"/>
      <c r="K4" s="27"/>
      <c r="L4" s="27"/>
      <c r="M4" s="27"/>
      <c r="T4" s="82" t="s">
        <v>119</v>
      </c>
      <c r="U4" s="82"/>
      <c r="V4" s="770" t="s">
        <v>118</v>
      </c>
      <c r="W4" s="770"/>
      <c r="X4" s="770"/>
      <c r="Y4" s="770"/>
      <c r="Z4" s="770"/>
      <c r="AA4" s="770"/>
    </row>
    <row r="5" spans="1:36" customFormat="1" ht="18" customHeight="1" x14ac:dyDescent="0.4">
      <c r="A5" s="27"/>
      <c r="B5" s="27"/>
      <c r="C5" s="27"/>
      <c r="D5" s="27"/>
      <c r="E5" s="27"/>
      <c r="F5" s="27"/>
      <c r="G5" s="27"/>
      <c r="H5" s="27"/>
      <c r="I5" s="27"/>
      <c r="J5" s="27"/>
      <c r="K5" s="27"/>
      <c r="L5" s="27"/>
      <c r="M5" s="27"/>
    </row>
    <row r="6" spans="1:36" customFormat="1" ht="34.15" customHeight="1" x14ac:dyDescent="0.4">
      <c r="A6" s="757" t="s">
        <v>117</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row>
    <row r="7" spans="1:36" ht="51" customHeight="1" x14ac:dyDescent="0.4">
      <c r="B7" s="771" t="s">
        <v>116</v>
      </c>
      <c r="C7" s="771"/>
      <c r="D7" s="771"/>
      <c r="E7" s="771"/>
      <c r="F7" s="771"/>
      <c r="G7" s="771"/>
      <c r="H7" s="771"/>
      <c r="I7" s="771"/>
      <c r="J7" s="771"/>
      <c r="K7" s="771"/>
      <c r="L7" s="771"/>
      <c r="M7" s="771"/>
      <c r="N7" s="771"/>
      <c r="O7" s="771"/>
      <c r="P7" s="771"/>
      <c r="Q7" s="771"/>
      <c r="R7" s="771"/>
      <c r="S7" s="771"/>
      <c r="T7" s="771"/>
      <c r="U7" s="771"/>
      <c r="V7" s="771"/>
      <c r="W7" s="771"/>
      <c r="X7" s="771"/>
      <c r="Y7" s="771"/>
      <c r="Z7" s="771"/>
      <c r="AA7" s="771"/>
    </row>
    <row r="8" spans="1:36" ht="13.9" customHeight="1" x14ac:dyDescent="0.4">
      <c r="B8" s="88"/>
      <c r="C8" s="88"/>
      <c r="D8" s="88"/>
      <c r="E8" s="88"/>
      <c r="F8" s="88"/>
      <c r="G8" s="88"/>
      <c r="H8" s="88"/>
      <c r="I8" s="88"/>
      <c r="J8" s="89"/>
      <c r="K8" s="89"/>
    </row>
    <row r="9" spans="1:36" ht="31.9" customHeight="1" x14ac:dyDescent="0.4">
      <c r="B9" s="775" t="s">
        <v>115</v>
      </c>
      <c r="C9" s="776"/>
      <c r="D9" s="776"/>
      <c r="E9" s="776"/>
      <c r="F9" s="776"/>
      <c r="G9" s="777"/>
      <c r="H9" s="772"/>
      <c r="I9" s="773"/>
      <c r="J9" s="773"/>
      <c r="K9" s="773"/>
      <c r="L9" s="773"/>
      <c r="M9" s="773"/>
      <c r="N9" s="773"/>
      <c r="O9" s="773"/>
      <c r="P9" s="773"/>
      <c r="Q9" s="773"/>
      <c r="R9" s="773"/>
      <c r="S9" s="773"/>
      <c r="T9" s="773"/>
      <c r="U9" s="773"/>
      <c r="V9" s="773"/>
      <c r="W9" s="773"/>
      <c r="X9" s="773"/>
      <c r="Y9" s="773"/>
      <c r="Z9" s="773"/>
      <c r="AA9" s="774"/>
    </row>
    <row r="10" spans="1:36" ht="13.9" customHeight="1" x14ac:dyDescent="0.4">
      <c r="B10" s="88"/>
      <c r="C10" s="88"/>
      <c r="D10" s="88"/>
      <c r="E10" s="88"/>
      <c r="F10" s="88"/>
      <c r="G10" s="88"/>
      <c r="H10" s="88"/>
      <c r="I10" s="88"/>
      <c r="J10" s="89"/>
      <c r="K10" s="89"/>
    </row>
    <row r="11" spans="1:36" s="90" customFormat="1" ht="24" customHeight="1" x14ac:dyDescent="0.4">
      <c r="B11" s="91" t="s">
        <v>114</v>
      </c>
      <c r="C11" s="91"/>
      <c r="D11" s="91"/>
      <c r="E11" s="91"/>
      <c r="F11" s="91"/>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753"/>
      <c r="AI11" s="753"/>
      <c r="AJ11" s="753"/>
    </row>
    <row r="12" spans="1:36" ht="21" customHeight="1" x14ac:dyDescent="0.4">
      <c r="B12" s="783" t="s">
        <v>107</v>
      </c>
      <c r="C12" s="783"/>
      <c r="D12" s="783"/>
      <c r="E12" s="783"/>
      <c r="F12" s="783"/>
      <c r="G12" s="782" t="s">
        <v>113</v>
      </c>
      <c r="H12" s="782"/>
      <c r="I12" s="782"/>
      <c r="J12" s="782"/>
      <c r="K12" s="782"/>
      <c r="L12" s="782"/>
      <c r="M12" s="782"/>
    </row>
    <row r="13" spans="1:36" ht="30.6" customHeight="1" x14ac:dyDescent="0.4">
      <c r="B13" s="781" t="s">
        <v>112</v>
      </c>
      <c r="C13" s="668"/>
      <c r="D13" s="668"/>
      <c r="E13" s="668"/>
      <c r="F13" s="668"/>
      <c r="G13" s="737"/>
      <c r="H13" s="738"/>
      <c r="I13" s="738"/>
      <c r="J13" s="738"/>
      <c r="K13" s="738"/>
      <c r="L13" s="738"/>
      <c r="M13" s="93" t="s">
        <v>47</v>
      </c>
    </row>
    <row r="14" spans="1:36" ht="30.6" customHeight="1" x14ac:dyDescent="0.4">
      <c r="B14" s="668" t="s">
        <v>111</v>
      </c>
      <c r="C14" s="668"/>
      <c r="D14" s="668"/>
      <c r="E14" s="668"/>
      <c r="F14" s="668"/>
      <c r="G14" s="737"/>
      <c r="H14" s="738"/>
      <c r="I14" s="738"/>
      <c r="J14" s="738"/>
      <c r="K14" s="738"/>
      <c r="L14" s="738"/>
      <c r="M14" s="93" t="s">
        <v>47</v>
      </c>
    </row>
    <row r="15" spans="1:36" ht="30.6" customHeight="1" x14ac:dyDescent="0.4">
      <c r="B15" s="668" t="s">
        <v>48</v>
      </c>
      <c r="C15" s="668"/>
      <c r="D15" s="668"/>
      <c r="E15" s="668"/>
      <c r="F15" s="668"/>
      <c r="G15" s="737"/>
      <c r="H15" s="738"/>
      <c r="I15" s="738"/>
      <c r="J15" s="738"/>
      <c r="K15" s="738"/>
      <c r="L15" s="738"/>
      <c r="M15" s="93" t="s">
        <v>47</v>
      </c>
    </row>
    <row r="16" spans="1:36" ht="30.6" customHeight="1" x14ac:dyDescent="0.4">
      <c r="B16" s="668" t="s">
        <v>154</v>
      </c>
      <c r="C16" s="668"/>
      <c r="D16" s="668"/>
      <c r="E16" s="668"/>
      <c r="F16" s="668"/>
      <c r="G16" s="737"/>
      <c r="H16" s="738"/>
      <c r="I16" s="738"/>
      <c r="J16" s="738"/>
      <c r="K16" s="738"/>
      <c r="L16" s="738"/>
      <c r="M16" s="93" t="s">
        <v>47</v>
      </c>
    </row>
    <row r="17" spans="2:36" ht="21" customHeight="1" x14ac:dyDescent="0.4">
      <c r="B17" s="88" t="s">
        <v>110</v>
      </c>
      <c r="C17" s="88"/>
      <c r="D17" s="88"/>
      <c r="E17" s="88"/>
      <c r="F17" s="88"/>
      <c r="G17" s="88"/>
      <c r="H17" s="88"/>
      <c r="I17" s="88"/>
      <c r="J17" s="89"/>
      <c r="K17" s="89"/>
    </row>
    <row r="18" spans="2:36" ht="21" customHeight="1" x14ac:dyDescent="0.4">
      <c r="B18" s="88"/>
      <c r="C18" s="88"/>
      <c r="D18" s="88"/>
      <c r="E18" s="88"/>
      <c r="F18" s="88"/>
      <c r="G18" s="88"/>
      <c r="H18" s="88"/>
      <c r="I18" s="88"/>
      <c r="J18" s="89"/>
      <c r="K18" s="89"/>
    </row>
    <row r="19" spans="2:36" ht="21" customHeight="1" x14ac:dyDescent="0.4">
      <c r="B19" s="88" t="s">
        <v>109</v>
      </c>
      <c r="C19" s="88"/>
      <c r="D19" s="88"/>
      <c r="E19" s="88"/>
      <c r="F19" s="88"/>
      <c r="G19" s="88"/>
      <c r="H19" s="88"/>
      <c r="I19" s="88"/>
      <c r="J19" s="89"/>
      <c r="K19" s="89"/>
    </row>
    <row r="20" spans="2:36" ht="23.25" customHeight="1" x14ac:dyDescent="0.4">
      <c r="B20" s="88"/>
      <c r="C20" s="88"/>
      <c r="D20" s="88"/>
      <c r="E20" s="88"/>
      <c r="F20" s="88"/>
      <c r="G20" s="88"/>
      <c r="H20" s="88"/>
      <c r="I20" s="88"/>
      <c r="J20" s="89"/>
      <c r="K20" s="89"/>
    </row>
    <row r="21" spans="2:36" s="90" customFormat="1" ht="18" customHeight="1" x14ac:dyDescent="0.4">
      <c r="B21" s="91" t="s">
        <v>108</v>
      </c>
      <c r="C21" s="91"/>
      <c r="D21" s="91"/>
      <c r="E21" s="91"/>
      <c r="F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753"/>
      <c r="AI21" s="753"/>
      <c r="AJ21" s="753"/>
    </row>
    <row r="22" spans="2:36" s="94" customFormat="1" ht="21" customHeight="1" x14ac:dyDescent="0.4">
      <c r="B22" s="754" t="s">
        <v>107</v>
      </c>
      <c r="C22" s="755"/>
      <c r="D22" s="756"/>
      <c r="E22" s="754" t="s">
        <v>106</v>
      </c>
      <c r="F22" s="755"/>
      <c r="G22" s="755"/>
      <c r="H22" s="755"/>
      <c r="I22" s="755"/>
      <c r="J22" s="755"/>
      <c r="K22" s="756"/>
      <c r="L22" s="754" t="s">
        <v>105</v>
      </c>
      <c r="M22" s="755"/>
      <c r="N22" s="755"/>
      <c r="O22" s="755"/>
      <c r="P22" s="755"/>
      <c r="Q22" s="755"/>
      <c r="R22" s="755"/>
      <c r="S22" s="755"/>
      <c r="T22" s="756"/>
      <c r="U22" s="754" t="s">
        <v>104</v>
      </c>
      <c r="V22" s="755"/>
      <c r="W22" s="755"/>
      <c r="X22" s="755"/>
      <c r="Y22" s="755"/>
      <c r="Z22" s="755"/>
      <c r="AA22" s="756"/>
    </row>
    <row r="23" spans="2:36" s="94" customFormat="1" ht="30.6" customHeight="1" x14ac:dyDescent="0.4">
      <c r="B23" s="778"/>
      <c r="C23" s="779"/>
      <c r="D23" s="780"/>
      <c r="E23" s="752"/>
      <c r="F23" s="752"/>
      <c r="G23" s="752"/>
      <c r="H23" s="752"/>
      <c r="I23" s="752"/>
      <c r="J23" s="752"/>
      <c r="K23" s="752"/>
      <c r="L23" s="749"/>
      <c r="M23" s="750"/>
      <c r="N23" s="750"/>
      <c r="O23" s="750"/>
      <c r="P23" s="750"/>
      <c r="Q23" s="750"/>
      <c r="R23" s="750"/>
      <c r="S23" s="750"/>
      <c r="T23" s="751"/>
      <c r="U23" s="739"/>
      <c r="V23" s="740"/>
      <c r="W23" s="740"/>
      <c r="X23" s="740"/>
      <c r="Y23" s="740"/>
      <c r="Z23" s="740"/>
      <c r="AA23" s="95" t="s">
        <v>102</v>
      </c>
    </row>
    <row r="24" spans="2:36" s="94" customFormat="1" ht="30.6" customHeight="1" x14ac:dyDescent="0.4">
      <c r="B24" s="778"/>
      <c r="C24" s="779"/>
      <c r="D24" s="780"/>
      <c r="E24" s="752"/>
      <c r="F24" s="752"/>
      <c r="G24" s="752"/>
      <c r="H24" s="752"/>
      <c r="I24" s="752"/>
      <c r="J24" s="752"/>
      <c r="K24" s="752"/>
      <c r="L24" s="749"/>
      <c r="M24" s="750"/>
      <c r="N24" s="750"/>
      <c r="O24" s="750"/>
      <c r="P24" s="750"/>
      <c r="Q24" s="750"/>
      <c r="R24" s="750"/>
      <c r="S24" s="750"/>
      <c r="T24" s="751"/>
      <c r="U24" s="739"/>
      <c r="V24" s="740"/>
      <c r="W24" s="740"/>
      <c r="X24" s="740"/>
      <c r="Y24" s="740"/>
      <c r="Z24" s="740"/>
      <c r="AA24" s="95" t="s">
        <v>102</v>
      </c>
    </row>
    <row r="25" spans="2:36" s="94" customFormat="1" ht="30.6" customHeight="1" x14ac:dyDescent="0.4">
      <c r="B25" s="778"/>
      <c r="C25" s="779"/>
      <c r="D25" s="780"/>
      <c r="E25" s="752"/>
      <c r="F25" s="752"/>
      <c r="G25" s="752"/>
      <c r="H25" s="752"/>
      <c r="I25" s="752"/>
      <c r="J25" s="752"/>
      <c r="K25" s="752"/>
      <c r="L25" s="749"/>
      <c r="M25" s="750"/>
      <c r="N25" s="750"/>
      <c r="O25" s="750"/>
      <c r="P25" s="750"/>
      <c r="Q25" s="750"/>
      <c r="R25" s="750"/>
      <c r="S25" s="750"/>
      <c r="T25" s="751"/>
      <c r="U25" s="739"/>
      <c r="V25" s="740"/>
      <c r="W25" s="740"/>
      <c r="X25" s="740"/>
      <c r="Y25" s="740"/>
      <c r="Z25" s="740"/>
      <c r="AA25" s="95" t="s">
        <v>102</v>
      </c>
    </row>
    <row r="26" spans="2:36" s="94" customFormat="1" ht="30.6" customHeight="1" x14ac:dyDescent="0.4">
      <c r="B26" s="778"/>
      <c r="C26" s="779"/>
      <c r="D26" s="780"/>
      <c r="E26" s="752"/>
      <c r="F26" s="752"/>
      <c r="G26" s="752"/>
      <c r="H26" s="752"/>
      <c r="I26" s="752"/>
      <c r="J26" s="752"/>
      <c r="K26" s="752"/>
      <c r="L26" s="749"/>
      <c r="M26" s="750"/>
      <c r="N26" s="750"/>
      <c r="O26" s="750"/>
      <c r="P26" s="750"/>
      <c r="Q26" s="750"/>
      <c r="R26" s="750"/>
      <c r="S26" s="750"/>
      <c r="T26" s="751"/>
      <c r="U26" s="739"/>
      <c r="V26" s="740"/>
      <c r="W26" s="740"/>
      <c r="X26" s="740"/>
      <c r="Y26" s="740"/>
      <c r="Z26" s="740"/>
      <c r="AA26" s="95" t="s">
        <v>102</v>
      </c>
    </row>
    <row r="27" spans="2:36" s="94" customFormat="1" ht="30.6" customHeight="1" x14ac:dyDescent="0.4">
      <c r="B27" s="778"/>
      <c r="C27" s="779"/>
      <c r="D27" s="780"/>
      <c r="E27" s="752"/>
      <c r="F27" s="752"/>
      <c r="G27" s="752"/>
      <c r="H27" s="752"/>
      <c r="I27" s="752"/>
      <c r="J27" s="752"/>
      <c r="K27" s="752"/>
      <c r="L27" s="749"/>
      <c r="M27" s="750"/>
      <c r="N27" s="750"/>
      <c r="O27" s="750"/>
      <c r="P27" s="750"/>
      <c r="Q27" s="750"/>
      <c r="R27" s="750"/>
      <c r="S27" s="750"/>
      <c r="T27" s="751"/>
      <c r="U27" s="739"/>
      <c r="V27" s="740"/>
      <c r="W27" s="740"/>
      <c r="X27" s="740"/>
      <c r="Y27" s="740"/>
      <c r="Z27" s="740"/>
      <c r="AA27" s="95" t="s">
        <v>102</v>
      </c>
    </row>
    <row r="28" spans="2:36" s="94" customFormat="1" ht="30.6" customHeight="1" x14ac:dyDescent="0.4">
      <c r="B28" s="746" t="s">
        <v>103</v>
      </c>
      <c r="C28" s="747"/>
      <c r="D28" s="747"/>
      <c r="E28" s="747"/>
      <c r="F28" s="747"/>
      <c r="G28" s="747"/>
      <c r="H28" s="747"/>
      <c r="I28" s="747"/>
      <c r="J28" s="747"/>
      <c r="K28" s="747"/>
      <c r="L28" s="747"/>
      <c r="M28" s="747"/>
      <c r="N28" s="747"/>
      <c r="O28" s="747"/>
      <c r="P28" s="747"/>
      <c r="Q28" s="747"/>
      <c r="R28" s="747"/>
      <c r="S28" s="747"/>
      <c r="T28" s="748"/>
      <c r="U28" s="739">
        <f>SUM(U23:Z27)</f>
        <v>0</v>
      </c>
      <c r="V28" s="740"/>
      <c r="W28" s="740"/>
      <c r="X28" s="740"/>
      <c r="Y28" s="740"/>
      <c r="Z28" s="740"/>
      <c r="AA28" s="95" t="s">
        <v>102</v>
      </c>
    </row>
    <row r="29" spans="2:36" ht="28.15" customHeight="1" x14ac:dyDescent="0.4">
      <c r="B29" s="14" t="s">
        <v>101</v>
      </c>
      <c r="G29" s="96"/>
      <c r="H29" s="96"/>
      <c r="I29" s="96"/>
      <c r="J29" s="96"/>
      <c r="K29" s="96"/>
      <c r="L29" s="96"/>
      <c r="M29" s="96"/>
      <c r="N29" s="96"/>
      <c r="O29" s="96"/>
      <c r="P29" s="96"/>
      <c r="Q29" s="96"/>
      <c r="R29" s="96"/>
      <c r="S29" s="743"/>
      <c r="T29" s="744"/>
      <c r="U29" s="744"/>
      <c r="V29" s="744"/>
      <c r="W29" s="744"/>
      <c r="X29" s="744"/>
    </row>
    <row r="30" spans="2:36" ht="28.15" customHeight="1" x14ac:dyDescent="0.4">
      <c r="G30" s="96"/>
      <c r="H30" s="96"/>
      <c r="I30" s="96"/>
      <c r="J30" s="96"/>
      <c r="K30" s="96"/>
      <c r="L30" s="96"/>
      <c r="M30" s="96"/>
      <c r="N30" s="96"/>
      <c r="O30" s="96"/>
      <c r="P30" s="96"/>
      <c r="Q30" s="96"/>
      <c r="R30" s="96"/>
      <c r="S30" s="97"/>
      <c r="T30" s="98"/>
      <c r="U30" s="98"/>
      <c r="V30" s="98"/>
      <c r="W30" s="98"/>
      <c r="X30" s="98"/>
    </row>
    <row r="31" spans="2:36" s="15" customFormat="1" ht="37.9" customHeight="1" x14ac:dyDescent="0.4">
      <c r="J31" s="15" t="s">
        <v>100</v>
      </c>
      <c r="M31" s="99"/>
      <c r="N31" s="99"/>
      <c r="O31" s="99"/>
      <c r="P31" s="99"/>
      <c r="Q31" s="99"/>
      <c r="R31" s="99"/>
      <c r="S31" s="745">
        <f>U28</f>
        <v>0</v>
      </c>
      <c r="T31" s="745"/>
      <c r="U31" s="745"/>
      <c r="V31" s="745"/>
      <c r="W31" s="745"/>
      <c r="X31" s="745"/>
      <c r="Y31" s="100" t="s">
        <v>47</v>
      </c>
    </row>
    <row r="32" spans="2:36" ht="6" customHeight="1" x14ac:dyDescent="0.4"/>
    <row r="34" spans="9:11" x14ac:dyDescent="0.4">
      <c r="I34" s="741"/>
      <c r="J34" s="742"/>
      <c r="K34" s="742"/>
    </row>
    <row r="35" spans="9:11" x14ac:dyDescent="0.4">
      <c r="I35" s="741"/>
      <c r="J35" s="742"/>
      <c r="K35" s="742"/>
    </row>
  </sheetData>
  <dataConsolidate/>
  <mergeCells count="51">
    <mergeCell ref="AH11:AJ11"/>
    <mergeCell ref="B15:F15"/>
    <mergeCell ref="B14:F14"/>
    <mergeCell ref="B13:F13"/>
    <mergeCell ref="G15:L15"/>
    <mergeCell ref="G14:L14"/>
    <mergeCell ref="G13:L13"/>
    <mergeCell ref="G12:M12"/>
    <mergeCell ref="B12:F12"/>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1:M1"/>
    <mergeCell ref="A6:AB6"/>
    <mergeCell ref="W1:AA2"/>
    <mergeCell ref="S2:V2"/>
    <mergeCell ref="S1:V1"/>
    <mergeCell ref="V4:AA4"/>
    <mergeCell ref="AH21:AJ21"/>
    <mergeCell ref="L22:T22"/>
    <mergeCell ref="U22:AA22"/>
    <mergeCell ref="L23:T23"/>
    <mergeCell ref="U23:Z23"/>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s>
  <phoneticPr fontId="3"/>
  <conditionalFormatting sqref="B23:C27">
    <cfRule type="cellIs" dxfId="41" priority="5" operator="equal">
      <formula>""</formula>
    </cfRule>
  </conditionalFormatting>
  <conditionalFormatting sqref="E23:E27 L23:T27">
    <cfRule type="cellIs" dxfId="40" priority="7" operator="equal">
      <formula>""</formula>
    </cfRule>
  </conditionalFormatting>
  <conditionalFormatting sqref="G13:G16">
    <cfRule type="cellIs" dxfId="39" priority="1" operator="equal">
      <formula>""</formula>
    </cfRule>
  </conditionalFormatting>
  <conditionalFormatting sqref="H9">
    <cfRule type="expression" dxfId="38" priority="8">
      <formula>$H$9=""</formula>
    </cfRule>
  </conditionalFormatting>
  <conditionalFormatting sqref="W1:AA2">
    <cfRule type="expression" dxfId="37" priority="6">
      <formula>$W$1=""</formula>
    </cfRule>
  </conditionalFormatting>
  <dataValidations count="1">
    <dataValidation type="list" allowBlank="1" showInputMessage="1" showErrorMessage="1" sqref="B23:D27">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146"/>
  <sheetViews>
    <sheetView showGridLines="0" view="pageBreakPreview" zoomScale="55" zoomScaleNormal="100" zoomScaleSheetLayoutView="55" workbookViewId="0"/>
  </sheetViews>
  <sheetFormatPr defaultColWidth="4" defaultRowHeight="18.75" x14ac:dyDescent="0.4"/>
  <cols>
    <col min="1" max="1" width="4" style="102"/>
    <col min="2" max="19" width="5.875" style="101" customWidth="1"/>
    <col min="20" max="21" width="4" style="101" customWidth="1"/>
    <col min="22" max="24" width="4" style="102" customWidth="1"/>
    <col min="25" max="31" width="4" style="102"/>
    <col min="32" max="33" width="10.75" style="102" customWidth="1"/>
    <col min="34" max="34" width="17.125" style="102" customWidth="1"/>
    <col min="35" max="36" width="4" style="102"/>
    <col min="37" max="37" width="5.375" style="102" customWidth="1"/>
    <col min="38" max="39" width="8.875" style="102" customWidth="1"/>
    <col min="40" max="40" width="4" style="102"/>
    <col min="41" max="41" width="4.75" style="102" customWidth="1"/>
    <col min="42" max="42" width="7.5" style="101" customWidth="1"/>
    <col min="43" max="43" width="8.75" style="101" customWidth="1"/>
    <col min="44" max="44" width="4" style="101"/>
    <col min="45" max="45" width="20.5" style="101" customWidth="1"/>
    <col min="46" max="58" width="4" style="101"/>
    <col min="59" max="59" width="6" style="101" bestFit="1" customWidth="1"/>
    <col min="60" max="60" width="9.875" style="101" bestFit="1" customWidth="1"/>
    <col min="61" max="63" width="4" style="101"/>
    <col min="64" max="64" width="8.625" style="101" bestFit="1" customWidth="1"/>
    <col min="65" max="16384" width="4" style="101"/>
  </cols>
  <sheetData>
    <row r="1" spans="1:41" ht="6.75" customHeight="1" x14ac:dyDescent="0.4"/>
    <row r="2" spans="1:41" ht="24" x14ac:dyDescent="0.4">
      <c r="B2" s="159" t="s">
        <v>342</v>
      </c>
      <c r="C2" s="158"/>
      <c r="D2" s="158"/>
      <c r="E2" s="158"/>
      <c r="F2" s="158"/>
      <c r="G2" s="158"/>
      <c r="H2" s="158"/>
      <c r="I2" s="158"/>
      <c r="J2" s="158"/>
      <c r="K2" s="157"/>
      <c r="L2" s="157"/>
      <c r="M2" s="157"/>
      <c r="N2" s="157"/>
      <c r="O2" s="157"/>
      <c r="P2" s="157"/>
      <c r="Q2" s="157"/>
      <c r="R2" s="157"/>
      <c r="S2" s="157"/>
      <c r="T2" s="157"/>
      <c r="U2" s="157"/>
    </row>
    <row r="3" spans="1:41" ht="9.75" customHeight="1" thickBot="1" x14ac:dyDescent="0.45"/>
    <row r="4" spans="1:41" ht="42" customHeight="1" thickBot="1" x14ac:dyDescent="0.45">
      <c r="N4" s="981" t="s">
        <v>121</v>
      </c>
      <c r="O4" s="982"/>
      <c r="P4" s="982"/>
      <c r="Q4" s="978">
        <f t="array" ref="Q4">'実績報告書兼助成金交付請求書(第一面）'!BW1:CP3</f>
        <v>0</v>
      </c>
      <c r="R4" s="979"/>
      <c r="S4" s="979"/>
      <c r="T4" s="979"/>
      <c r="U4" s="980"/>
    </row>
    <row r="5" spans="1:41" ht="9.75" customHeight="1" x14ac:dyDescent="0.4"/>
    <row r="6" spans="1:41" ht="33" customHeight="1" x14ac:dyDescent="0.4">
      <c r="B6" s="607" t="s">
        <v>98</v>
      </c>
      <c r="C6" s="607"/>
      <c r="D6" s="607"/>
      <c r="E6" s="607"/>
      <c r="F6" s="977" t="str">
        <f t="array" ref="F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6" s="977"/>
      <c r="H6" s="977"/>
      <c r="I6" s="977"/>
      <c r="J6" s="977"/>
      <c r="K6" s="977"/>
      <c r="L6" s="977"/>
      <c r="M6" s="977"/>
      <c r="N6" s="977"/>
      <c r="O6" s="977"/>
      <c r="P6" s="977"/>
      <c r="Q6" s="977"/>
      <c r="R6" s="977"/>
      <c r="S6" s="977"/>
      <c r="T6" s="977"/>
      <c r="U6" s="977"/>
    </row>
    <row r="7" spans="1:41" ht="13.5" customHeight="1" x14ac:dyDescent="0.4">
      <c r="A7" s="156"/>
      <c r="V7" s="156"/>
      <c r="W7" s="156"/>
      <c r="X7" s="156"/>
      <c r="Y7" s="156"/>
      <c r="Z7" s="156"/>
      <c r="AA7" s="156"/>
      <c r="AB7" s="156"/>
      <c r="AC7" s="156"/>
      <c r="AD7" s="156"/>
      <c r="AE7" s="156"/>
      <c r="AF7" s="101" t="s">
        <v>297</v>
      </c>
      <c r="AG7" s="156"/>
      <c r="AH7" s="156"/>
      <c r="AI7" s="156"/>
      <c r="AJ7" s="156"/>
    </row>
    <row r="8" spans="1:41" ht="10.5" customHeight="1" x14ac:dyDescent="0.4">
      <c r="A8" s="156"/>
      <c r="B8" s="1"/>
      <c r="C8" s="1"/>
      <c r="D8" s="1"/>
      <c r="E8" s="1"/>
      <c r="F8" s="1"/>
      <c r="G8" s="1"/>
      <c r="H8" s="1"/>
      <c r="I8" s="1"/>
      <c r="J8" s="1"/>
      <c r="K8" s="1"/>
      <c r="L8" s="1"/>
      <c r="M8" s="1"/>
      <c r="N8" s="1"/>
      <c r="O8" s="1"/>
      <c r="P8" s="1"/>
      <c r="Q8" s="1"/>
      <c r="R8" s="1"/>
      <c r="S8" s="1"/>
      <c r="T8" s="1"/>
      <c r="U8" s="1"/>
      <c r="V8" s="156"/>
      <c r="W8" s="156"/>
      <c r="X8" s="156"/>
      <c r="Y8" s="156"/>
      <c r="Z8" s="156"/>
      <c r="AA8" s="156"/>
      <c r="AB8" s="156"/>
      <c r="AC8" s="101"/>
      <c r="AD8" s="101"/>
      <c r="AE8" s="101"/>
      <c r="AF8" s="155"/>
      <c r="AG8" s="155"/>
      <c r="AH8" s="155"/>
      <c r="AI8"/>
      <c r="AJ8"/>
      <c r="AK8"/>
      <c r="AL8"/>
      <c r="AM8" s="101"/>
      <c r="AN8" s="101"/>
      <c r="AO8" s="101"/>
    </row>
    <row r="9" spans="1:41" ht="15.75" customHeight="1" x14ac:dyDescent="0.4">
      <c r="B9" s="129"/>
      <c r="C9" s="129"/>
      <c r="D9" s="129"/>
      <c r="E9" s="129"/>
      <c r="F9" s="129"/>
      <c r="G9" s="129"/>
      <c r="H9" s="129"/>
      <c r="I9" s="129"/>
      <c r="J9" s="129"/>
      <c r="K9" s="129"/>
      <c r="L9" s="129"/>
      <c r="M9" s="129"/>
      <c r="N9" s="129"/>
      <c r="O9" s="129"/>
      <c r="P9" s="129"/>
      <c r="Q9" s="129"/>
      <c r="R9" s="129"/>
      <c r="S9" s="129"/>
      <c r="T9" s="129"/>
      <c r="AC9" s="101"/>
      <c r="AD9" s="101"/>
      <c r="AE9" s="101"/>
      <c r="AF9" s="152">
        <v>1</v>
      </c>
      <c r="AG9" s="154" t="s">
        <v>304</v>
      </c>
      <c r="AH9" s="152">
        <v>300000</v>
      </c>
      <c r="AI9"/>
      <c r="AJ9"/>
      <c r="AM9" s="101"/>
      <c r="AN9" s="101"/>
      <c r="AO9" s="101"/>
    </row>
    <row r="10" spans="1:41" ht="35.25" x14ac:dyDescent="0.4">
      <c r="B10" s="134" t="s">
        <v>303</v>
      </c>
      <c r="AC10" s="101"/>
      <c r="AD10" s="101"/>
      <c r="AE10" s="101"/>
      <c r="AF10" s="152">
        <v>2</v>
      </c>
      <c r="AG10" s="152" t="s">
        <v>125</v>
      </c>
      <c r="AH10" s="153">
        <v>500000</v>
      </c>
      <c r="AI10"/>
      <c r="AJ10"/>
      <c r="AM10" s="101"/>
      <c r="AN10" s="101"/>
      <c r="AO10" s="101"/>
    </row>
    <row r="11" spans="1:41" s="130" customFormat="1" ht="25.5" customHeight="1" x14ac:dyDescent="0.4">
      <c r="C11" s="836" t="s">
        <v>263</v>
      </c>
      <c r="D11" s="837"/>
      <c r="E11" s="837"/>
      <c r="F11" s="837"/>
      <c r="G11" s="837"/>
      <c r="H11" s="837"/>
      <c r="I11" s="837"/>
      <c r="J11" s="837"/>
      <c r="K11" s="838"/>
      <c r="AF11" s="152">
        <v>3</v>
      </c>
      <c r="AG11" s="152" t="s">
        <v>128</v>
      </c>
      <c r="AH11" s="153">
        <v>2100000</v>
      </c>
      <c r="AI11"/>
      <c r="AJ11"/>
      <c r="AK11"/>
      <c r="AL11"/>
    </row>
    <row r="12" spans="1:41" ht="25.5" customHeight="1" x14ac:dyDescent="0.4">
      <c r="C12" s="810"/>
      <c r="D12" s="811"/>
      <c r="E12" s="811"/>
      <c r="F12" s="811"/>
      <c r="G12" s="811"/>
      <c r="H12" s="811"/>
      <c r="I12" s="811"/>
      <c r="J12" s="839"/>
      <c r="K12" s="117" t="s">
        <v>47</v>
      </c>
      <c r="AC12" s="101"/>
      <c r="AD12" s="101"/>
      <c r="AE12" s="101"/>
      <c r="AF12" s="152">
        <v>1</v>
      </c>
      <c r="AG12" s="152" t="s">
        <v>129</v>
      </c>
      <c r="AH12" s="152">
        <v>200000</v>
      </c>
      <c r="AI12" s="131"/>
      <c r="AJ12" s="131"/>
      <c r="AK12" s="131"/>
      <c r="AL12" s="131"/>
      <c r="AM12" s="101"/>
      <c r="AN12" s="101"/>
      <c r="AO12" s="101"/>
    </row>
    <row r="13" spans="1:41" ht="14.25" customHeight="1" x14ac:dyDescent="0.4">
      <c r="AC13" s="101"/>
      <c r="AD13" s="101"/>
      <c r="AE13" s="101"/>
      <c r="AF13" s="152">
        <v>2</v>
      </c>
      <c r="AG13" s="152" t="s">
        <v>130</v>
      </c>
      <c r="AH13" s="152">
        <v>400000</v>
      </c>
      <c r="AI13"/>
      <c r="AJ13"/>
      <c r="AK13"/>
      <c r="AL13"/>
      <c r="AM13" s="101"/>
      <c r="AN13" s="101"/>
      <c r="AO13" s="101"/>
    </row>
    <row r="14" spans="1:41" ht="25.5" customHeight="1" x14ac:dyDescent="0.4">
      <c r="B14" s="116" t="s">
        <v>302</v>
      </c>
      <c r="AC14" s="101"/>
      <c r="AD14" s="101"/>
      <c r="AE14" s="101"/>
      <c r="AF14" s="152">
        <v>3</v>
      </c>
      <c r="AG14" s="152" t="s">
        <v>131</v>
      </c>
      <c r="AH14" s="152">
        <v>1700000</v>
      </c>
      <c r="AI14"/>
      <c r="AJ14"/>
      <c r="AK14"/>
      <c r="AL14"/>
      <c r="AM14" s="101"/>
      <c r="AN14" s="101"/>
      <c r="AO14" s="101"/>
    </row>
    <row r="15" spans="1:41" ht="25.5" customHeight="1" x14ac:dyDescent="0.4">
      <c r="P15" s="905" t="s">
        <v>182</v>
      </c>
      <c r="Q15" s="905"/>
      <c r="R15" s="905"/>
      <c r="S15" s="906" t="str">
        <f>IF(M19&lt;&gt;"","集合",IF(M18&lt;&gt;"","戸建",""))</f>
        <v/>
      </c>
      <c r="T15" s="906"/>
      <c r="AC15" s="101"/>
      <c r="AD15" s="101"/>
      <c r="AE15" s="101"/>
      <c r="AF15" s="101"/>
      <c r="AG15" s="101"/>
      <c r="AH15" s="101"/>
      <c r="AI15"/>
      <c r="AJ15"/>
      <c r="AK15"/>
      <c r="AL15"/>
      <c r="AM15" s="101"/>
      <c r="AN15" s="101"/>
      <c r="AO15" s="101"/>
    </row>
    <row r="16" spans="1:41" ht="21.75" customHeight="1" x14ac:dyDescent="0.4">
      <c r="B16" s="102"/>
      <c r="C16" s="812" t="s">
        <v>404</v>
      </c>
      <c r="D16" s="812"/>
      <c r="E16" s="812"/>
      <c r="F16" s="812"/>
      <c r="G16" s="812"/>
      <c r="H16" s="812"/>
      <c r="I16" s="812"/>
      <c r="J16" s="812"/>
      <c r="K16" s="812"/>
      <c r="L16" s="812"/>
      <c r="M16" s="812"/>
      <c r="N16" s="812"/>
      <c r="O16" s="812"/>
      <c r="P16" s="812"/>
      <c r="Q16" s="812"/>
      <c r="R16" s="812"/>
      <c r="S16" s="812"/>
      <c r="T16" s="812"/>
      <c r="U16" s="127"/>
      <c r="AC16" s="101"/>
      <c r="AD16" s="101"/>
      <c r="AE16" s="101"/>
      <c r="AF16" s="101"/>
      <c r="AG16" s="101"/>
      <c r="AH16" s="101"/>
      <c r="AI16"/>
      <c r="AJ16"/>
      <c r="AK16"/>
      <c r="AL16"/>
      <c r="AM16" s="101"/>
      <c r="AN16" s="101"/>
      <c r="AO16" s="101"/>
    </row>
    <row r="17" spans="1:49" ht="3.75" hidden="1" customHeight="1" x14ac:dyDescent="0.4">
      <c r="B17" s="146"/>
      <c r="C17" s="146"/>
      <c r="D17" s="146"/>
      <c r="E17" s="146"/>
      <c r="F17" s="146"/>
      <c r="G17" s="146"/>
      <c r="H17" s="146"/>
      <c r="I17" s="146"/>
      <c r="J17" s="146"/>
      <c r="K17" s="146"/>
      <c r="L17" s="146"/>
      <c r="M17" s="146"/>
      <c r="N17" s="146"/>
      <c r="O17" s="146"/>
      <c r="P17" s="146"/>
      <c r="Q17" s="146"/>
      <c r="R17" s="146"/>
      <c r="S17" s="146"/>
      <c r="T17" s="146"/>
      <c r="U17" s="146"/>
      <c r="AC17" s="101"/>
      <c r="AD17" s="101"/>
      <c r="AE17" s="101"/>
      <c r="AF17" s="101"/>
      <c r="AG17" s="101"/>
      <c r="AH17" s="101"/>
      <c r="AI17" s="101"/>
      <c r="AJ17" s="101"/>
      <c r="AK17" s="101"/>
      <c r="AL17" s="101"/>
      <c r="AM17" s="101"/>
      <c r="AN17" s="101"/>
      <c r="AO17" s="101"/>
    </row>
    <row r="18" spans="1:49" ht="29.45" customHeight="1" x14ac:dyDescent="0.4">
      <c r="A18" s="146"/>
      <c r="B18" s="146"/>
      <c r="C18" s="898" t="s">
        <v>301</v>
      </c>
      <c r="D18" s="898"/>
      <c r="E18" s="898"/>
      <c r="F18" s="151"/>
      <c r="G18" s="149"/>
      <c r="H18" s="149"/>
      <c r="I18" s="150"/>
      <c r="J18" s="899" t="s">
        <v>297</v>
      </c>
      <c r="K18" s="900"/>
      <c r="L18" s="900"/>
      <c r="M18" s="225"/>
      <c r="N18" s="903" t="str">
        <f>IFERROR(VLOOKUP("戸建"&amp;M18,AG9:AH11,2,FALSE),"")</f>
        <v/>
      </c>
      <c r="O18" s="904"/>
      <c r="P18" s="904"/>
      <c r="Q18" s="904"/>
      <c r="R18" s="904"/>
      <c r="S18" s="904"/>
      <c r="T18" s="150" t="s">
        <v>47</v>
      </c>
      <c r="U18" s="146"/>
      <c r="V18" s="146"/>
      <c r="W18" s="146"/>
      <c r="AC18" s="101"/>
      <c r="AD18" s="101"/>
      <c r="AE18" s="101"/>
      <c r="AF18" s="101"/>
      <c r="AG18" s="101"/>
      <c r="AH18" s="101"/>
      <c r="AI18" s="101"/>
      <c r="AJ18" s="101"/>
      <c r="AK18" s="101"/>
      <c r="AL18" s="101"/>
      <c r="AM18" s="101"/>
      <c r="AN18" s="101"/>
      <c r="AO18" s="101"/>
    </row>
    <row r="19" spans="1:49" ht="29.45" customHeight="1" x14ac:dyDescent="0.4">
      <c r="A19" s="146"/>
      <c r="B19" s="146"/>
      <c r="C19" s="898" t="s">
        <v>300</v>
      </c>
      <c r="D19" s="898"/>
      <c r="E19" s="898"/>
      <c r="F19" s="901"/>
      <c r="G19" s="902"/>
      <c r="H19" s="149" t="s">
        <v>299</v>
      </c>
      <c r="I19" s="148" t="s">
        <v>298</v>
      </c>
      <c r="J19" s="899" t="s">
        <v>297</v>
      </c>
      <c r="K19" s="900"/>
      <c r="L19" s="900"/>
      <c r="M19" s="225"/>
      <c r="N19" s="903" t="str">
        <f>IFERROR(VLOOKUP("集合"&amp;M19,AG12:AH14,2,FALSE),"")</f>
        <v/>
      </c>
      <c r="O19" s="904"/>
      <c r="P19" s="904"/>
      <c r="Q19" s="904"/>
      <c r="R19" s="904"/>
      <c r="S19" s="904"/>
      <c r="T19" s="147" t="s">
        <v>47</v>
      </c>
      <c r="U19" s="146"/>
      <c r="V19" s="146"/>
      <c r="W19" s="146"/>
      <c r="AC19" s="101"/>
      <c r="AD19" s="101"/>
      <c r="AE19" s="101"/>
      <c r="AF19" s="101"/>
      <c r="AG19" s="101"/>
      <c r="AH19" s="101"/>
      <c r="AI19" s="101"/>
      <c r="AJ19" s="101"/>
      <c r="AK19" s="101"/>
      <c r="AL19" s="101"/>
      <c r="AM19" s="101"/>
      <c r="AN19" s="101"/>
      <c r="AO19" s="101"/>
    </row>
    <row r="20" spans="1:49" ht="9" customHeight="1" x14ac:dyDescent="0.4">
      <c r="B20" s="146"/>
      <c r="C20" s="146"/>
      <c r="D20" s="146"/>
      <c r="E20" s="146"/>
      <c r="F20" s="146"/>
      <c r="G20" s="146"/>
      <c r="H20" s="146"/>
      <c r="I20" s="146"/>
      <c r="J20" s="146"/>
      <c r="K20" s="146"/>
      <c r="L20" s="146"/>
      <c r="M20" s="146"/>
      <c r="N20" s="146"/>
      <c r="O20" s="146"/>
      <c r="P20" s="146"/>
      <c r="Q20" s="146"/>
      <c r="R20" s="146"/>
      <c r="S20" s="146"/>
      <c r="T20" s="146"/>
      <c r="U20" s="102"/>
      <c r="Y20" s="835"/>
      <c r="Z20" s="835"/>
      <c r="AA20" s="835"/>
      <c r="AC20" s="101"/>
      <c r="AD20" s="101"/>
      <c r="AE20" s="101"/>
      <c r="AF20" s="101"/>
      <c r="AG20" s="101"/>
      <c r="AH20" s="101"/>
      <c r="AI20" s="101"/>
      <c r="AJ20" s="101"/>
      <c r="AK20" s="101"/>
      <c r="AL20" s="101"/>
      <c r="AM20" s="101"/>
      <c r="AN20" s="101"/>
      <c r="AO20" s="101"/>
    </row>
    <row r="21" spans="1:49" ht="33" customHeight="1" x14ac:dyDescent="0.5">
      <c r="C21" s="879" t="str">
        <f>IF(R15="集合","戸数","")</f>
        <v/>
      </c>
      <c r="D21" s="879"/>
      <c r="E21" s="879"/>
      <c r="F21" s="879"/>
      <c r="G21" s="879"/>
      <c r="H21" s="145" t="str">
        <f>IF(R15="集合","戸","")</f>
        <v/>
      </c>
      <c r="M21" s="105" t="s">
        <v>180</v>
      </c>
      <c r="N21" s="105"/>
      <c r="O21" s="105"/>
      <c r="P21" s="105"/>
      <c r="Q21" s="880" t="str">
        <f>IF(M18&lt;&gt;"",N18,IF(M19&lt;&gt;"",N19*F19,""))</f>
        <v/>
      </c>
      <c r="R21" s="880"/>
      <c r="S21" s="880"/>
      <c r="T21" s="144" t="s">
        <v>47</v>
      </c>
      <c r="W21" s="143"/>
      <c r="X21" s="142"/>
      <c r="Y21" s="142"/>
      <c r="Z21" s="142"/>
      <c r="AA21" s="142"/>
      <c r="AB21" s="142"/>
      <c r="AC21" s="101"/>
      <c r="AD21" s="101"/>
      <c r="AE21" s="101"/>
      <c r="AF21" s="101"/>
      <c r="AG21" s="101"/>
      <c r="AH21" s="101"/>
      <c r="AI21" s="101"/>
      <c r="AJ21" s="101"/>
      <c r="AK21" s="101"/>
      <c r="AL21" s="101"/>
      <c r="AM21" s="101"/>
      <c r="AN21" s="101"/>
      <c r="AO21" s="101"/>
    </row>
    <row r="22" spans="1:49" ht="7.9" customHeight="1" x14ac:dyDescent="0.4">
      <c r="M22" s="123"/>
      <c r="N22" s="123"/>
      <c r="O22" s="123"/>
      <c r="P22" s="123"/>
      <c r="Q22" s="138"/>
      <c r="R22" s="138"/>
      <c r="S22" s="138"/>
      <c r="T22" s="137"/>
      <c r="AC22" s="101"/>
      <c r="AD22" s="101"/>
      <c r="AE22" s="101"/>
      <c r="AF22" s="101"/>
      <c r="AG22" s="101"/>
      <c r="AH22" s="101"/>
      <c r="AI22" s="101"/>
      <c r="AJ22" s="101"/>
      <c r="AK22" s="101"/>
      <c r="AL22" s="101"/>
      <c r="AM22" s="101"/>
      <c r="AN22" s="101"/>
      <c r="AO22" s="101"/>
    </row>
    <row r="23" spans="1:49" ht="15.75" customHeight="1" thickBot="1" x14ac:dyDescent="0.45">
      <c r="AC23" s="101"/>
      <c r="AD23" s="101"/>
      <c r="AE23" s="101"/>
      <c r="AF23"/>
      <c r="AG23"/>
      <c r="AH23"/>
      <c r="AI23"/>
      <c r="AJ23"/>
      <c r="AK23"/>
      <c r="AL23"/>
      <c r="AM23" s="101"/>
      <c r="AN23" s="101"/>
      <c r="AO23" s="101"/>
    </row>
    <row r="24" spans="1:49" ht="39" customHeight="1" thickBot="1" x14ac:dyDescent="0.45">
      <c r="C24" s="104" t="s">
        <v>249</v>
      </c>
      <c r="M24" s="808">
        <f>MIN(C12,Q21)</f>
        <v>0</v>
      </c>
      <c r="N24" s="809"/>
      <c r="O24" s="809"/>
      <c r="P24" s="809"/>
      <c r="Q24" s="809"/>
      <c r="R24" s="809"/>
      <c r="S24" s="809"/>
      <c r="T24" s="103" t="s">
        <v>47</v>
      </c>
      <c r="AC24" s="101"/>
      <c r="AD24" s="101"/>
      <c r="AE24" s="101"/>
      <c r="AF24"/>
      <c r="AG24"/>
      <c r="AH24"/>
      <c r="AI24"/>
      <c r="AJ24"/>
      <c r="AK24"/>
      <c r="AL24"/>
      <c r="AM24" s="101"/>
      <c r="AN24" s="101"/>
      <c r="AO24" s="101"/>
    </row>
    <row r="25" spans="1:49" ht="7.5" customHeight="1" x14ac:dyDescent="0.4">
      <c r="AC25" s="101"/>
      <c r="AD25" s="101"/>
      <c r="AE25" s="101"/>
      <c r="AF25"/>
      <c r="AG25"/>
      <c r="AH25"/>
      <c r="AI25"/>
      <c r="AJ25"/>
      <c r="AK25"/>
      <c r="AL25"/>
      <c r="AM25" s="101"/>
      <c r="AN25" s="101"/>
      <c r="AO25" s="101"/>
    </row>
    <row r="26" spans="1:49" ht="7.9" customHeight="1" thickBot="1" x14ac:dyDescent="0.45">
      <c r="A26" s="135"/>
      <c r="B26" s="119"/>
      <c r="C26" s="119"/>
      <c r="D26" s="119"/>
      <c r="E26" s="119"/>
      <c r="F26" s="119"/>
      <c r="G26" s="119"/>
      <c r="H26" s="119"/>
      <c r="I26" s="119"/>
      <c r="J26" s="119"/>
      <c r="K26" s="119"/>
      <c r="L26" s="119"/>
      <c r="M26" s="120"/>
      <c r="N26" s="120"/>
      <c r="O26" s="120"/>
      <c r="P26" s="120"/>
      <c r="Q26" s="141"/>
      <c r="R26" s="141"/>
      <c r="S26" s="141"/>
      <c r="T26" s="140"/>
      <c r="U26" s="119"/>
      <c r="V26" s="135"/>
      <c r="AC26" s="101"/>
      <c r="AD26" s="101"/>
      <c r="AE26" s="101"/>
      <c r="AF26" s="101"/>
      <c r="AG26" s="101"/>
      <c r="AH26" s="101"/>
      <c r="AI26" s="101"/>
      <c r="AJ26" s="101"/>
      <c r="AK26" s="101"/>
      <c r="AL26" s="101"/>
      <c r="AM26" s="101"/>
      <c r="AN26" s="101"/>
      <c r="AO26" s="101"/>
    </row>
    <row r="27" spans="1:49" ht="34.5" customHeight="1" thickTop="1" x14ac:dyDescent="0.4">
      <c r="B27" s="134" t="s">
        <v>296</v>
      </c>
      <c r="M27" s="123"/>
      <c r="N27" s="123"/>
      <c r="O27" s="123"/>
      <c r="P27" s="123"/>
      <c r="Q27" s="138"/>
      <c r="R27" s="138"/>
      <c r="S27" s="138"/>
      <c r="T27" s="137"/>
      <c r="AP27" s="102"/>
      <c r="AQ27" s="102"/>
      <c r="AR27" s="102"/>
      <c r="AS27" s="102"/>
      <c r="AT27" s="102"/>
      <c r="AU27" s="102"/>
      <c r="AV27" s="102"/>
      <c r="AW27" s="102"/>
    </row>
    <row r="28" spans="1:49" ht="12.75" customHeight="1" x14ac:dyDescent="0.4">
      <c r="B28" s="134"/>
      <c r="AF28" s="211"/>
      <c r="AG28" s="211"/>
      <c r="AH28" s="211"/>
      <c r="AI28" s="211"/>
      <c r="AJ28" s="211"/>
      <c r="AK28" s="211"/>
      <c r="AL28" s="211"/>
      <c r="AP28" s="102"/>
      <c r="AQ28" s="102"/>
      <c r="AR28" s="102"/>
      <c r="AS28" s="102"/>
      <c r="AT28" s="102"/>
      <c r="AU28" s="102"/>
      <c r="AV28" s="102"/>
      <c r="AW28" s="102"/>
    </row>
    <row r="29" spans="1:49" ht="25.5" customHeight="1" x14ac:dyDescent="0.4">
      <c r="B29" s="836" t="s">
        <v>263</v>
      </c>
      <c r="C29" s="837"/>
      <c r="D29" s="837"/>
      <c r="E29" s="837"/>
      <c r="F29" s="837"/>
      <c r="G29" s="837"/>
      <c r="H29" s="837"/>
      <c r="I29" s="837"/>
      <c r="J29" s="838"/>
      <c r="AF29" s="211"/>
      <c r="AG29" s="211"/>
      <c r="AH29" s="217" t="s">
        <v>398</v>
      </c>
      <c r="AI29" s="211"/>
      <c r="AJ29" s="211"/>
      <c r="AK29" s="211"/>
      <c r="AL29" s="218" t="s">
        <v>393</v>
      </c>
      <c r="AP29" s="102"/>
      <c r="AQ29" s="102"/>
      <c r="AR29" s="102"/>
      <c r="AS29" s="102"/>
      <c r="AT29" s="102"/>
      <c r="AU29" s="102"/>
      <c r="AV29" s="102"/>
      <c r="AW29" s="102"/>
    </row>
    <row r="30" spans="1:49" ht="25.5" customHeight="1" x14ac:dyDescent="0.4">
      <c r="B30" s="810"/>
      <c r="C30" s="811"/>
      <c r="D30" s="811"/>
      <c r="E30" s="811"/>
      <c r="F30" s="811"/>
      <c r="G30" s="811"/>
      <c r="H30" s="811"/>
      <c r="I30" s="839"/>
      <c r="J30" s="117" t="s">
        <v>47</v>
      </c>
      <c r="AF30" s="211"/>
      <c r="AG30" s="211"/>
      <c r="AH30" s="212" t="s">
        <v>394</v>
      </c>
      <c r="AI30" s="211"/>
      <c r="AJ30" s="211"/>
      <c r="AK30" s="211"/>
      <c r="AL30" s="209" t="s">
        <v>395</v>
      </c>
      <c r="AP30" s="102"/>
      <c r="AQ30" s="102"/>
      <c r="AR30" s="102"/>
      <c r="AS30" s="102"/>
      <c r="AT30" s="102"/>
      <c r="AU30" s="102"/>
      <c r="AV30" s="102"/>
      <c r="AW30" s="102"/>
    </row>
    <row r="31" spans="1:49" ht="18.75" customHeight="1" thickBot="1" x14ac:dyDescent="0.45">
      <c r="AF31" s="211"/>
      <c r="AG31" s="211"/>
      <c r="AH31" s="216" t="s">
        <v>396</v>
      </c>
      <c r="AI31" s="211"/>
      <c r="AJ31" s="211"/>
      <c r="AK31" s="211"/>
      <c r="AL31" s="210" t="s">
        <v>397</v>
      </c>
      <c r="AP31" s="102"/>
      <c r="AQ31" s="102"/>
      <c r="AR31" s="102"/>
      <c r="AS31" s="102"/>
      <c r="AT31" s="102"/>
      <c r="AU31" s="102"/>
      <c r="AV31" s="102"/>
      <c r="AW31" s="102"/>
    </row>
    <row r="32" spans="1:49" ht="37.5" customHeight="1" thickBot="1" x14ac:dyDescent="0.45">
      <c r="B32" s="784" t="s">
        <v>271</v>
      </c>
      <c r="C32" s="785"/>
      <c r="D32" s="785"/>
      <c r="E32" s="785"/>
      <c r="F32" s="786" t="s">
        <v>429</v>
      </c>
      <c r="G32" s="786"/>
      <c r="H32" s="786"/>
      <c r="I32" s="786"/>
      <c r="J32" s="786"/>
      <c r="K32" s="786"/>
      <c r="L32" s="786"/>
      <c r="M32" s="786"/>
      <c r="N32" s="786"/>
      <c r="O32" s="787"/>
      <c r="P32" s="788"/>
      <c r="Q32" s="789"/>
      <c r="R32" s="789"/>
      <c r="S32" s="245" t="s">
        <v>47</v>
      </c>
      <c r="T32" s="247" t="s">
        <v>430</v>
      </c>
      <c r="AF32" s="211"/>
      <c r="AG32" s="211"/>
      <c r="AH32" s="211"/>
      <c r="AI32" s="211"/>
      <c r="AJ32" s="211"/>
      <c r="AK32" s="211"/>
      <c r="AL32" s="211"/>
      <c r="AP32" s="102"/>
      <c r="AQ32" s="102"/>
      <c r="AR32" s="102"/>
      <c r="AS32" s="102"/>
      <c r="AT32" s="102"/>
      <c r="AU32" s="102"/>
      <c r="AV32" s="102"/>
      <c r="AW32" s="102"/>
    </row>
    <row r="33" spans="2:49" s="162" customFormat="1" ht="30.6" customHeight="1" thickBot="1" x14ac:dyDescent="0.45">
      <c r="B33" s="881" t="s">
        <v>295</v>
      </c>
      <c r="C33" s="882"/>
      <c r="D33" s="882"/>
      <c r="E33" s="882"/>
      <c r="F33" s="887" t="s">
        <v>354</v>
      </c>
      <c r="G33" s="887"/>
      <c r="H33" s="887"/>
      <c r="I33" s="887"/>
      <c r="J33" s="887"/>
      <c r="K33" s="887"/>
      <c r="L33" s="887"/>
      <c r="M33" s="887"/>
      <c r="N33" s="887"/>
      <c r="O33" s="888"/>
      <c r="P33" s="889"/>
      <c r="Q33" s="890"/>
      <c r="R33" s="890"/>
      <c r="S33" s="171" t="s">
        <v>225</v>
      </c>
      <c r="T33" s="142"/>
      <c r="U33" s="142"/>
      <c r="V33" s="142"/>
      <c r="W33" s="172"/>
      <c r="X33" s="172"/>
      <c r="Y33" s="172"/>
      <c r="Z33" s="172"/>
      <c r="AA33" s="172"/>
      <c r="AB33" s="172"/>
      <c r="AC33" s="172"/>
      <c r="AD33" s="172"/>
      <c r="AE33" s="172"/>
      <c r="AF33" s="172"/>
      <c r="AG33" s="172"/>
      <c r="AH33" s="142"/>
      <c r="AI33" s="172"/>
      <c r="AJ33" s="172"/>
      <c r="AK33" s="172"/>
      <c r="AM33" s="172"/>
      <c r="AN33" s="172"/>
      <c r="AO33" s="172"/>
      <c r="AP33" s="142"/>
      <c r="AQ33" s="142"/>
      <c r="AR33" s="142"/>
      <c r="AS33" s="142"/>
      <c r="AT33" s="142"/>
      <c r="AU33" s="142"/>
      <c r="AV33" s="142"/>
      <c r="AW33" s="142"/>
    </row>
    <row r="34" spans="2:49" s="162" customFormat="1" ht="5.25" customHeight="1" x14ac:dyDescent="0.4">
      <c r="B34" s="173"/>
      <c r="C34" s="173"/>
      <c r="D34" s="173"/>
      <c r="E34" s="173"/>
      <c r="F34" s="174"/>
      <c r="G34" s="174"/>
      <c r="H34" s="174"/>
      <c r="I34" s="174"/>
      <c r="J34" s="174"/>
      <c r="K34" s="174"/>
      <c r="L34" s="174"/>
      <c r="M34" s="174"/>
      <c r="N34" s="174"/>
      <c r="O34" s="174"/>
      <c r="P34" s="175"/>
      <c r="Q34" s="175"/>
      <c r="R34" s="175"/>
      <c r="S34" s="176"/>
      <c r="T34" s="142"/>
      <c r="U34" s="142"/>
      <c r="V34" s="142"/>
      <c r="W34" s="172"/>
      <c r="X34" s="172"/>
      <c r="Y34" s="172"/>
      <c r="Z34" s="172"/>
      <c r="AA34" s="172"/>
      <c r="AB34" s="172"/>
      <c r="AC34" s="172"/>
      <c r="AD34" s="172"/>
      <c r="AE34" s="172"/>
      <c r="AF34" s="172"/>
      <c r="AG34" s="172"/>
      <c r="AH34" s="172"/>
      <c r="AI34" s="172"/>
      <c r="AJ34" s="172"/>
      <c r="AK34" s="172"/>
      <c r="AL34" s="172"/>
      <c r="AM34" s="172"/>
      <c r="AN34" s="172"/>
      <c r="AO34" s="172"/>
      <c r="AP34" s="142"/>
      <c r="AQ34" s="142"/>
      <c r="AR34" s="142"/>
      <c r="AS34" s="142"/>
      <c r="AT34" s="142"/>
      <c r="AU34" s="142"/>
      <c r="AV34" s="142"/>
      <c r="AW34" s="142"/>
    </row>
    <row r="35" spans="2:49" s="162" customFormat="1" ht="58.5" customHeight="1" thickBot="1" x14ac:dyDescent="0.45">
      <c r="B35" s="891" t="s">
        <v>405</v>
      </c>
      <c r="C35" s="891"/>
      <c r="D35" s="891"/>
      <c r="E35" s="891"/>
      <c r="F35" s="891"/>
      <c r="G35" s="891"/>
      <c r="H35" s="891"/>
      <c r="I35" s="891"/>
      <c r="J35" s="891"/>
      <c r="K35" s="891"/>
      <c r="L35" s="891"/>
      <c r="M35" s="891"/>
      <c r="N35" s="891"/>
      <c r="O35" s="891"/>
      <c r="P35" s="891"/>
      <c r="Q35" s="891"/>
      <c r="R35" s="891"/>
      <c r="S35" s="891"/>
      <c r="T35" s="142"/>
      <c r="U35" s="142"/>
      <c r="V35" s="142"/>
      <c r="W35" s="142"/>
      <c r="X35" s="142"/>
      <c r="Y35" s="142"/>
      <c r="Z35" s="142"/>
      <c r="AA35" s="142"/>
      <c r="AB35" s="142"/>
      <c r="AC35" s="142"/>
      <c r="AD35" s="142"/>
      <c r="AE35" s="142"/>
      <c r="AF35" s="142"/>
      <c r="AG35" s="142"/>
      <c r="AH35" s="142"/>
      <c r="AI35" s="142"/>
      <c r="AJ35" s="177"/>
      <c r="AK35" s="177"/>
      <c r="AL35" s="177"/>
      <c r="AM35" s="177"/>
      <c r="AN35" s="177"/>
      <c r="AO35" s="142"/>
      <c r="AP35" s="142"/>
      <c r="AQ35" s="142"/>
      <c r="AR35" s="142"/>
      <c r="AS35" s="142"/>
      <c r="AT35" s="142"/>
      <c r="AU35" s="142"/>
      <c r="AV35" s="142"/>
      <c r="AW35" s="142"/>
    </row>
    <row r="36" spans="2:49" s="162" customFormat="1" ht="24.75" customHeight="1" thickBot="1" x14ac:dyDescent="0.45">
      <c r="B36" s="892" t="s">
        <v>355</v>
      </c>
      <c r="C36" s="893"/>
      <c r="D36" s="893"/>
      <c r="E36" s="893"/>
      <c r="F36" s="894"/>
      <c r="G36" s="895"/>
      <c r="H36" s="896"/>
      <c r="I36" s="897"/>
      <c r="J36" s="172"/>
      <c r="K36" s="907" t="s">
        <v>356</v>
      </c>
      <c r="L36" s="908"/>
      <c r="M36" s="908"/>
      <c r="N36" s="908"/>
      <c r="O36" s="908"/>
      <c r="P36" s="908"/>
      <c r="Q36" s="895"/>
      <c r="R36" s="896"/>
      <c r="S36" s="897"/>
      <c r="T36" s="142"/>
      <c r="U36" s="142"/>
      <c r="V36" s="142"/>
      <c r="W36" s="142"/>
      <c r="X36" s="142"/>
      <c r="Y36" s="142"/>
      <c r="Z36" s="142"/>
      <c r="AA36" s="142"/>
      <c r="AB36" s="142"/>
      <c r="AC36" s="142"/>
      <c r="AD36" s="142"/>
      <c r="AE36" s="142"/>
      <c r="AF36" s="142"/>
      <c r="AG36" s="142"/>
      <c r="AH36" s="142"/>
      <c r="AI36" s="142"/>
      <c r="AJ36" s="177"/>
      <c r="AK36" s="177"/>
      <c r="AL36" s="177"/>
      <c r="AM36" s="177"/>
      <c r="AN36" s="177"/>
      <c r="AO36" s="142"/>
      <c r="AP36" s="142"/>
      <c r="AQ36" s="142"/>
      <c r="AR36" s="142"/>
      <c r="AS36" s="142"/>
      <c r="AT36" s="142"/>
      <c r="AU36" s="142"/>
      <c r="AV36" s="142"/>
      <c r="AW36" s="142"/>
    </row>
    <row r="37" spans="2:49" s="162" customFormat="1" ht="8.25" customHeight="1" x14ac:dyDescent="0.4">
      <c r="B37" s="172"/>
      <c r="C37" s="172"/>
      <c r="D37" s="172"/>
      <c r="E37" s="172"/>
      <c r="F37" s="172"/>
      <c r="G37" s="172"/>
      <c r="H37" s="172"/>
      <c r="I37" s="172"/>
      <c r="J37" s="172"/>
      <c r="K37" s="172"/>
      <c r="L37" s="172"/>
      <c r="M37" s="172"/>
      <c r="N37" s="172"/>
      <c r="O37" s="172"/>
      <c r="P37" s="172"/>
      <c r="Q37" s="172"/>
      <c r="R37" s="172"/>
      <c r="S37" s="172"/>
      <c r="T37" s="142"/>
      <c r="U37" s="142"/>
      <c r="V37" s="142"/>
      <c r="W37" s="142"/>
      <c r="X37" s="142"/>
      <c r="Y37" s="142"/>
      <c r="Z37" s="142"/>
      <c r="AA37" s="142"/>
      <c r="AB37" s="142"/>
      <c r="AC37" s="142"/>
      <c r="AD37" s="142"/>
      <c r="AE37" s="142"/>
      <c r="AF37" s="142"/>
      <c r="AG37" s="142"/>
      <c r="AH37" s="142"/>
      <c r="AI37" s="142"/>
      <c r="AJ37" s="177"/>
      <c r="AK37" s="177"/>
      <c r="AL37" s="177"/>
      <c r="AM37" s="177"/>
      <c r="AN37" s="177"/>
    </row>
    <row r="38" spans="2:49" s="162" customFormat="1" ht="36" customHeight="1" x14ac:dyDescent="0.4">
      <c r="B38" s="909" t="s">
        <v>357</v>
      </c>
      <c r="C38" s="910"/>
      <c r="D38" s="911" t="s">
        <v>358</v>
      </c>
      <c r="E38" s="912"/>
      <c r="F38" s="912"/>
      <c r="G38" s="177"/>
      <c r="H38" s="909" t="s">
        <v>357</v>
      </c>
      <c r="I38" s="910"/>
      <c r="J38" s="911" t="s">
        <v>358</v>
      </c>
      <c r="K38" s="912"/>
      <c r="L38" s="912"/>
      <c r="M38" s="177"/>
      <c r="N38" s="909" t="s">
        <v>357</v>
      </c>
      <c r="O38" s="910"/>
      <c r="P38" s="911" t="s">
        <v>358</v>
      </c>
      <c r="Q38" s="912"/>
      <c r="R38" s="912"/>
      <c r="T38" s="142"/>
      <c r="U38" s="142"/>
      <c r="V38" s="142"/>
      <c r="W38" s="142"/>
      <c r="X38" s="142"/>
      <c r="Y38" s="142"/>
      <c r="Z38" s="142"/>
      <c r="AA38" s="142"/>
      <c r="AB38" s="142"/>
      <c r="AC38" s="142"/>
      <c r="AD38" s="142"/>
      <c r="AE38" s="142"/>
      <c r="AF38" s="142"/>
      <c r="AG38" s="142"/>
      <c r="AH38" s="142"/>
      <c r="AI38" s="142"/>
      <c r="AJ38" s="177"/>
      <c r="AK38" s="177"/>
      <c r="AL38" s="177"/>
      <c r="AM38" s="913" t="s">
        <v>359</v>
      </c>
      <c r="AN38" s="914"/>
      <c r="AO38" s="914"/>
      <c r="AP38" s="914"/>
      <c r="AQ38" s="914"/>
      <c r="AR38" s="915"/>
    </row>
    <row r="39" spans="2:49" s="162" customFormat="1" ht="5.0999999999999996" customHeight="1" x14ac:dyDescent="0.4">
      <c r="B39" s="862">
        <v>1</v>
      </c>
      <c r="C39" s="863"/>
      <c r="D39" s="864"/>
      <c r="E39" s="865"/>
      <c r="F39" s="869" t="s">
        <v>360</v>
      </c>
      <c r="G39" s="177"/>
      <c r="H39" s="870">
        <v>11</v>
      </c>
      <c r="I39" s="871"/>
      <c r="J39" s="864"/>
      <c r="K39" s="865"/>
      <c r="L39" s="876" t="s">
        <v>360</v>
      </c>
      <c r="M39" s="177"/>
      <c r="N39" s="862">
        <v>21</v>
      </c>
      <c r="O39" s="863"/>
      <c r="P39" s="864"/>
      <c r="Q39" s="865"/>
      <c r="R39" s="869" t="s">
        <v>360</v>
      </c>
      <c r="T39" s="142"/>
      <c r="U39" s="142"/>
      <c r="V39" s="142"/>
      <c r="W39" s="142"/>
      <c r="X39" s="142"/>
      <c r="Y39" s="866" t="s">
        <v>361</v>
      </c>
      <c r="Z39" s="867"/>
      <c r="AA39" s="867"/>
      <c r="AB39" s="868"/>
      <c r="AC39" s="178" t="s">
        <v>294</v>
      </c>
      <c r="AD39" s="178"/>
      <c r="AE39" s="178"/>
      <c r="AF39" s="178"/>
      <c r="AG39" s="866" t="s">
        <v>362</v>
      </c>
      <c r="AH39" s="867"/>
      <c r="AI39" s="868"/>
      <c r="AJ39" s="916" t="s">
        <v>279</v>
      </c>
      <c r="AK39" s="917"/>
      <c r="AL39" s="918"/>
      <c r="AM39" s="885">
        <f>B39</f>
        <v>1</v>
      </c>
      <c r="AN39" s="886"/>
      <c r="AO39" s="885">
        <f>H39</f>
        <v>11</v>
      </c>
      <c r="AP39" s="886"/>
      <c r="AQ39" s="885">
        <f>N39</f>
        <v>21</v>
      </c>
      <c r="AR39" s="886"/>
      <c r="AS39" s="179" t="s">
        <v>103</v>
      </c>
    </row>
    <row r="40" spans="2:49" s="162" customFormat="1" ht="5.0999999999999996" customHeight="1" x14ac:dyDescent="0.4">
      <c r="B40" s="862"/>
      <c r="C40" s="863"/>
      <c r="D40" s="864"/>
      <c r="E40" s="865"/>
      <c r="F40" s="869"/>
      <c r="G40" s="177"/>
      <c r="H40" s="872"/>
      <c r="I40" s="873"/>
      <c r="J40" s="864"/>
      <c r="K40" s="865"/>
      <c r="L40" s="877"/>
      <c r="M40" s="177"/>
      <c r="N40" s="862"/>
      <c r="O40" s="863"/>
      <c r="P40" s="864"/>
      <c r="Q40" s="865"/>
      <c r="R40" s="869"/>
      <c r="T40" s="142"/>
      <c r="U40" s="142"/>
      <c r="V40" s="142"/>
      <c r="W40" s="142"/>
      <c r="X40" s="142"/>
      <c r="Y40" s="919" t="s">
        <v>293</v>
      </c>
      <c r="Z40" s="920"/>
      <c r="AA40" s="920"/>
      <c r="AB40" s="921"/>
      <c r="AC40" s="180" t="s">
        <v>287</v>
      </c>
      <c r="AD40" s="180"/>
      <c r="AE40" s="180"/>
      <c r="AF40" s="180"/>
      <c r="AG40" s="181" t="s">
        <v>292</v>
      </c>
      <c r="AH40" s="182"/>
      <c r="AI40" s="183"/>
      <c r="AJ40" s="884" t="s">
        <v>291</v>
      </c>
      <c r="AK40" s="884"/>
      <c r="AL40" s="884"/>
      <c r="AM40" s="884">
        <f>ROUNDDOWN(MIN(IF(AND($G$36="有り",D39&lt;=3.6),130000*D39,0),390000),-3)</f>
        <v>0</v>
      </c>
      <c r="AN40" s="884"/>
      <c r="AO40" s="884">
        <f>ROUNDDOWN(MIN(IF(AND($G$36="有り",J39&lt;=3.6),130000*J39,0),390000),-3)</f>
        <v>0</v>
      </c>
      <c r="AP40" s="884"/>
      <c r="AQ40" s="884">
        <f>ROUNDDOWN(MIN(IF(AND($G$36="有り",P39&lt;=3.6),130000*P39,0),390000),-3)</f>
        <v>0</v>
      </c>
      <c r="AR40" s="884"/>
      <c r="AS40" s="925">
        <f>SUM(MAX(AM40:AN43),MAX(AO40:AP43),MAX(AQ40:AR43))</f>
        <v>0</v>
      </c>
    </row>
    <row r="41" spans="2:49" s="162" customFormat="1" ht="5.0999999999999996" customHeight="1" x14ac:dyDescent="0.4">
      <c r="B41" s="862"/>
      <c r="C41" s="863"/>
      <c r="D41" s="864"/>
      <c r="E41" s="865"/>
      <c r="F41" s="869"/>
      <c r="G41" s="177"/>
      <c r="H41" s="872"/>
      <c r="I41" s="873"/>
      <c r="J41" s="864"/>
      <c r="K41" s="865"/>
      <c r="L41" s="877"/>
      <c r="M41" s="177"/>
      <c r="N41" s="862"/>
      <c r="O41" s="863"/>
      <c r="P41" s="864"/>
      <c r="Q41" s="865"/>
      <c r="R41" s="869"/>
      <c r="T41" s="142"/>
      <c r="U41" s="142"/>
      <c r="V41" s="142"/>
      <c r="W41" s="142"/>
      <c r="X41" s="142"/>
      <c r="Y41" s="922"/>
      <c r="Z41" s="923"/>
      <c r="AA41" s="923"/>
      <c r="AB41" s="924"/>
      <c r="AC41" s="180" t="s">
        <v>284</v>
      </c>
      <c r="AD41" s="180"/>
      <c r="AE41" s="180"/>
      <c r="AF41" s="180"/>
      <c r="AG41" s="181" t="s">
        <v>290</v>
      </c>
      <c r="AH41" s="182"/>
      <c r="AI41" s="183"/>
      <c r="AJ41" s="884" t="s">
        <v>289</v>
      </c>
      <c r="AK41" s="884"/>
      <c r="AL41" s="884"/>
      <c r="AM41" s="884">
        <f>ROUNDDOWN(MIN(IF(AND(OR($G$36="無し",$G$36=""),D39&lt;=3.6),120000*D39,0),360000),-3)</f>
        <v>0</v>
      </c>
      <c r="AN41" s="884"/>
      <c r="AO41" s="884">
        <f>ROUNDDOWN(MIN(IF(AND(OR($G$36="無し",$G$36=""),J39&lt;=3.6),120000*J39,0),360000),-3)</f>
        <v>0</v>
      </c>
      <c r="AP41" s="884"/>
      <c r="AQ41" s="884">
        <f>ROUNDDOWN(MIN(IF(AND(OR($G$36="無し",$G$36=""),P39&lt;=3.6),120000*P39,0),360000),-3)</f>
        <v>0</v>
      </c>
      <c r="AR41" s="884"/>
      <c r="AS41" s="925"/>
    </row>
    <row r="42" spans="2:49" s="162" customFormat="1" ht="5.0999999999999996" customHeight="1" x14ac:dyDescent="0.4">
      <c r="B42" s="862"/>
      <c r="C42" s="863"/>
      <c r="D42" s="864"/>
      <c r="E42" s="865"/>
      <c r="F42" s="869"/>
      <c r="G42" s="177"/>
      <c r="H42" s="872"/>
      <c r="I42" s="873"/>
      <c r="J42" s="864"/>
      <c r="K42" s="865"/>
      <c r="L42" s="877"/>
      <c r="M42" s="177"/>
      <c r="N42" s="862"/>
      <c r="O42" s="863"/>
      <c r="P42" s="864"/>
      <c r="Q42" s="865"/>
      <c r="R42" s="869"/>
      <c r="T42" s="142"/>
      <c r="U42" s="142"/>
      <c r="V42" s="142"/>
      <c r="W42" s="142"/>
      <c r="X42" s="142"/>
      <c r="Y42" s="919" t="s">
        <v>288</v>
      </c>
      <c r="Z42" s="920"/>
      <c r="AA42" s="920"/>
      <c r="AB42" s="921"/>
      <c r="AC42" s="180" t="s">
        <v>287</v>
      </c>
      <c r="AD42" s="180"/>
      <c r="AE42" s="180"/>
      <c r="AF42" s="180"/>
      <c r="AG42" s="181" t="s">
        <v>286</v>
      </c>
      <c r="AH42" s="182"/>
      <c r="AI42" s="183"/>
      <c r="AJ42" s="884" t="s">
        <v>285</v>
      </c>
      <c r="AK42" s="884"/>
      <c r="AL42" s="884"/>
      <c r="AM42" s="884">
        <f>ROUNDDOWN(IF(AND($G$36="有り",D39&gt;3.6),110000*D39,0),-3)</f>
        <v>0</v>
      </c>
      <c r="AN42" s="884"/>
      <c r="AO42" s="884">
        <f>ROUNDDOWN(IF(AND($G$36="有り",J39&gt;3.6),110000*J39,0),-3)</f>
        <v>0</v>
      </c>
      <c r="AP42" s="884"/>
      <c r="AQ42" s="884">
        <f>ROUNDDOWN(IF(AND($G$36="有り",P39&gt;3.6),110000*P39,0),-3)</f>
        <v>0</v>
      </c>
      <c r="AR42" s="884"/>
      <c r="AS42" s="925"/>
    </row>
    <row r="43" spans="2:49" s="162" customFormat="1" ht="5.0999999999999996" customHeight="1" x14ac:dyDescent="0.4">
      <c r="B43" s="862"/>
      <c r="C43" s="863"/>
      <c r="D43" s="864"/>
      <c r="E43" s="865"/>
      <c r="F43" s="869"/>
      <c r="G43" s="177"/>
      <c r="H43" s="874"/>
      <c r="I43" s="875"/>
      <c r="J43" s="864"/>
      <c r="K43" s="865"/>
      <c r="L43" s="878"/>
      <c r="M43" s="142"/>
      <c r="N43" s="862"/>
      <c r="O43" s="863"/>
      <c r="P43" s="864"/>
      <c r="Q43" s="865"/>
      <c r="R43" s="869"/>
      <c r="T43" s="142"/>
      <c r="U43" s="142"/>
      <c r="V43" s="142"/>
      <c r="W43" s="142"/>
      <c r="X43" s="142"/>
      <c r="Y43" s="922"/>
      <c r="Z43" s="923"/>
      <c r="AA43" s="923"/>
      <c r="AB43" s="924"/>
      <c r="AC43" s="180" t="s">
        <v>284</v>
      </c>
      <c r="AD43" s="180"/>
      <c r="AE43" s="180"/>
      <c r="AF43" s="180"/>
      <c r="AG43" s="181" t="s">
        <v>283</v>
      </c>
      <c r="AH43" s="182"/>
      <c r="AI43" s="183"/>
      <c r="AJ43" s="884" t="s">
        <v>282</v>
      </c>
      <c r="AK43" s="884"/>
      <c r="AL43" s="884"/>
      <c r="AM43" s="884">
        <f>ROUNDDOWN(IF(AND(OR($G$36="無し",$G$36=""),D39&gt;3.6),100000*D39,0),-3)</f>
        <v>0</v>
      </c>
      <c r="AN43" s="884"/>
      <c r="AO43" s="884">
        <f>ROUNDDOWN(IF(AND(OR($G$36="無し",$G$36=""),J39&gt;3.6),100000*J39,0),-3)</f>
        <v>0</v>
      </c>
      <c r="AP43" s="884"/>
      <c r="AQ43" s="884">
        <f>ROUNDDOWN(IF(AND(OR($G$36="無し",$G$36=""),P39&gt;3.6),100000*P39,0),-3)</f>
        <v>0</v>
      </c>
      <c r="AR43" s="884"/>
      <c r="AS43" s="925"/>
    </row>
    <row r="44" spans="2:49" s="162" customFormat="1" ht="5.0999999999999996" customHeight="1" x14ac:dyDescent="0.4">
      <c r="B44" s="862">
        <v>2</v>
      </c>
      <c r="C44" s="863"/>
      <c r="D44" s="864"/>
      <c r="E44" s="865"/>
      <c r="F44" s="869" t="s">
        <v>360</v>
      </c>
      <c r="G44" s="177"/>
      <c r="H44" s="870">
        <v>12</v>
      </c>
      <c r="I44" s="871"/>
      <c r="J44" s="864"/>
      <c r="K44" s="865"/>
      <c r="L44" s="876" t="s">
        <v>360</v>
      </c>
      <c r="M44" s="177"/>
      <c r="N44" s="862">
        <v>22</v>
      </c>
      <c r="O44" s="863"/>
      <c r="P44" s="864"/>
      <c r="Q44" s="865"/>
      <c r="R44" s="869" t="s">
        <v>360</v>
      </c>
      <c r="T44" s="142"/>
      <c r="U44" s="142"/>
      <c r="V44" s="142"/>
      <c r="W44" s="142"/>
      <c r="X44" s="142"/>
      <c r="Y44" s="866" t="s">
        <v>361</v>
      </c>
      <c r="Z44" s="867"/>
      <c r="AA44" s="867"/>
      <c r="AB44" s="868"/>
      <c r="AC44" s="178" t="s">
        <v>294</v>
      </c>
      <c r="AD44" s="178"/>
      <c r="AE44" s="178"/>
      <c r="AF44" s="178"/>
      <c r="AG44" s="866" t="s">
        <v>362</v>
      </c>
      <c r="AH44" s="867"/>
      <c r="AI44" s="868"/>
      <c r="AJ44" s="916" t="s">
        <v>279</v>
      </c>
      <c r="AK44" s="917"/>
      <c r="AL44" s="918"/>
      <c r="AM44" s="885">
        <f>B44</f>
        <v>2</v>
      </c>
      <c r="AN44" s="886"/>
      <c r="AO44" s="885">
        <f>H44</f>
        <v>12</v>
      </c>
      <c r="AP44" s="886"/>
      <c r="AQ44" s="885">
        <f>N44</f>
        <v>22</v>
      </c>
      <c r="AR44" s="886"/>
      <c r="AS44" s="179" t="s">
        <v>103</v>
      </c>
    </row>
    <row r="45" spans="2:49" s="162" customFormat="1" ht="5.0999999999999996" customHeight="1" x14ac:dyDescent="0.4">
      <c r="B45" s="862"/>
      <c r="C45" s="863"/>
      <c r="D45" s="864"/>
      <c r="E45" s="865"/>
      <c r="F45" s="869"/>
      <c r="G45" s="177"/>
      <c r="H45" s="872"/>
      <c r="I45" s="873"/>
      <c r="J45" s="864"/>
      <c r="K45" s="865"/>
      <c r="L45" s="877"/>
      <c r="M45" s="177"/>
      <c r="N45" s="862"/>
      <c r="O45" s="863"/>
      <c r="P45" s="864"/>
      <c r="Q45" s="865"/>
      <c r="R45" s="869"/>
      <c r="T45" s="142"/>
      <c r="U45" s="142"/>
      <c r="V45" s="142"/>
      <c r="W45" s="142"/>
      <c r="X45" s="142"/>
      <c r="Y45" s="919" t="s">
        <v>293</v>
      </c>
      <c r="Z45" s="920"/>
      <c r="AA45" s="920"/>
      <c r="AB45" s="921"/>
      <c r="AC45" s="180" t="s">
        <v>287</v>
      </c>
      <c r="AD45" s="180"/>
      <c r="AE45" s="180"/>
      <c r="AF45" s="180"/>
      <c r="AG45" s="181" t="s">
        <v>292</v>
      </c>
      <c r="AH45" s="182"/>
      <c r="AI45" s="183"/>
      <c r="AJ45" s="884" t="s">
        <v>291</v>
      </c>
      <c r="AK45" s="884"/>
      <c r="AL45" s="884"/>
      <c r="AM45" s="884">
        <f>ROUNDDOWN(MIN(IF(AND($G$36="有り",D44&lt;=3.6),130000*D44,0),390000),-3)</f>
        <v>0</v>
      </c>
      <c r="AN45" s="884"/>
      <c r="AO45" s="884">
        <f>ROUNDDOWN(MIN(IF(AND($G$36="有り",J44&lt;=3.6),130000*J44,0),390000),-3)</f>
        <v>0</v>
      </c>
      <c r="AP45" s="884"/>
      <c r="AQ45" s="884">
        <f>ROUNDDOWN(MIN(IF(AND($G$36="有り",P44&lt;=3.6),130000*P44,0),390000),-3)</f>
        <v>0</v>
      </c>
      <c r="AR45" s="884"/>
      <c r="AS45" s="925">
        <f>SUM(MAX(AM45:AN48),MAX(AO45:AP48),MAX(AQ45:AR48))</f>
        <v>0</v>
      </c>
    </row>
    <row r="46" spans="2:49" s="162" customFormat="1" ht="5.0999999999999996" customHeight="1" x14ac:dyDescent="0.4">
      <c r="B46" s="862"/>
      <c r="C46" s="863"/>
      <c r="D46" s="864"/>
      <c r="E46" s="865"/>
      <c r="F46" s="869"/>
      <c r="G46" s="177"/>
      <c r="H46" s="872"/>
      <c r="I46" s="873"/>
      <c r="J46" s="864"/>
      <c r="K46" s="865"/>
      <c r="L46" s="877"/>
      <c r="M46" s="177"/>
      <c r="N46" s="862"/>
      <c r="O46" s="863"/>
      <c r="P46" s="864"/>
      <c r="Q46" s="865"/>
      <c r="R46" s="869"/>
      <c r="T46" s="142"/>
      <c r="U46" s="142"/>
      <c r="V46" s="142"/>
      <c r="W46" s="142"/>
      <c r="X46" s="142"/>
      <c r="Y46" s="922"/>
      <c r="Z46" s="923"/>
      <c r="AA46" s="923"/>
      <c r="AB46" s="924"/>
      <c r="AC46" s="180" t="s">
        <v>284</v>
      </c>
      <c r="AD46" s="180"/>
      <c r="AE46" s="180"/>
      <c r="AF46" s="180"/>
      <c r="AG46" s="181" t="s">
        <v>290</v>
      </c>
      <c r="AH46" s="182"/>
      <c r="AI46" s="183"/>
      <c r="AJ46" s="884" t="s">
        <v>289</v>
      </c>
      <c r="AK46" s="884"/>
      <c r="AL46" s="884"/>
      <c r="AM46" s="884">
        <f>ROUNDDOWN(MIN(IF(AND(OR($G$36="無し",$G$36=""),D44&lt;=3.6),120000*D44,0),360000),-3)</f>
        <v>0</v>
      </c>
      <c r="AN46" s="884"/>
      <c r="AO46" s="884">
        <f>ROUNDDOWN(MIN(IF(AND(OR($G$36="無し",$G$36=""),J44&lt;=3.6),120000*J44,0),360000),-3)</f>
        <v>0</v>
      </c>
      <c r="AP46" s="884"/>
      <c r="AQ46" s="884">
        <f>ROUNDDOWN(MIN(IF(AND(OR($G$36="無し",$G$36=""),P44&lt;=3.6),120000*P44,0),360000),-3)</f>
        <v>0</v>
      </c>
      <c r="AR46" s="884"/>
      <c r="AS46" s="925"/>
    </row>
    <row r="47" spans="2:49" s="162" customFormat="1" ht="5.0999999999999996" customHeight="1" x14ac:dyDescent="0.4">
      <c r="B47" s="862"/>
      <c r="C47" s="863"/>
      <c r="D47" s="864"/>
      <c r="E47" s="865"/>
      <c r="F47" s="869"/>
      <c r="G47" s="177"/>
      <c r="H47" s="872"/>
      <c r="I47" s="873"/>
      <c r="J47" s="864"/>
      <c r="K47" s="865"/>
      <c r="L47" s="877"/>
      <c r="M47" s="177"/>
      <c r="N47" s="862"/>
      <c r="O47" s="863"/>
      <c r="P47" s="864"/>
      <c r="Q47" s="865"/>
      <c r="R47" s="869"/>
      <c r="T47" s="142"/>
      <c r="U47" s="142"/>
      <c r="V47" s="142"/>
      <c r="W47" s="142"/>
      <c r="X47" s="142"/>
      <c r="Y47" s="919" t="s">
        <v>288</v>
      </c>
      <c r="Z47" s="920"/>
      <c r="AA47" s="920"/>
      <c r="AB47" s="921"/>
      <c r="AC47" s="180" t="s">
        <v>287</v>
      </c>
      <c r="AD47" s="180"/>
      <c r="AE47" s="180"/>
      <c r="AF47" s="180"/>
      <c r="AG47" s="181" t="s">
        <v>286</v>
      </c>
      <c r="AH47" s="182"/>
      <c r="AI47" s="183"/>
      <c r="AJ47" s="884" t="s">
        <v>285</v>
      </c>
      <c r="AK47" s="884"/>
      <c r="AL47" s="884"/>
      <c r="AM47" s="884">
        <f>ROUNDDOWN(IF(AND($G$36="有り",D44&gt;3.6),110000*D44,0),-3)</f>
        <v>0</v>
      </c>
      <c r="AN47" s="884"/>
      <c r="AO47" s="884">
        <f>ROUNDDOWN(IF(AND($G$36="有り",J44&gt;3.6),110000*J44,0),-3)</f>
        <v>0</v>
      </c>
      <c r="AP47" s="884"/>
      <c r="AQ47" s="884">
        <f>ROUNDDOWN(IF(AND($G$36="有り",P44&gt;3.6),110000*P44,0),-3)</f>
        <v>0</v>
      </c>
      <c r="AR47" s="884"/>
      <c r="AS47" s="925"/>
    </row>
    <row r="48" spans="2:49" s="162" customFormat="1" ht="5.0999999999999996" customHeight="1" x14ac:dyDescent="0.4">
      <c r="B48" s="862"/>
      <c r="C48" s="863"/>
      <c r="D48" s="864"/>
      <c r="E48" s="865"/>
      <c r="F48" s="869"/>
      <c r="G48" s="177"/>
      <c r="H48" s="874"/>
      <c r="I48" s="875"/>
      <c r="J48" s="864"/>
      <c r="K48" s="865"/>
      <c r="L48" s="878"/>
      <c r="M48" s="142"/>
      <c r="N48" s="862"/>
      <c r="O48" s="863"/>
      <c r="P48" s="864"/>
      <c r="Q48" s="865"/>
      <c r="R48" s="869"/>
      <c r="T48" s="142"/>
      <c r="U48" s="142"/>
      <c r="V48" s="142"/>
      <c r="W48" s="142"/>
      <c r="X48" s="142"/>
      <c r="Y48" s="922"/>
      <c r="Z48" s="923"/>
      <c r="AA48" s="923"/>
      <c r="AB48" s="924"/>
      <c r="AC48" s="180" t="s">
        <v>284</v>
      </c>
      <c r="AD48" s="180"/>
      <c r="AE48" s="180"/>
      <c r="AF48" s="180"/>
      <c r="AG48" s="181" t="s">
        <v>283</v>
      </c>
      <c r="AH48" s="182"/>
      <c r="AI48" s="183"/>
      <c r="AJ48" s="884" t="s">
        <v>282</v>
      </c>
      <c r="AK48" s="884"/>
      <c r="AL48" s="884"/>
      <c r="AM48" s="884">
        <f>ROUNDDOWN(IF(AND(OR($G$36="無し",$G$36=""),D44&gt;3.6),100000*D44,0),-3)</f>
        <v>0</v>
      </c>
      <c r="AN48" s="884"/>
      <c r="AO48" s="884">
        <f>ROUNDDOWN(IF(AND(OR($G$36="無し",$G$36=""),J44&gt;3.6),100000*J44,0),-3)</f>
        <v>0</v>
      </c>
      <c r="AP48" s="884"/>
      <c r="AQ48" s="884">
        <f>ROUNDDOWN(IF(AND(OR($G$36="無し",$G$36=""),P44&gt;3.6),100000*P44,0),-3)</f>
        <v>0</v>
      </c>
      <c r="AR48" s="884"/>
      <c r="AS48" s="925"/>
    </row>
    <row r="49" spans="2:45" s="162" customFormat="1" ht="5.0999999999999996" customHeight="1" x14ac:dyDescent="0.4">
      <c r="B49" s="862">
        <v>3</v>
      </c>
      <c r="C49" s="863"/>
      <c r="D49" s="864"/>
      <c r="E49" s="865"/>
      <c r="F49" s="869" t="s">
        <v>360</v>
      </c>
      <c r="G49" s="177"/>
      <c r="H49" s="870">
        <v>13</v>
      </c>
      <c r="I49" s="871"/>
      <c r="J49" s="864"/>
      <c r="K49" s="865"/>
      <c r="L49" s="876" t="s">
        <v>360</v>
      </c>
      <c r="M49" s="177"/>
      <c r="N49" s="862">
        <v>23</v>
      </c>
      <c r="O49" s="863"/>
      <c r="P49" s="864"/>
      <c r="Q49" s="865"/>
      <c r="R49" s="869" t="s">
        <v>360</v>
      </c>
      <c r="T49" s="142"/>
      <c r="U49" s="142"/>
      <c r="V49" s="142"/>
      <c r="W49" s="142"/>
      <c r="X49" s="142"/>
      <c r="Y49" s="866" t="s">
        <v>361</v>
      </c>
      <c r="Z49" s="867"/>
      <c r="AA49" s="867"/>
      <c r="AB49" s="868"/>
      <c r="AC49" s="178" t="s">
        <v>294</v>
      </c>
      <c r="AD49" s="178"/>
      <c r="AE49" s="178"/>
      <c r="AF49" s="178"/>
      <c r="AG49" s="866" t="s">
        <v>362</v>
      </c>
      <c r="AH49" s="867"/>
      <c r="AI49" s="868"/>
      <c r="AJ49" s="916" t="s">
        <v>279</v>
      </c>
      <c r="AK49" s="917"/>
      <c r="AL49" s="918"/>
      <c r="AM49" s="885">
        <f>B49</f>
        <v>3</v>
      </c>
      <c r="AN49" s="886"/>
      <c r="AO49" s="885">
        <f>H49</f>
        <v>13</v>
      </c>
      <c r="AP49" s="886"/>
      <c r="AQ49" s="885">
        <f>N49</f>
        <v>23</v>
      </c>
      <c r="AR49" s="886"/>
      <c r="AS49" s="179" t="s">
        <v>103</v>
      </c>
    </row>
    <row r="50" spans="2:45" s="162" customFormat="1" ht="5.0999999999999996" customHeight="1" x14ac:dyDescent="0.4">
      <c r="B50" s="862"/>
      <c r="C50" s="863"/>
      <c r="D50" s="864"/>
      <c r="E50" s="865"/>
      <c r="F50" s="869"/>
      <c r="G50" s="177"/>
      <c r="H50" s="872"/>
      <c r="I50" s="873"/>
      <c r="J50" s="864"/>
      <c r="K50" s="865"/>
      <c r="L50" s="877"/>
      <c r="M50" s="177"/>
      <c r="N50" s="862"/>
      <c r="O50" s="863"/>
      <c r="P50" s="864"/>
      <c r="Q50" s="865"/>
      <c r="R50" s="869"/>
      <c r="T50" s="142"/>
      <c r="U50" s="142"/>
      <c r="V50" s="142"/>
      <c r="W50" s="142"/>
      <c r="X50" s="142"/>
      <c r="Y50" s="919" t="s">
        <v>293</v>
      </c>
      <c r="Z50" s="920"/>
      <c r="AA50" s="920"/>
      <c r="AB50" s="921"/>
      <c r="AC50" s="180" t="s">
        <v>287</v>
      </c>
      <c r="AD50" s="180"/>
      <c r="AE50" s="180"/>
      <c r="AF50" s="180"/>
      <c r="AG50" s="181" t="s">
        <v>292</v>
      </c>
      <c r="AH50" s="182"/>
      <c r="AI50" s="183"/>
      <c r="AJ50" s="884" t="s">
        <v>291</v>
      </c>
      <c r="AK50" s="884"/>
      <c r="AL50" s="884"/>
      <c r="AM50" s="884">
        <f>ROUNDDOWN(MIN(IF(AND($G$36="有り",D49&lt;=3.6),130000*D49,0),390000),-3)</f>
        <v>0</v>
      </c>
      <c r="AN50" s="884"/>
      <c r="AO50" s="884">
        <f>ROUNDDOWN(MIN(IF(AND($G$36="有り",J49&lt;=3.6),130000*J49,0),390000),-3)</f>
        <v>0</v>
      </c>
      <c r="AP50" s="884"/>
      <c r="AQ50" s="884">
        <f>ROUNDDOWN(MIN(IF(AND($G$36="有り",P49&lt;=3.6),130000*P49,0),390000),-3)</f>
        <v>0</v>
      </c>
      <c r="AR50" s="884"/>
      <c r="AS50" s="925">
        <f>SUM(MAX(AM50:AN53),MAX(AO50:AP53),MAX(AQ50:AR53))</f>
        <v>0</v>
      </c>
    </row>
    <row r="51" spans="2:45" s="162" customFormat="1" ht="5.0999999999999996" customHeight="1" x14ac:dyDescent="0.4">
      <c r="B51" s="862"/>
      <c r="C51" s="863"/>
      <c r="D51" s="864"/>
      <c r="E51" s="865"/>
      <c r="F51" s="869"/>
      <c r="G51" s="177"/>
      <c r="H51" s="872"/>
      <c r="I51" s="873"/>
      <c r="J51" s="864"/>
      <c r="K51" s="865"/>
      <c r="L51" s="877"/>
      <c r="M51" s="177"/>
      <c r="N51" s="862"/>
      <c r="O51" s="863"/>
      <c r="P51" s="864"/>
      <c r="Q51" s="865"/>
      <c r="R51" s="869"/>
      <c r="T51" s="142"/>
      <c r="U51" s="142"/>
      <c r="V51" s="142"/>
      <c r="W51" s="142"/>
      <c r="X51" s="142"/>
      <c r="Y51" s="922"/>
      <c r="Z51" s="923"/>
      <c r="AA51" s="923"/>
      <c r="AB51" s="924"/>
      <c r="AC51" s="180" t="s">
        <v>284</v>
      </c>
      <c r="AD51" s="180"/>
      <c r="AE51" s="180"/>
      <c r="AF51" s="180"/>
      <c r="AG51" s="181" t="s">
        <v>290</v>
      </c>
      <c r="AH51" s="182"/>
      <c r="AI51" s="183"/>
      <c r="AJ51" s="884" t="s">
        <v>289</v>
      </c>
      <c r="AK51" s="884"/>
      <c r="AL51" s="884"/>
      <c r="AM51" s="884">
        <f>ROUNDDOWN(MIN(IF(AND(OR($G$36="無し",$G$36=""),D49&lt;=3.6),120000*D49,0),360000),-3)</f>
        <v>0</v>
      </c>
      <c r="AN51" s="884"/>
      <c r="AO51" s="884">
        <f>ROUNDDOWN(MIN(IF(AND(OR($G$36="無し",$G$36=""),J49&lt;=3.6),120000*J49,0),360000),-3)</f>
        <v>0</v>
      </c>
      <c r="AP51" s="884"/>
      <c r="AQ51" s="884">
        <f>ROUNDDOWN(MIN(IF(AND(OR($G$36="無し",$G$36=""),P49&lt;=3.6),120000*P49,0),360000),-3)</f>
        <v>0</v>
      </c>
      <c r="AR51" s="884"/>
      <c r="AS51" s="925"/>
    </row>
    <row r="52" spans="2:45" s="162" customFormat="1" ht="5.0999999999999996" customHeight="1" x14ac:dyDescent="0.4">
      <c r="B52" s="862"/>
      <c r="C52" s="863"/>
      <c r="D52" s="864"/>
      <c r="E52" s="865"/>
      <c r="F52" s="869"/>
      <c r="G52" s="177"/>
      <c r="H52" s="872"/>
      <c r="I52" s="873"/>
      <c r="J52" s="864"/>
      <c r="K52" s="865"/>
      <c r="L52" s="877"/>
      <c r="M52" s="177"/>
      <c r="N52" s="862"/>
      <c r="O52" s="863"/>
      <c r="P52" s="864"/>
      <c r="Q52" s="865"/>
      <c r="R52" s="869"/>
      <c r="T52" s="142"/>
      <c r="U52" s="142"/>
      <c r="V52" s="142"/>
      <c r="W52" s="142"/>
      <c r="X52" s="142"/>
      <c r="Y52" s="919" t="s">
        <v>288</v>
      </c>
      <c r="Z52" s="920"/>
      <c r="AA52" s="920"/>
      <c r="AB52" s="921"/>
      <c r="AC52" s="180" t="s">
        <v>287</v>
      </c>
      <c r="AD52" s="180"/>
      <c r="AE52" s="180"/>
      <c r="AF52" s="180"/>
      <c r="AG52" s="181" t="s">
        <v>286</v>
      </c>
      <c r="AH52" s="182"/>
      <c r="AI52" s="183"/>
      <c r="AJ52" s="884" t="s">
        <v>285</v>
      </c>
      <c r="AK52" s="884"/>
      <c r="AL52" s="884"/>
      <c r="AM52" s="884">
        <f>ROUNDDOWN(IF(AND($G$36="有り",D49&gt;3.6),110000*D49,0),-3)</f>
        <v>0</v>
      </c>
      <c r="AN52" s="884"/>
      <c r="AO52" s="884">
        <f>ROUNDDOWN(IF(AND($G$36="有り",J49&gt;3.6),110000*J49,0),-3)</f>
        <v>0</v>
      </c>
      <c r="AP52" s="884"/>
      <c r="AQ52" s="884">
        <f>ROUNDDOWN(IF(AND($G$36="有り",P49&gt;3.6),110000*P49,0),-3)</f>
        <v>0</v>
      </c>
      <c r="AR52" s="884"/>
      <c r="AS52" s="925"/>
    </row>
    <row r="53" spans="2:45" s="162" customFormat="1" ht="5.0999999999999996" customHeight="1" x14ac:dyDescent="0.4">
      <c r="B53" s="862"/>
      <c r="C53" s="863"/>
      <c r="D53" s="864"/>
      <c r="E53" s="865"/>
      <c r="F53" s="869"/>
      <c r="G53" s="177"/>
      <c r="H53" s="874"/>
      <c r="I53" s="875"/>
      <c r="J53" s="864"/>
      <c r="K53" s="865"/>
      <c r="L53" s="878"/>
      <c r="M53" s="142"/>
      <c r="N53" s="862"/>
      <c r="O53" s="863"/>
      <c r="P53" s="864"/>
      <c r="Q53" s="865"/>
      <c r="R53" s="869"/>
      <c r="T53" s="142"/>
      <c r="U53" s="142"/>
      <c r="V53" s="142"/>
      <c r="W53" s="142"/>
      <c r="X53" s="142"/>
      <c r="Y53" s="922"/>
      <c r="Z53" s="923"/>
      <c r="AA53" s="923"/>
      <c r="AB53" s="924"/>
      <c r="AC53" s="180" t="s">
        <v>284</v>
      </c>
      <c r="AD53" s="180"/>
      <c r="AE53" s="180"/>
      <c r="AF53" s="180"/>
      <c r="AG53" s="181" t="s">
        <v>283</v>
      </c>
      <c r="AH53" s="182"/>
      <c r="AI53" s="183"/>
      <c r="AJ53" s="884" t="s">
        <v>282</v>
      </c>
      <c r="AK53" s="884"/>
      <c r="AL53" s="884"/>
      <c r="AM53" s="884">
        <f>ROUNDDOWN(IF(AND(OR($G$36="無し",$G$36=""),D49&gt;3.6),100000*D49,0),-3)</f>
        <v>0</v>
      </c>
      <c r="AN53" s="884"/>
      <c r="AO53" s="884">
        <f>ROUNDDOWN(IF(AND(OR($G$36="無し",$G$36=""),J49&gt;3.6),100000*J49,0),-3)</f>
        <v>0</v>
      </c>
      <c r="AP53" s="884"/>
      <c r="AQ53" s="884">
        <f>ROUNDDOWN(IF(AND(OR($G$36="無し",$G$36=""),P49&gt;3.6),100000*P49,0),-3)</f>
        <v>0</v>
      </c>
      <c r="AR53" s="884"/>
      <c r="AS53" s="925"/>
    </row>
    <row r="54" spans="2:45" s="162" customFormat="1" ht="5.0999999999999996" customHeight="1" x14ac:dyDescent="0.4">
      <c r="B54" s="862">
        <v>4</v>
      </c>
      <c r="C54" s="863"/>
      <c r="D54" s="864"/>
      <c r="E54" s="865"/>
      <c r="F54" s="869" t="s">
        <v>360</v>
      </c>
      <c r="G54" s="177"/>
      <c r="H54" s="870">
        <v>14</v>
      </c>
      <c r="I54" s="871"/>
      <c r="J54" s="864"/>
      <c r="K54" s="865"/>
      <c r="L54" s="876" t="s">
        <v>360</v>
      </c>
      <c r="M54" s="177"/>
      <c r="N54" s="862">
        <v>24</v>
      </c>
      <c r="O54" s="863"/>
      <c r="P54" s="864"/>
      <c r="Q54" s="865"/>
      <c r="R54" s="869" t="s">
        <v>360</v>
      </c>
      <c r="T54" s="142"/>
      <c r="U54" s="142"/>
      <c r="V54" s="142"/>
      <c r="W54" s="142"/>
      <c r="X54" s="142"/>
      <c r="Y54" s="866" t="s">
        <v>361</v>
      </c>
      <c r="Z54" s="867"/>
      <c r="AA54" s="867"/>
      <c r="AB54" s="868"/>
      <c r="AC54" s="178" t="s">
        <v>294</v>
      </c>
      <c r="AD54" s="178"/>
      <c r="AE54" s="178"/>
      <c r="AF54" s="178"/>
      <c r="AG54" s="866" t="s">
        <v>362</v>
      </c>
      <c r="AH54" s="867"/>
      <c r="AI54" s="868"/>
      <c r="AJ54" s="916" t="s">
        <v>279</v>
      </c>
      <c r="AK54" s="917"/>
      <c r="AL54" s="918"/>
      <c r="AM54" s="885">
        <f>B54</f>
        <v>4</v>
      </c>
      <c r="AN54" s="886"/>
      <c r="AO54" s="885">
        <f>H54</f>
        <v>14</v>
      </c>
      <c r="AP54" s="886"/>
      <c r="AQ54" s="885">
        <f>N54</f>
        <v>24</v>
      </c>
      <c r="AR54" s="886"/>
      <c r="AS54" s="179" t="s">
        <v>103</v>
      </c>
    </row>
    <row r="55" spans="2:45" s="162" customFormat="1" ht="5.0999999999999996" customHeight="1" x14ac:dyDescent="0.4">
      <c r="B55" s="862"/>
      <c r="C55" s="863"/>
      <c r="D55" s="864"/>
      <c r="E55" s="865"/>
      <c r="F55" s="869"/>
      <c r="G55" s="177"/>
      <c r="H55" s="872"/>
      <c r="I55" s="873"/>
      <c r="J55" s="864"/>
      <c r="K55" s="865"/>
      <c r="L55" s="877"/>
      <c r="M55" s="177"/>
      <c r="N55" s="862"/>
      <c r="O55" s="863"/>
      <c r="P55" s="864"/>
      <c r="Q55" s="865"/>
      <c r="R55" s="869"/>
      <c r="T55" s="142"/>
      <c r="U55" s="142"/>
      <c r="V55" s="142"/>
      <c r="W55" s="142"/>
      <c r="X55" s="142"/>
      <c r="Y55" s="919" t="s">
        <v>293</v>
      </c>
      <c r="Z55" s="920"/>
      <c r="AA55" s="920"/>
      <c r="AB55" s="921"/>
      <c r="AC55" s="180" t="s">
        <v>287</v>
      </c>
      <c r="AD55" s="180"/>
      <c r="AE55" s="180"/>
      <c r="AF55" s="180"/>
      <c r="AG55" s="181" t="s">
        <v>292</v>
      </c>
      <c r="AH55" s="182"/>
      <c r="AI55" s="183"/>
      <c r="AJ55" s="884" t="s">
        <v>291</v>
      </c>
      <c r="AK55" s="884"/>
      <c r="AL55" s="884"/>
      <c r="AM55" s="884">
        <f>ROUNDDOWN(MIN(IF(AND($G$36="有り",D54&lt;=3.6),130000*D54,0),390000),-3)</f>
        <v>0</v>
      </c>
      <c r="AN55" s="884"/>
      <c r="AO55" s="884">
        <f>ROUNDDOWN(MIN(IF(AND($G$36="有り",J54&lt;=3.6),130000*J54,0),390000),-3)</f>
        <v>0</v>
      </c>
      <c r="AP55" s="884"/>
      <c r="AQ55" s="884">
        <f>ROUNDDOWN(MIN(IF(AND($G$36="有り",P54&lt;=3.6),130000*P54,0),390000),-3)</f>
        <v>0</v>
      </c>
      <c r="AR55" s="884"/>
      <c r="AS55" s="925">
        <f>SUM(MAX(AM55:AN58),MAX(AO55:AP58),MAX(AQ55:AR58))</f>
        <v>0</v>
      </c>
    </row>
    <row r="56" spans="2:45" s="162" customFormat="1" ht="5.0999999999999996" customHeight="1" x14ac:dyDescent="0.4">
      <c r="B56" s="862"/>
      <c r="C56" s="863"/>
      <c r="D56" s="864"/>
      <c r="E56" s="865"/>
      <c r="F56" s="869"/>
      <c r="G56" s="177"/>
      <c r="H56" s="872"/>
      <c r="I56" s="873"/>
      <c r="J56" s="864"/>
      <c r="K56" s="865"/>
      <c r="L56" s="877"/>
      <c r="M56" s="177"/>
      <c r="N56" s="862"/>
      <c r="O56" s="863"/>
      <c r="P56" s="864"/>
      <c r="Q56" s="865"/>
      <c r="R56" s="869"/>
      <c r="T56" s="142"/>
      <c r="U56" s="142"/>
      <c r="V56" s="142"/>
      <c r="W56" s="142"/>
      <c r="X56" s="142"/>
      <c r="Y56" s="922"/>
      <c r="Z56" s="923"/>
      <c r="AA56" s="923"/>
      <c r="AB56" s="924"/>
      <c r="AC56" s="180" t="s">
        <v>284</v>
      </c>
      <c r="AD56" s="180"/>
      <c r="AE56" s="180"/>
      <c r="AF56" s="180"/>
      <c r="AG56" s="181" t="s">
        <v>290</v>
      </c>
      <c r="AH56" s="182"/>
      <c r="AI56" s="183"/>
      <c r="AJ56" s="884" t="s">
        <v>289</v>
      </c>
      <c r="AK56" s="884"/>
      <c r="AL56" s="884"/>
      <c r="AM56" s="884">
        <f>ROUNDDOWN(MIN(IF(AND(OR($G$36="無し",$G$36=""),D54&lt;=3.6),120000*D54,0),360000),-3)</f>
        <v>0</v>
      </c>
      <c r="AN56" s="884"/>
      <c r="AO56" s="884">
        <f>ROUNDDOWN(MIN(IF(AND(OR($G$36="無し",$G$36=""),J54&lt;=3.6),120000*J54,0),360000),-3)</f>
        <v>0</v>
      </c>
      <c r="AP56" s="884"/>
      <c r="AQ56" s="884">
        <f>ROUNDDOWN(MIN(IF(AND(OR($G$36="無し",$G$36=""),P54&lt;=3.6),120000*P54,0),360000),-3)</f>
        <v>0</v>
      </c>
      <c r="AR56" s="884"/>
      <c r="AS56" s="925"/>
    </row>
    <row r="57" spans="2:45" s="162" customFormat="1" ht="5.0999999999999996" customHeight="1" x14ac:dyDescent="0.4">
      <c r="B57" s="862"/>
      <c r="C57" s="863"/>
      <c r="D57" s="864"/>
      <c r="E57" s="865"/>
      <c r="F57" s="869"/>
      <c r="G57" s="177"/>
      <c r="H57" s="872"/>
      <c r="I57" s="873"/>
      <c r="J57" s="864"/>
      <c r="K57" s="865"/>
      <c r="L57" s="877"/>
      <c r="M57" s="177"/>
      <c r="N57" s="862"/>
      <c r="O57" s="863"/>
      <c r="P57" s="864"/>
      <c r="Q57" s="865"/>
      <c r="R57" s="869"/>
      <c r="T57" s="142"/>
      <c r="U57" s="142"/>
      <c r="V57" s="142"/>
      <c r="W57" s="142"/>
      <c r="X57" s="142"/>
      <c r="Y57" s="919" t="s">
        <v>288</v>
      </c>
      <c r="Z57" s="920"/>
      <c r="AA57" s="920"/>
      <c r="AB57" s="921"/>
      <c r="AC57" s="180" t="s">
        <v>287</v>
      </c>
      <c r="AD57" s="180"/>
      <c r="AE57" s="180"/>
      <c r="AF57" s="180"/>
      <c r="AG57" s="181" t="s">
        <v>286</v>
      </c>
      <c r="AH57" s="182"/>
      <c r="AI57" s="183"/>
      <c r="AJ57" s="884" t="s">
        <v>285</v>
      </c>
      <c r="AK57" s="884"/>
      <c r="AL57" s="884"/>
      <c r="AM57" s="884">
        <f>ROUNDDOWN(IF(AND($G$36="有り",D54&gt;3.6),110000*D54,0),-3)</f>
        <v>0</v>
      </c>
      <c r="AN57" s="884"/>
      <c r="AO57" s="884">
        <f>ROUNDDOWN(IF(AND($G$36="有り",J54&gt;3.6),110000*J54,0),-3)</f>
        <v>0</v>
      </c>
      <c r="AP57" s="884"/>
      <c r="AQ57" s="884">
        <f>ROUNDDOWN(IF(AND($G$36="有り",P54&gt;3.6),110000*P54,0),-3)</f>
        <v>0</v>
      </c>
      <c r="AR57" s="884"/>
      <c r="AS57" s="925"/>
    </row>
    <row r="58" spans="2:45" s="162" customFormat="1" ht="5.0999999999999996" customHeight="1" x14ac:dyDescent="0.4">
      <c r="B58" s="862"/>
      <c r="C58" s="863"/>
      <c r="D58" s="864"/>
      <c r="E58" s="865"/>
      <c r="F58" s="869"/>
      <c r="G58" s="177"/>
      <c r="H58" s="874"/>
      <c r="I58" s="875"/>
      <c r="J58" s="864"/>
      <c r="K58" s="865"/>
      <c r="L58" s="878"/>
      <c r="M58" s="142"/>
      <c r="N58" s="862"/>
      <c r="O58" s="863"/>
      <c r="P58" s="864"/>
      <c r="Q58" s="865"/>
      <c r="R58" s="869"/>
      <c r="T58" s="142"/>
      <c r="U58" s="142"/>
      <c r="V58" s="142"/>
      <c r="W58" s="142"/>
      <c r="X58" s="142"/>
      <c r="Y58" s="922"/>
      <c r="Z58" s="923"/>
      <c r="AA58" s="923"/>
      <c r="AB58" s="924"/>
      <c r="AC58" s="180" t="s">
        <v>284</v>
      </c>
      <c r="AD58" s="180"/>
      <c r="AE58" s="180"/>
      <c r="AF58" s="180"/>
      <c r="AG58" s="181" t="s">
        <v>283</v>
      </c>
      <c r="AH58" s="182"/>
      <c r="AI58" s="183"/>
      <c r="AJ58" s="884" t="s">
        <v>282</v>
      </c>
      <c r="AK58" s="884"/>
      <c r="AL58" s="884"/>
      <c r="AM58" s="884">
        <f>ROUNDDOWN(IF(AND(OR($G$36="無し",$G$36=""),D54&gt;3.6),100000*D54,0),-3)</f>
        <v>0</v>
      </c>
      <c r="AN58" s="884"/>
      <c r="AO58" s="884">
        <f>ROUNDDOWN(IF(AND(OR($G$36="無し",$G$36=""),J54&gt;3.6),100000*J54,0),-3)</f>
        <v>0</v>
      </c>
      <c r="AP58" s="884"/>
      <c r="AQ58" s="884">
        <f>ROUNDDOWN(IF(AND(OR($G$36="無し",$G$36=""),P54&gt;3.6),100000*P54,0),-3)</f>
        <v>0</v>
      </c>
      <c r="AR58" s="884"/>
      <c r="AS58" s="925"/>
    </row>
    <row r="59" spans="2:45" s="162" customFormat="1" ht="5.0999999999999996" customHeight="1" x14ac:dyDescent="0.4">
      <c r="B59" s="862">
        <v>5</v>
      </c>
      <c r="C59" s="863"/>
      <c r="D59" s="864"/>
      <c r="E59" s="865"/>
      <c r="F59" s="869" t="s">
        <v>360</v>
      </c>
      <c r="G59" s="177"/>
      <c r="H59" s="870">
        <v>15</v>
      </c>
      <c r="I59" s="871"/>
      <c r="J59" s="864"/>
      <c r="K59" s="865"/>
      <c r="L59" s="876" t="s">
        <v>360</v>
      </c>
      <c r="M59" s="177"/>
      <c r="N59" s="862">
        <v>25</v>
      </c>
      <c r="O59" s="863"/>
      <c r="P59" s="864"/>
      <c r="Q59" s="865"/>
      <c r="R59" s="869" t="s">
        <v>360</v>
      </c>
      <c r="T59" s="142"/>
      <c r="U59" s="142"/>
      <c r="V59" s="142"/>
      <c r="W59" s="142"/>
      <c r="X59" s="142"/>
      <c r="Y59" s="866" t="s">
        <v>361</v>
      </c>
      <c r="Z59" s="867"/>
      <c r="AA59" s="867"/>
      <c r="AB59" s="868"/>
      <c r="AC59" s="178" t="s">
        <v>294</v>
      </c>
      <c r="AD59" s="178"/>
      <c r="AE59" s="178"/>
      <c r="AF59" s="178"/>
      <c r="AG59" s="866" t="s">
        <v>362</v>
      </c>
      <c r="AH59" s="867"/>
      <c r="AI59" s="868"/>
      <c r="AJ59" s="916" t="s">
        <v>279</v>
      </c>
      <c r="AK59" s="917"/>
      <c r="AL59" s="918"/>
      <c r="AM59" s="885">
        <f>B59</f>
        <v>5</v>
      </c>
      <c r="AN59" s="886"/>
      <c r="AO59" s="885">
        <f>H59</f>
        <v>15</v>
      </c>
      <c r="AP59" s="886"/>
      <c r="AQ59" s="885">
        <f>N59</f>
        <v>25</v>
      </c>
      <c r="AR59" s="886"/>
      <c r="AS59" s="179" t="s">
        <v>103</v>
      </c>
    </row>
    <row r="60" spans="2:45" s="162" customFormat="1" ht="5.0999999999999996" customHeight="1" x14ac:dyDescent="0.4">
      <c r="B60" s="862"/>
      <c r="C60" s="863"/>
      <c r="D60" s="864"/>
      <c r="E60" s="865"/>
      <c r="F60" s="869"/>
      <c r="G60" s="177"/>
      <c r="H60" s="872"/>
      <c r="I60" s="873"/>
      <c r="J60" s="864"/>
      <c r="K60" s="865"/>
      <c r="L60" s="877"/>
      <c r="M60" s="177"/>
      <c r="N60" s="862"/>
      <c r="O60" s="863"/>
      <c r="P60" s="864"/>
      <c r="Q60" s="865"/>
      <c r="R60" s="869"/>
      <c r="T60" s="142"/>
      <c r="U60" s="142"/>
      <c r="V60" s="142"/>
      <c r="W60" s="142"/>
      <c r="X60" s="142"/>
      <c r="Y60" s="919" t="s">
        <v>293</v>
      </c>
      <c r="Z60" s="920"/>
      <c r="AA60" s="920"/>
      <c r="AB60" s="921"/>
      <c r="AC60" s="180" t="s">
        <v>287</v>
      </c>
      <c r="AD60" s="180"/>
      <c r="AE60" s="180"/>
      <c r="AF60" s="180"/>
      <c r="AG60" s="181" t="s">
        <v>292</v>
      </c>
      <c r="AH60" s="182"/>
      <c r="AI60" s="183"/>
      <c r="AJ60" s="884" t="s">
        <v>291</v>
      </c>
      <c r="AK60" s="884"/>
      <c r="AL60" s="884"/>
      <c r="AM60" s="884">
        <f>ROUNDDOWN(MIN(IF(AND($G$36="有り",D59&lt;=3.6),130000*D59,0),390000),-3)</f>
        <v>0</v>
      </c>
      <c r="AN60" s="884"/>
      <c r="AO60" s="884">
        <f>ROUNDDOWN(MIN(IF(AND($G$36="有り",J59&lt;=3.6),130000*J59,0),390000),-3)</f>
        <v>0</v>
      </c>
      <c r="AP60" s="884"/>
      <c r="AQ60" s="884">
        <f>ROUNDDOWN(MIN(IF(AND($G$36="有り",P59&lt;=3.6),130000*P59,0),390000),-3)</f>
        <v>0</v>
      </c>
      <c r="AR60" s="884"/>
      <c r="AS60" s="925">
        <f>SUM(MAX(AM60:AN63),MAX(AO60:AP63),MAX(AQ60:AR63))</f>
        <v>0</v>
      </c>
    </row>
    <row r="61" spans="2:45" s="162" customFormat="1" ht="5.0999999999999996" customHeight="1" x14ac:dyDescent="0.4">
      <c r="B61" s="862"/>
      <c r="C61" s="863"/>
      <c r="D61" s="864"/>
      <c r="E61" s="865"/>
      <c r="F61" s="869"/>
      <c r="G61" s="177"/>
      <c r="H61" s="872"/>
      <c r="I61" s="873"/>
      <c r="J61" s="864"/>
      <c r="K61" s="865"/>
      <c r="L61" s="877"/>
      <c r="M61" s="177"/>
      <c r="N61" s="862"/>
      <c r="O61" s="863"/>
      <c r="P61" s="864"/>
      <c r="Q61" s="865"/>
      <c r="R61" s="869"/>
      <c r="T61" s="142"/>
      <c r="U61" s="142"/>
      <c r="V61" s="142"/>
      <c r="W61" s="142"/>
      <c r="X61" s="142"/>
      <c r="Y61" s="922"/>
      <c r="Z61" s="923"/>
      <c r="AA61" s="923"/>
      <c r="AB61" s="924"/>
      <c r="AC61" s="180" t="s">
        <v>284</v>
      </c>
      <c r="AD61" s="180"/>
      <c r="AE61" s="180"/>
      <c r="AF61" s="180"/>
      <c r="AG61" s="181" t="s">
        <v>290</v>
      </c>
      <c r="AH61" s="182"/>
      <c r="AI61" s="183"/>
      <c r="AJ61" s="884" t="s">
        <v>289</v>
      </c>
      <c r="AK61" s="884"/>
      <c r="AL61" s="884"/>
      <c r="AM61" s="884">
        <f>ROUNDDOWN(MIN(IF(AND(OR($G$36="無し",$G$36=""),D59&lt;=3.6),120000*D59,0),360000),-3)</f>
        <v>0</v>
      </c>
      <c r="AN61" s="884"/>
      <c r="AO61" s="884">
        <f>ROUNDDOWN(MIN(IF(AND(OR($G$36="無し",$G$36=""),J59&lt;=3.6),120000*J59,0),360000),-3)</f>
        <v>0</v>
      </c>
      <c r="AP61" s="884"/>
      <c r="AQ61" s="884">
        <f>ROUNDDOWN(MIN(IF(AND(OR($G$36="無し",$G$36=""),P59&lt;=3.6),120000*P59,0),360000),-3)</f>
        <v>0</v>
      </c>
      <c r="AR61" s="884"/>
      <c r="AS61" s="925"/>
    </row>
    <row r="62" spans="2:45" s="162" customFormat="1" ht="5.0999999999999996" customHeight="1" x14ac:dyDescent="0.4">
      <c r="B62" s="862"/>
      <c r="C62" s="863"/>
      <c r="D62" s="864"/>
      <c r="E62" s="865"/>
      <c r="F62" s="869"/>
      <c r="G62" s="177"/>
      <c r="H62" s="872"/>
      <c r="I62" s="873"/>
      <c r="J62" s="864"/>
      <c r="K62" s="865"/>
      <c r="L62" s="877"/>
      <c r="M62" s="177"/>
      <c r="N62" s="862"/>
      <c r="O62" s="863"/>
      <c r="P62" s="864"/>
      <c r="Q62" s="865"/>
      <c r="R62" s="869"/>
      <c r="T62" s="142"/>
      <c r="U62" s="142"/>
      <c r="V62" s="142"/>
      <c r="W62" s="142"/>
      <c r="X62" s="142"/>
      <c r="Y62" s="919" t="s">
        <v>288</v>
      </c>
      <c r="Z62" s="920"/>
      <c r="AA62" s="920"/>
      <c r="AB62" s="921"/>
      <c r="AC62" s="180" t="s">
        <v>287</v>
      </c>
      <c r="AD62" s="180"/>
      <c r="AE62" s="180"/>
      <c r="AF62" s="180"/>
      <c r="AG62" s="181" t="s">
        <v>286</v>
      </c>
      <c r="AH62" s="182"/>
      <c r="AI62" s="183"/>
      <c r="AJ62" s="884" t="s">
        <v>285</v>
      </c>
      <c r="AK62" s="884"/>
      <c r="AL62" s="884"/>
      <c r="AM62" s="884">
        <f>ROUNDDOWN(IF(AND($G$36="有り",D59&gt;3.6),110000*D59,0),-3)</f>
        <v>0</v>
      </c>
      <c r="AN62" s="884"/>
      <c r="AO62" s="884">
        <f>ROUNDDOWN(IF(AND($G$36="有り",J59&gt;3.6),110000*J59,0),-3)</f>
        <v>0</v>
      </c>
      <c r="AP62" s="884"/>
      <c r="AQ62" s="884">
        <f>ROUNDDOWN(IF(AND($G$36="有り",P59&gt;3.6),110000*P59,0),-3)</f>
        <v>0</v>
      </c>
      <c r="AR62" s="884"/>
      <c r="AS62" s="925"/>
    </row>
    <row r="63" spans="2:45" s="162" customFormat="1" ht="5.0999999999999996" customHeight="1" x14ac:dyDescent="0.4">
      <c r="B63" s="862"/>
      <c r="C63" s="863"/>
      <c r="D63" s="864"/>
      <c r="E63" s="865"/>
      <c r="F63" s="869"/>
      <c r="G63" s="177"/>
      <c r="H63" s="874"/>
      <c r="I63" s="875"/>
      <c r="J63" s="864"/>
      <c r="K63" s="865"/>
      <c r="L63" s="878"/>
      <c r="M63" s="142"/>
      <c r="N63" s="862"/>
      <c r="O63" s="863"/>
      <c r="P63" s="864"/>
      <c r="Q63" s="865"/>
      <c r="R63" s="869"/>
      <c r="T63" s="142"/>
      <c r="U63" s="142"/>
      <c r="V63" s="142"/>
      <c r="W63" s="142"/>
      <c r="X63" s="142"/>
      <c r="Y63" s="922"/>
      <c r="Z63" s="923"/>
      <c r="AA63" s="923"/>
      <c r="AB63" s="924"/>
      <c r="AC63" s="180" t="s">
        <v>284</v>
      </c>
      <c r="AD63" s="180"/>
      <c r="AE63" s="180"/>
      <c r="AF63" s="180"/>
      <c r="AG63" s="181" t="s">
        <v>283</v>
      </c>
      <c r="AH63" s="182"/>
      <c r="AI63" s="183"/>
      <c r="AJ63" s="884" t="s">
        <v>282</v>
      </c>
      <c r="AK63" s="884"/>
      <c r="AL63" s="884"/>
      <c r="AM63" s="884">
        <f>ROUNDDOWN(IF(AND(OR($G$36="無し",$G$36=""),D59&gt;3.6),100000*D59,0),-3)</f>
        <v>0</v>
      </c>
      <c r="AN63" s="884"/>
      <c r="AO63" s="884">
        <f>ROUNDDOWN(IF(AND(OR($G$36="無し",$G$36=""),J59&gt;3.6),100000*J59,0),-3)</f>
        <v>0</v>
      </c>
      <c r="AP63" s="884"/>
      <c r="AQ63" s="884">
        <f>ROUNDDOWN(IF(AND(OR($G$36="無し",$G$36=""),P59&gt;3.6),100000*P59,0),-3)</f>
        <v>0</v>
      </c>
      <c r="AR63" s="884"/>
      <c r="AS63" s="925"/>
    </row>
    <row r="64" spans="2:45" s="162" customFormat="1" ht="5.0999999999999996" customHeight="1" x14ac:dyDescent="0.4">
      <c r="B64" s="862">
        <v>6</v>
      </c>
      <c r="C64" s="863"/>
      <c r="D64" s="864"/>
      <c r="E64" s="865"/>
      <c r="F64" s="869" t="s">
        <v>360</v>
      </c>
      <c r="G64" s="177"/>
      <c r="H64" s="870">
        <v>16</v>
      </c>
      <c r="I64" s="871"/>
      <c r="J64" s="864"/>
      <c r="K64" s="865"/>
      <c r="L64" s="876" t="s">
        <v>360</v>
      </c>
      <c r="M64" s="177"/>
      <c r="N64" s="862">
        <v>26</v>
      </c>
      <c r="O64" s="863"/>
      <c r="P64" s="864"/>
      <c r="Q64" s="865"/>
      <c r="R64" s="869" t="s">
        <v>360</v>
      </c>
      <c r="T64" s="142"/>
      <c r="U64" s="142"/>
      <c r="V64" s="142"/>
      <c r="W64" s="142"/>
      <c r="X64" s="142"/>
      <c r="Y64" s="866" t="s">
        <v>361</v>
      </c>
      <c r="Z64" s="867"/>
      <c r="AA64" s="867"/>
      <c r="AB64" s="868"/>
      <c r="AC64" s="178" t="s">
        <v>294</v>
      </c>
      <c r="AD64" s="178"/>
      <c r="AE64" s="178"/>
      <c r="AF64" s="178"/>
      <c r="AG64" s="866" t="s">
        <v>362</v>
      </c>
      <c r="AH64" s="867"/>
      <c r="AI64" s="868"/>
      <c r="AJ64" s="916" t="s">
        <v>279</v>
      </c>
      <c r="AK64" s="917"/>
      <c r="AL64" s="918"/>
      <c r="AM64" s="885">
        <f>B64</f>
        <v>6</v>
      </c>
      <c r="AN64" s="886"/>
      <c r="AO64" s="885">
        <f>H64</f>
        <v>16</v>
      </c>
      <c r="AP64" s="886"/>
      <c r="AQ64" s="885">
        <f>N64</f>
        <v>26</v>
      </c>
      <c r="AR64" s="886"/>
      <c r="AS64" s="179" t="s">
        <v>103</v>
      </c>
    </row>
    <row r="65" spans="2:45" s="162" customFormat="1" ht="5.0999999999999996" customHeight="1" x14ac:dyDescent="0.4">
      <c r="B65" s="862"/>
      <c r="C65" s="863"/>
      <c r="D65" s="864"/>
      <c r="E65" s="865"/>
      <c r="F65" s="869"/>
      <c r="G65" s="177"/>
      <c r="H65" s="872"/>
      <c r="I65" s="873"/>
      <c r="J65" s="864"/>
      <c r="K65" s="865"/>
      <c r="L65" s="877"/>
      <c r="M65" s="177"/>
      <c r="N65" s="862"/>
      <c r="O65" s="863"/>
      <c r="P65" s="864"/>
      <c r="Q65" s="865"/>
      <c r="R65" s="869"/>
      <c r="T65" s="142"/>
      <c r="U65" s="142"/>
      <c r="V65" s="142"/>
      <c r="W65" s="142"/>
      <c r="X65" s="142"/>
      <c r="Y65" s="919" t="s">
        <v>293</v>
      </c>
      <c r="Z65" s="920"/>
      <c r="AA65" s="920"/>
      <c r="AB65" s="921"/>
      <c r="AC65" s="180" t="s">
        <v>287</v>
      </c>
      <c r="AD65" s="180"/>
      <c r="AE65" s="180"/>
      <c r="AF65" s="180"/>
      <c r="AG65" s="181" t="s">
        <v>292</v>
      </c>
      <c r="AH65" s="182"/>
      <c r="AI65" s="183"/>
      <c r="AJ65" s="884" t="s">
        <v>291</v>
      </c>
      <c r="AK65" s="884"/>
      <c r="AL65" s="884"/>
      <c r="AM65" s="884">
        <f>ROUNDDOWN(MIN(IF(AND($G$36="有り",D64&lt;=3.6),130000*D64,0),390000),-3)</f>
        <v>0</v>
      </c>
      <c r="AN65" s="884"/>
      <c r="AO65" s="884">
        <f>ROUNDDOWN(MIN(IF(AND($G$36="有り",J64&lt;=3.6),130000*J64,0),390000),-3)</f>
        <v>0</v>
      </c>
      <c r="AP65" s="884"/>
      <c r="AQ65" s="884">
        <f>ROUNDDOWN(MIN(IF(AND($G$36="有り",P64&lt;=3.6),130000*P64,0),390000),-3)</f>
        <v>0</v>
      </c>
      <c r="AR65" s="884"/>
      <c r="AS65" s="925">
        <f>SUM(MAX(AM65:AN68),MAX(AO65:AP68),MAX(AQ65:AR68))</f>
        <v>0</v>
      </c>
    </row>
    <row r="66" spans="2:45" s="162" customFormat="1" ht="5.0999999999999996" customHeight="1" x14ac:dyDescent="0.4">
      <c r="B66" s="862"/>
      <c r="C66" s="863"/>
      <c r="D66" s="864"/>
      <c r="E66" s="865"/>
      <c r="F66" s="869"/>
      <c r="G66" s="177"/>
      <c r="H66" s="872"/>
      <c r="I66" s="873"/>
      <c r="J66" s="864"/>
      <c r="K66" s="865"/>
      <c r="L66" s="877"/>
      <c r="M66" s="177"/>
      <c r="N66" s="862"/>
      <c r="O66" s="863"/>
      <c r="P66" s="864"/>
      <c r="Q66" s="865"/>
      <c r="R66" s="869"/>
      <c r="T66" s="142"/>
      <c r="U66" s="142"/>
      <c r="V66" s="142"/>
      <c r="W66" s="142"/>
      <c r="X66" s="142"/>
      <c r="Y66" s="922"/>
      <c r="Z66" s="923"/>
      <c r="AA66" s="923"/>
      <c r="AB66" s="924"/>
      <c r="AC66" s="180" t="s">
        <v>284</v>
      </c>
      <c r="AD66" s="180"/>
      <c r="AE66" s="180"/>
      <c r="AF66" s="180"/>
      <c r="AG66" s="181" t="s">
        <v>290</v>
      </c>
      <c r="AH66" s="182"/>
      <c r="AI66" s="183"/>
      <c r="AJ66" s="884" t="s">
        <v>289</v>
      </c>
      <c r="AK66" s="884"/>
      <c r="AL66" s="884"/>
      <c r="AM66" s="884">
        <f>ROUNDDOWN(MIN(IF(AND(OR($G$36="無し",$G$36=""),D64&lt;=3.6),120000*D64,0),360000),-3)</f>
        <v>0</v>
      </c>
      <c r="AN66" s="884"/>
      <c r="AO66" s="884">
        <f>ROUNDDOWN(MIN(IF(AND(OR($G$36="無し",$G$36=""),J64&lt;=3.6),120000*J64,0),360000),-3)</f>
        <v>0</v>
      </c>
      <c r="AP66" s="884"/>
      <c r="AQ66" s="884">
        <f>ROUNDDOWN(MIN(IF(AND(OR($G$36="無し",$G$36=""),P64&lt;=3.6),120000*P64,0),360000),-3)</f>
        <v>0</v>
      </c>
      <c r="AR66" s="884"/>
      <c r="AS66" s="925"/>
    </row>
    <row r="67" spans="2:45" s="162" customFormat="1" ht="5.0999999999999996" customHeight="1" x14ac:dyDescent="0.4">
      <c r="B67" s="862"/>
      <c r="C67" s="863"/>
      <c r="D67" s="864"/>
      <c r="E67" s="865"/>
      <c r="F67" s="869"/>
      <c r="G67" s="177"/>
      <c r="H67" s="872"/>
      <c r="I67" s="873"/>
      <c r="J67" s="864"/>
      <c r="K67" s="865"/>
      <c r="L67" s="877"/>
      <c r="M67" s="177"/>
      <c r="N67" s="862"/>
      <c r="O67" s="863"/>
      <c r="P67" s="864"/>
      <c r="Q67" s="865"/>
      <c r="R67" s="869"/>
      <c r="T67" s="142"/>
      <c r="U67" s="142"/>
      <c r="V67" s="142"/>
      <c r="W67" s="142"/>
      <c r="X67" s="142"/>
      <c r="Y67" s="919" t="s">
        <v>288</v>
      </c>
      <c r="Z67" s="920"/>
      <c r="AA67" s="920"/>
      <c r="AB67" s="921"/>
      <c r="AC67" s="180" t="s">
        <v>287</v>
      </c>
      <c r="AD67" s="180"/>
      <c r="AE67" s="180"/>
      <c r="AF67" s="180"/>
      <c r="AG67" s="181" t="s">
        <v>286</v>
      </c>
      <c r="AH67" s="182"/>
      <c r="AI67" s="183"/>
      <c r="AJ67" s="884" t="s">
        <v>285</v>
      </c>
      <c r="AK67" s="884"/>
      <c r="AL67" s="884"/>
      <c r="AM67" s="884">
        <f>ROUNDDOWN(IF(AND($G$36="有り",D64&gt;3.6),110000*D64,0),-3)</f>
        <v>0</v>
      </c>
      <c r="AN67" s="884"/>
      <c r="AO67" s="884">
        <f>ROUNDDOWN(IF(AND($G$36="有り",J64&gt;3.6),110000*J64,0),-3)</f>
        <v>0</v>
      </c>
      <c r="AP67" s="884"/>
      <c r="AQ67" s="884">
        <f>ROUNDDOWN(IF(AND($G$36="有り",P64&gt;3.6),110000*P64,0),-3)</f>
        <v>0</v>
      </c>
      <c r="AR67" s="884"/>
      <c r="AS67" s="925"/>
    </row>
    <row r="68" spans="2:45" s="162" customFormat="1" ht="5.0999999999999996" customHeight="1" x14ac:dyDescent="0.4">
      <c r="B68" s="862"/>
      <c r="C68" s="863"/>
      <c r="D68" s="864"/>
      <c r="E68" s="865"/>
      <c r="F68" s="869"/>
      <c r="G68" s="177"/>
      <c r="H68" s="874"/>
      <c r="I68" s="875"/>
      <c r="J68" s="864"/>
      <c r="K68" s="865"/>
      <c r="L68" s="878"/>
      <c r="M68" s="142"/>
      <c r="N68" s="862"/>
      <c r="O68" s="863"/>
      <c r="P68" s="864"/>
      <c r="Q68" s="865"/>
      <c r="R68" s="869"/>
      <c r="T68" s="142"/>
      <c r="U68" s="142"/>
      <c r="V68" s="142"/>
      <c r="W68" s="142"/>
      <c r="X68" s="142"/>
      <c r="Y68" s="922"/>
      <c r="Z68" s="923"/>
      <c r="AA68" s="923"/>
      <c r="AB68" s="924"/>
      <c r="AC68" s="180" t="s">
        <v>284</v>
      </c>
      <c r="AD68" s="180"/>
      <c r="AE68" s="180"/>
      <c r="AF68" s="180"/>
      <c r="AG68" s="181" t="s">
        <v>283</v>
      </c>
      <c r="AH68" s="182"/>
      <c r="AI68" s="183"/>
      <c r="AJ68" s="884" t="s">
        <v>282</v>
      </c>
      <c r="AK68" s="884"/>
      <c r="AL68" s="884"/>
      <c r="AM68" s="884">
        <f>ROUNDDOWN(IF(AND(OR($G$36="無し",$G$36=""),D64&gt;3.6),100000*D64,0),-3)</f>
        <v>0</v>
      </c>
      <c r="AN68" s="884"/>
      <c r="AO68" s="884">
        <f>ROUNDDOWN(IF(AND(OR($G$36="無し",$G$36=""),J64&gt;3.6),100000*J64,0),-3)</f>
        <v>0</v>
      </c>
      <c r="AP68" s="884"/>
      <c r="AQ68" s="884">
        <f>ROUNDDOWN(IF(AND(OR($G$36="無し",$G$36=""),P64&gt;3.6),100000*P64,0),-3)</f>
        <v>0</v>
      </c>
      <c r="AR68" s="884"/>
      <c r="AS68" s="925"/>
    </row>
    <row r="69" spans="2:45" s="162" customFormat="1" ht="5.0999999999999996" customHeight="1" x14ac:dyDescent="0.4">
      <c r="B69" s="862">
        <v>7</v>
      </c>
      <c r="C69" s="863"/>
      <c r="D69" s="864"/>
      <c r="E69" s="865"/>
      <c r="F69" s="869" t="s">
        <v>360</v>
      </c>
      <c r="G69" s="177"/>
      <c r="H69" s="870">
        <v>17</v>
      </c>
      <c r="I69" s="871"/>
      <c r="J69" s="864"/>
      <c r="K69" s="865"/>
      <c r="L69" s="876" t="s">
        <v>360</v>
      </c>
      <c r="M69" s="177"/>
      <c r="N69" s="862">
        <v>27</v>
      </c>
      <c r="O69" s="863"/>
      <c r="P69" s="864"/>
      <c r="Q69" s="865"/>
      <c r="R69" s="869" t="s">
        <v>360</v>
      </c>
      <c r="T69" s="142"/>
      <c r="U69" s="142"/>
      <c r="V69" s="142"/>
      <c r="W69" s="142"/>
      <c r="X69" s="142"/>
      <c r="Y69" s="866" t="s">
        <v>361</v>
      </c>
      <c r="Z69" s="867"/>
      <c r="AA69" s="867"/>
      <c r="AB69" s="868"/>
      <c r="AC69" s="178" t="s">
        <v>294</v>
      </c>
      <c r="AD69" s="178"/>
      <c r="AE69" s="178"/>
      <c r="AF69" s="178"/>
      <c r="AG69" s="866" t="s">
        <v>362</v>
      </c>
      <c r="AH69" s="867"/>
      <c r="AI69" s="868"/>
      <c r="AJ69" s="916" t="s">
        <v>279</v>
      </c>
      <c r="AK69" s="917"/>
      <c r="AL69" s="918"/>
      <c r="AM69" s="885">
        <f>B69</f>
        <v>7</v>
      </c>
      <c r="AN69" s="886"/>
      <c r="AO69" s="885">
        <f>H69</f>
        <v>17</v>
      </c>
      <c r="AP69" s="886"/>
      <c r="AQ69" s="885">
        <f>N69</f>
        <v>27</v>
      </c>
      <c r="AR69" s="886"/>
      <c r="AS69" s="179" t="s">
        <v>103</v>
      </c>
    </row>
    <row r="70" spans="2:45" s="162" customFormat="1" ht="5.0999999999999996" customHeight="1" x14ac:dyDescent="0.4">
      <c r="B70" s="862"/>
      <c r="C70" s="863"/>
      <c r="D70" s="864"/>
      <c r="E70" s="865"/>
      <c r="F70" s="869"/>
      <c r="G70" s="177"/>
      <c r="H70" s="872"/>
      <c r="I70" s="873"/>
      <c r="J70" s="864"/>
      <c r="K70" s="865"/>
      <c r="L70" s="877"/>
      <c r="M70" s="177"/>
      <c r="N70" s="862"/>
      <c r="O70" s="863"/>
      <c r="P70" s="864"/>
      <c r="Q70" s="865"/>
      <c r="R70" s="869"/>
      <c r="T70" s="142"/>
      <c r="U70" s="142"/>
      <c r="V70" s="142"/>
      <c r="W70" s="142"/>
      <c r="X70" s="142"/>
      <c r="Y70" s="919" t="s">
        <v>293</v>
      </c>
      <c r="Z70" s="920"/>
      <c r="AA70" s="920"/>
      <c r="AB70" s="921"/>
      <c r="AC70" s="180" t="s">
        <v>287</v>
      </c>
      <c r="AD70" s="180"/>
      <c r="AE70" s="180"/>
      <c r="AF70" s="180"/>
      <c r="AG70" s="181" t="s">
        <v>292</v>
      </c>
      <c r="AH70" s="182"/>
      <c r="AI70" s="183"/>
      <c r="AJ70" s="884" t="s">
        <v>291</v>
      </c>
      <c r="AK70" s="884"/>
      <c r="AL70" s="884"/>
      <c r="AM70" s="884">
        <f>ROUNDDOWN(MIN(IF(AND($G$36="有り",D69&lt;=3.6),130000*D69,0),390000),-3)</f>
        <v>0</v>
      </c>
      <c r="AN70" s="884"/>
      <c r="AO70" s="884">
        <f>ROUNDDOWN(MIN(IF(AND($G$36="有り",J69&lt;=3.6),130000*J69,0),390000),-3)</f>
        <v>0</v>
      </c>
      <c r="AP70" s="884"/>
      <c r="AQ70" s="884">
        <f>ROUNDDOWN(MIN(IF(AND($G$36="有り",P69&lt;=3.6),130000*P69,0),390000),-3)</f>
        <v>0</v>
      </c>
      <c r="AR70" s="884"/>
      <c r="AS70" s="925">
        <f>SUM(MAX(AM70:AN73),MAX(AO70:AP73),MAX(AQ70:AR73))</f>
        <v>0</v>
      </c>
    </row>
    <row r="71" spans="2:45" s="162" customFormat="1" ht="5.0999999999999996" customHeight="1" x14ac:dyDescent="0.4">
      <c r="B71" s="862"/>
      <c r="C71" s="863"/>
      <c r="D71" s="864"/>
      <c r="E71" s="865"/>
      <c r="F71" s="869"/>
      <c r="G71" s="177"/>
      <c r="H71" s="872"/>
      <c r="I71" s="873"/>
      <c r="J71" s="864"/>
      <c r="K71" s="865"/>
      <c r="L71" s="877"/>
      <c r="M71" s="177"/>
      <c r="N71" s="862"/>
      <c r="O71" s="863"/>
      <c r="P71" s="864"/>
      <c r="Q71" s="865"/>
      <c r="R71" s="869"/>
      <c r="T71" s="142"/>
      <c r="U71" s="142"/>
      <c r="V71" s="142"/>
      <c r="W71" s="142"/>
      <c r="X71" s="142"/>
      <c r="Y71" s="922"/>
      <c r="Z71" s="923"/>
      <c r="AA71" s="923"/>
      <c r="AB71" s="924"/>
      <c r="AC71" s="180" t="s">
        <v>284</v>
      </c>
      <c r="AD71" s="180"/>
      <c r="AE71" s="180"/>
      <c r="AF71" s="180"/>
      <c r="AG71" s="181" t="s">
        <v>290</v>
      </c>
      <c r="AH71" s="182"/>
      <c r="AI71" s="183"/>
      <c r="AJ71" s="884" t="s">
        <v>289</v>
      </c>
      <c r="AK71" s="884"/>
      <c r="AL71" s="884"/>
      <c r="AM71" s="884">
        <f>ROUNDDOWN(MIN(IF(AND(OR($G$36="無し",$G$36=""),D69&lt;=3.6),120000*D69,0),360000),-3)</f>
        <v>0</v>
      </c>
      <c r="AN71" s="884"/>
      <c r="AO71" s="884">
        <f>ROUNDDOWN(MIN(IF(AND(OR($G$36="無し",$G$36=""),J69&lt;=3.6),120000*J69,0),360000),-3)</f>
        <v>0</v>
      </c>
      <c r="AP71" s="884"/>
      <c r="AQ71" s="884">
        <f>ROUNDDOWN(MIN(IF(AND(OR($G$36="無し",$G$36=""),P69&lt;=3.6),120000*P69,0),360000),-3)</f>
        <v>0</v>
      </c>
      <c r="AR71" s="884"/>
      <c r="AS71" s="925"/>
    </row>
    <row r="72" spans="2:45" s="162" customFormat="1" ht="5.0999999999999996" customHeight="1" x14ac:dyDescent="0.4">
      <c r="B72" s="862"/>
      <c r="C72" s="863"/>
      <c r="D72" s="864"/>
      <c r="E72" s="865"/>
      <c r="F72" s="869"/>
      <c r="G72" s="177"/>
      <c r="H72" s="872"/>
      <c r="I72" s="873"/>
      <c r="J72" s="864"/>
      <c r="K72" s="865"/>
      <c r="L72" s="877"/>
      <c r="M72" s="177"/>
      <c r="N72" s="862"/>
      <c r="O72" s="863"/>
      <c r="P72" s="864"/>
      <c r="Q72" s="865"/>
      <c r="R72" s="869"/>
      <c r="T72" s="142"/>
      <c r="U72" s="142"/>
      <c r="V72" s="142"/>
      <c r="W72" s="142"/>
      <c r="X72" s="142"/>
      <c r="Y72" s="919" t="s">
        <v>288</v>
      </c>
      <c r="Z72" s="920"/>
      <c r="AA72" s="920"/>
      <c r="AB72" s="921"/>
      <c r="AC72" s="180" t="s">
        <v>287</v>
      </c>
      <c r="AD72" s="180"/>
      <c r="AE72" s="180"/>
      <c r="AF72" s="180"/>
      <c r="AG72" s="181" t="s">
        <v>286</v>
      </c>
      <c r="AH72" s="182"/>
      <c r="AI72" s="183"/>
      <c r="AJ72" s="884" t="s">
        <v>285</v>
      </c>
      <c r="AK72" s="884"/>
      <c r="AL72" s="884"/>
      <c r="AM72" s="884">
        <f>ROUNDDOWN(IF(AND($G$36="有り",D69&gt;3.6),110000*D69,0),-3)</f>
        <v>0</v>
      </c>
      <c r="AN72" s="884"/>
      <c r="AO72" s="884">
        <f>ROUNDDOWN(IF(AND($G$36="有り",J69&gt;3.6),110000*J69,0),-3)</f>
        <v>0</v>
      </c>
      <c r="AP72" s="884"/>
      <c r="AQ72" s="884">
        <f>ROUNDDOWN(IF(AND($G$36="有り",P69&gt;3.6),110000*P69,0),-3)</f>
        <v>0</v>
      </c>
      <c r="AR72" s="884"/>
      <c r="AS72" s="925"/>
    </row>
    <row r="73" spans="2:45" s="162" customFormat="1" ht="5.0999999999999996" customHeight="1" x14ac:dyDescent="0.4">
      <c r="B73" s="862"/>
      <c r="C73" s="863"/>
      <c r="D73" s="864"/>
      <c r="E73" s="865"/>
      <c r="F73" s="869"/>
      <c r="G73" s="177"/>
      <c r="H73" s="874"/>
      <c r="I73" s="875"/>
      <c r="J73" s="864"/>
      <c r="K73" s="865"/>
      <c r="L73" s="878"/>
      <c r="M73" s="142"/>
      <c r="N73" s="862"/>
      <c r="O73" s="863"/>
      <c r="P73" s="864"/>
      <c r="Q73" s="865"/>
      <c r="R73" s="869"/>
      <c r="T73" s="142"/>
      <c r="U73" s="142"/>
      <c r="V73" s="142"/>
      <c r="W73" s="142"/>
      <c r="X73" s="142"/>
      <c r="Y73" s="922"/>
      <c r="Z73" s="923"/>
      <c r="AA73" s="923"/>
      <c r="AB73" s="924"/>
      <c r="AC73" s="180" t="s">
        <v>284</v>
      </c>
      <c r="AD73" s="180"/>
      <c r="AE73" s="180"/>
      <c r="AF73" s="180"/>
      <c r="AG73" s="181" t="s">
        <v>283</v>
      </c>
      <c r="AH73" s="182"/>
      <c r="AI73" s="183"/>
      <c r="AJ73" s="884" t="s">
        <v>282</v>
      </c>
      <c r="AK73" s="884"/>
      <c r="AL73" s="884"/>
      <c r="AM73" s="884">
        <f>ROUNDDOWN(IF(AND(OR($G$36="無し",$G$36=""),D69&gt;3.6),100000*D69,0),-3)</f>
        <v>0</v>
      </c>
      <c r="AN73" s="884"/>
      <c r="AO73" s="884">
        <f>ROUNDDOWN(IF(AND(OR($G$36="無し",$G$36=""),J69&gt;3.6),100000*J69,0),-3)</f>
        <v>0</v>
      </c>
      <c r="AP73" s="884"/>
      <c r="AQ73" s="884">
        <f>ROUNDDOWN(IF(AND(OR($G$36="無し",$G$36=""),P69&gt;3.6),100000*P69,0),-3)</f>
        <v>0</v>
      </c>
      <c r="AR73" s="884"/>
      <c r="AS73" s="925"/>
    </row>
    <row r="74" spans="2:45" s="162" customFormat="1" ht="5.0999999999999996" customHeight="1" x14ac:dyDescent="0.4">
      <c r="B74" s="862">
        <v>8</v>
      </c>
      <c r="C74" s="863"/>
      <c r="D74" s="864"/>
      <c r="E74" s="865"/>
      <c r="F74" s="869" t="s">
        <v>360</v>
      </c>
      <c r="G74" s="177"/>
      <c r="H74" s="870">
        <v>18</v>
      </c>
      <c r="I74" s="871"/>
      <c r="J74" s="864"/>
      <c r="K74" s="865"/>
      <c r="L74" s="876" t="s">
        <v>360</v>
      </c>
      <c r="M74" s="177"/>
      <c r="N74" s="862">
        <v>28</v>
      </c>
      <c r="O74" s="863"/>
      <c r="P74" s="864"/>
      <c r="Q74" s="865"/>
      <c r="R74" s="869" t="s">
        <v>360</v>
      </c>
      <c r="T74" s="142"/>
      <c r="U74" s="142"/>
      <c r="V74" s="142"/>
      <c r="W74" s="142"/>
      <c r="X74" s="142"/>
      <c r="Y74" s="866" t="s">
        <v>361</v>
      </c>
      <c r="Z74" s="867"/>
      <c r="AA74" s="867"/>
      <c r="AB74" s="868"/>
      <c r="AC74" s="178" t="s">
        <v>294</v>
      </c>
      <c r="AD74" s="178"/>
      <c r="AE74" s="178"/>
      <c r="AF74" s="178"/>
      <c r="AG74" s="866" t="s">
        <v>362</v>
      </c>
      <c r="AH74" s="867"/>
      <c r="AI74" s="868"/>
      <c r="AJ74" s="916" t="s">
        <v>279</v>
      </c>
      <c r="AK74" s="917"/>
      <c r="AL74" s="918"/>
      <c r="AM74" s="885">
        <f>B74</f>
        <v>8</v>
      </c>
      <c r="AN74" s="886"/>
      <c r="AO74" s="885">
        <f>H74</f>
        <v>18</v>
      </c>
      <c r="AP74" s="886"/>
      <c r="AQ74" s="885">
        <f>N74</f>
        <v>28</v>
      </c>
      <c r="AR74" s="886"/>
      <c r="AS74" s="179" t="s">
        <v>103</v>
      </c>
    </row>
    <row r="75" spans="2:45" s="162" customFormat="1" ht="5.0999999999999996" customHeight="1" x14ac:dyDescent="0.4">
      <c r="B75" s="862"/>
      <c r="C75" s="863"/>
      <c r="D75" s="864"/>
      <c r="E75" s="865"/>
      <c r="F75" s="869"/>
      <c r="G75" s="177"/>
      <c r="H75" s="872"/>
      <c r="I75" s="873"/>
      <c r="J75" s="864"/>
      <c r="K75" s="865"/>
      <c r="L75" s="877"/>
      <c r="M75" s="177"/>
      <c r="N75" s="862"/>
      <c r="O75" s="863"/>
      <c r="P75" s="864"/>
      <c r="Q75" s="865"/>
      <c r="R75" s="869"/>
      <c r="T75" s="142"/>
      <c r="U75" s="142"/>
      <c r="V75" s="142"/>
      <c r="W75" s="142"/>
      <c r="X75" s="142"/>
      <c r="Y75" s="919" t="s">
        <v>293</v>
      </c>
      <c r="Z75" s="920"/>
      <c r="AA75" s="920"/>
      <c r="AB75" s="921"/>
      <c r="AC75" s="180" t="s">
        <v>287</v>
      </c>
      <c r="AD75" s="180"/>
      <c r="AE75" s="180"/>
      <c r="AF75" s="180"/>
      <c r="AG75" s="181" t="s">
        <v>292</v>
      </c>
      <c r="AH75" s="182"/>
      <c r="AI75" s="183"/>
      <c r="AJ75" s="884" t="s">
        <v>291</v>
      </c>
      <c r="AK75" s="884"/>
      <c r="AL75" s="884"/>
      <c r="AM75" s="884">
        <f>ROUNDDOWN(MIN(IF(AND($G$36="有り",D74&lt;=3.6),130000*D74,0),390000),-3)</f>
        <v>0</v>
      </c>
      <c r="AN75" s="884"/>
      <c r="AO75" s="884">
        <f>ROUNDDOWN(MIN(IF(AND($G$36="有り",J74&lt;=3.6),130000*J74,0),390000),-3)</f>
        <v>0</v>
      </c>
      <c r="AP75" s="884"/>
      <c r="AQ75" s="884">
        <f>ROUNDDOWN(MIN(IF(AND($G$36="有り",P74&lt;=3.6),130000*P74,0),390000),-3)</f>
        <v>0</v>
      </c>
      <c r="AR75" s="884"/>
      <c r="AS75" s="925">
        <f>SUM(MAX(AM75:AN78),MAX(AO75:AP78),MAX(AQ75:AR78))</f>
        <v>0</v>
      </c>
    </row>
    <row r="76" spans="2:45" s="162" customFormat="1" ht="5.0999999999999996" customHeight="1" x14ac:dyDescent="0.4">
      <c r="B76" s="862"/>
      <c r="C76" s="863"/>
      <c r="D76" s="864"/>
      <c r="E76" s="865"/>
      <c r="F76" s="869"/>
      <c r="G76" s="177"/>
      <c r="H76" s="872"/>
      <c r="I76" s="873"/>
      <c r="J76" s="864"/>
      <c r="K76" s="865"/>
      <c r="L76" s="877"/>
      <c r="M76" s="177"/>
      <c r="N76" s="862"/>
      <c r="O76" s="863"/>
      <c r="P76" s="864"/>
      <c r="Q76" s="865"/>
      <c r="R76" s="869"/>
      <c r="T76" s="142"/>
      <c r="U76" s="142"/>
      <c r="V76" s="142"/>
      <c r="W76" s="142"/>
      <c r="X76" s="142"/>
      <c r="Y76" s="922"/>
      <c r="Z76" s="923"/>
      <c r="AA76" s="923"/>
      <c r="AB76" s="924"/>
      <c r="AC76" s="180" t="s">
        <v>284</v>
      </c>
      <c r="AD76" s="180"/>
      <c r="AE76" s="180"/>
      <c r="AF76" s="180"/>
      <c r="AG76" s="181" t="s">
        <v>290</v>
      </c>
      <c r="AH76" s="182"/>
      <c r="AI76" s="183"/>
      <c r="AJ76" s="884" t="s">
        <v>289</v>
      </c>
      <c r="AK76" s="884"/>
      <c r="AL76" s="884"/>
      <c r="AM76" s="884">
        <f>ROUNDDOWN(MIN(IF(AND(OR($G$36="無し",$G$36=""),D74&lt;=3.6),120000*D74,0),360000),-3)</f>
        <v>0</v>
      </c>
      <c r="AN76" s="884"/>
      <c r="AO76" s="884">
        <f>ROUNDDOWN(MIN(IF(AND(OR($G$36="無し",$G$36=""),J74&lt;=3.6),120000*J74,0),360000),-3)</f>
        <v>0</v>
      </c>
      <c r="AP76" s="884"/>
      <c r="AQ76" s="884">
        <f>ROUNDDOWN(MIN(IF(AND(OR($G$36="無し",$G$36=""),P74&lt;=3.6),120000*P74,0),360000),-3)</f>
        <v>0</v>
      </c>
      <c r="AR76" s="884"/>
      <c r="AS76" s="925"/>
    </row>
    <row r="77" spans="2:45" s="162" customFormat="1" ht="5.0999999999999996" customHeight="1" x14ac:dyDescent="0.4">
      <c r="B77" s="862"/>
      <c r="C77" s="863"/>
      <c r="D77" s="864"/>
      <c r="E77" s="865"/>
      <c r="F77" s="869"/>
      <c r="G77" s="177"/>
      <c r="H77" s="872"/>
      <c r="I77" s="873"/>
      <c r="J77" s="864"/>
      <c r="K77" s="865"/>
      <c r="L77" s="877"/>
      <c r="M77" s="177"/>
      <c r="N77" s="862"/>
      <c r="O77" s="863"/>
      <c r="P77" s="864"/>
      <c r="Q77" s="865"/>
      <c r="R77" s="869"/>
      <c r="T77" s="142"/>
      <c r="U77" s="142"/>
      <c r="V77" s="142"/>
      <c r="W77" s="142"/>
      <c r="X77" s="142"/>
      <c r="Y77" s="919" t="s">
        <v>288</v>
      </c>
      <c r="Z77" s="920"/>
      <c r="AA77" s="920"/>
      <c r="AB77" s="921"/>
      <c r="AC77" s="180" t="s">
        <v>287</v>
      </c>
      <c r="AD77" s="180"/>
      <c r="AE77" s="180"/>
      <c r="AF77" s="180"/>
      <c r="AG77" s="181" t="s">
        <v>286</v>
      </c>
      <c r="AH77" s="182"/>
      <c r="AI77" s="183"/>
      <c r="AJ77" s="884" t="s">
        <v>285</v>
      </c>
      <c r="AK77" s="884"/>
      <c r="AL77" s="884"/>
      <c r="AM77" s="884">
        <f>ROUNDDOWN(IF(AND($G$36="有り",D74&gt;3.6),110000*D74,0),-3)</f>
        <v>0</v>
      </c>
      <c r="AN77" s="884"/>
      <c r="AO77" s="884">
        <f>ROUNDDOWN(IF(AND($G$36="有り",J74&gt;3.6),110000*J74,0),-3)</f>
        <v>0</v>
      </c>
      <c r="AP77" s="884"/>
      <c r="AQ77" s="884">
        <f>ROUNDDOWN(IF(AND($G$36="有り",P74&gt;3.6),110000*P74,0),-3)</f>
        <v>0</v>
      </c>
      <c r="AR77" s="884"/>
      <c r="AS77" s="925"/>
    </row>
    <row r="78" spans="2:45" s="162" customFormat="1" ht="5.0999999999999996" customHeight="1" x14ac:dyDescent="0.4">
      <c r="B78" s="862"/>
      <c r="C78" s="863"/>
      <c r="D78" s="864"/>
      <c r="E78" s="865"/>
      <c r="F78" s="869"/>
      <c r="G78" s="177"/>
      <c r="H78" s="874"/>
      <c r="I78" s="875"/>
      <c r="J78" s="864"/>
      <c r="K78" s="865"/>
      <c r="L78" s="878"/>
      <c r="M78" s="142"/>
      <c r="N78" s="862"/>
      <c r="O78" s="863"/>
      <c r="P78" s="864"/>
      <c r="Q78" s="865"/>
      <c r="R78" s="869"/>
      <c r="T78" s="142"/>
      <c r="U78" s="142"/>
      <c r="V78" s="142"/>
      <c r="W78" s="142"/>
      <c r="X78" s="142"/>
      <c r="Y78" s="922"/>
      <c r="Z78" s="923"/>
      <c r="AA78" s="923"/>
      <c r="AB78" s="924"/>
      <c r="AC78" s="180" t="s">
        <v>284</v>
      </c>
      <c r="AD78" s="180"/>
      <c r="AE78" s="180"/>
      <c r="AF78" s="180"/>
      <c r="AG78" s="181" t="s">
        <v>283</v>
      </c>
      <c r="AH78" s="182"/>
      <c r="AI78" s="183"/>
      <c r="AJ78" s="884" t="s">
        <v>282</v>
      </c>
      <c r="AK78" s="884"/>
      <c r="AL78" s="884"/>
      <c r="AM78" s="884">
        <f>ROUNDDOWN(IF(AND(OR($G$36="無し",$G$36=""),D74&gt;3.6),100000*D74,0),-3)</f>
        <v>0</v>
      </c>
      <c r="AN78" s="884"/>
      <c r="AO78" s="884">
        <f>ROUNDDOWN(IF(AND(OR($G$36="無し",$G$36=""),J74&gt;3.6),100000*J74,0),-3)</f>
        <v>0</v>
      </c>
      <c r="AP78" s="884"/>
      <c r="AQ78" s="884">
        <f>ROUNDDOWN(IF(AND(OR($G$36="無し",$G$36=""),P74&gt;3.6),100000*P74,0),-3)</f>
        <v>0</v>
      </c>
      <c r="AR78" s="884"/>
      <c r="AS78" s="925"/>
    </row>
    <row r="79" spans="2:45" s="162" customFormat="1" ht="5.0999999999999996" customHeight="1" x14ac:dyDescent="0.4">
      <c r="B79" s="862">
        <v>9</v>
      </c>
      <c r="C79" s="863"/>
      <c r="D79" s="864"/>
      <c r="E79" s="865"/>
      <c r="F79" s="869" t="s">
        <v>360</v>
      </c>
      <c r="G79" s="177"/>
      <c r="H79" s="870">
        <v>19</v>
      </c>
      <c r="I79" s="871"/>
      <c r="J79" s="864"/>
      <c r="K79" s="865"/>
      <c r="L79" s="876" t="s">
        <v>360</v>
      </c>
      <c r="M79" s="177"/>
      <c r="N79" s="862">
        <v>29</v>
      </c>
      <c r="O79" s="863"/>
      <c r="P79" s="864"/>
      <c r="Q79" s="865"/>
      <c r="R79" s="869" t="s">
        <v>360</v>
      </c>
      <c r="T79" s="142"/>
      <c r="U79" s="142"/>
      <c r="V79" s="142"/>
      <c r="W79" s="142"/>
      <c r="X79" s="142"/>
      <c r="Y79" s="866" t="s">
        <v>361</v>
      </c>
      <c r="Z79" s="867"/>
      <c r="AA79" s="867"/>
      <c r="AB79" s="868"/>
      <c r="AC79" s="178" t="s">
        <v>294</v>
      </c>
      <c r="AD79" s="178"/>
      <c r="AE79" s="178"/>
      <c r="AF79" s="178"/>
      <c r="AG79" s="866" t="s">
        <v>362</v>
      </c>
      <c r="AH79" s="867"/>
      <c r="AI79" s="868"/>
      <c r="AJ79" s="916" t="s">
        <v>279</v>
      </c>
      <c r="AK79" s="917"/>
      <c r="AL79" s="918"/>
      <c r="AM79" s="885">
        <f>B79</f>
        <v>9</v>
      </c>
      <c r="AN79" s="886"/>
      <c r="AO79" s="885">
        <f>H79</f>
        <v>19</v>
      </c>
      <c r="AP79" s="886"/>
      <c r="AQ79" s="885">
        <f>N79</f>
        <v>29</v>
      </c>
      <c r="AR79" s="886"/>
      <c r="AS79" s="179" t="s">
        <v>103</v>
      </c>
    </row>
    <row r="80" spans="2:45" s="162" customFormat="1" ht="5.0999999999999996" customHeight="1" x14ac:dyDescent="0.4">
      <c r="B80" s="862"/>
      <c r="C80" s="863"/>
      <c r="D80" s="864"/>
      <c r="E80" s="865"/>
      <c r="F80" s="869"/>
      <c r="G80" s="177"/>
      <c r="H80" s="872"/>
      <c r="I80" s="873"/>
      <c r="J80" s="864"/>
      <c r="K80" s="865"/>
      <c r="L80" s="877"/>
      <c r="M80" s="177"/>
      <c r="N80" s="862"/>
      <c r="O80" s="863"/>
      <c r="P80" s="864"/>
      <c r="Q80" s="865"/>
      <c r="R80" s="869"/>
      <c r="T80" s="142"/>
      <c r="U80" s="142"/>
      <c r="V80" s="142"/>
      <c r="W80" s="142"/>
      <c r="X80" s="142"/>
      <c r="Y80" s="919" t="s">
        <v>293</v>
      </c>
      <c r="Z80" s="920"/>
      <c r="AA80" s="920"/>
      <c r="AB80" s="921"/>
      <c r="AC80" s="180" t="s">
        <v>287</v>
      </c>
      <c r="AD80" s="180"/>
      <c r="AE80" s="180"/>
      <c r="AF80" s="180"/>
      <c r="AG80" s="181" t="s">
        <v>292</v>
      </c>
      <c r="AH80" s="182"/>
      <c r="AI80" s="183"/>
      <c r="AJ80" s="884" t="s">
        <v>291</v>
      </c>
      <c r="AK80" s="884"/>
      <c r="AL80" s="884"/>
      <c r="AM80" s="884">
        <f>ROUNDDOWN(MIN(IF(AND($G$36="有り",D79&lt;=3.6),130000*D79,0),390000),-3)</f>
        <v>0</v>
      </c>
      <c r="AN80" s="884"/>
      <c r="AO80" s="884">
        <f>ROUNDDOWN(MIN(IF(AND($G$36="有り",J79&lt;=3.6),130000*J79,0),390000),-3)</f>
        <v>0</v>
      </c>
      <c r="AP80" s="884"/>
      <c r="AQ80" s="884">
        <f>ROUNDDOWN(MIN(IF(AND($G$36="有り",P79&lt;=3.6),130000*P79,0),390000),-3)</f>
        <v>0</v>
      </c>
      <c r="AR80" s="884"/>
      <c r="AS80" s="925">
        <f>SUM(MAX(AM80:AN83),MAX(AO80:AP83),MAX(AQ80:AR83))</f>
        <v>0</v>
      </c>
    </row>
    <row r="81" spans="1:45" s="162" customFormat="1" ht="5.0999999999999996" customHeight="1" x14ac:dyDescent="0.4">
      <c r="B81" s="862"/>
      <c r="C81" s="863"/>
      <c r="D81" s="864"/>
      <c r="E81" s="865"/>
      <c r="F81" s="869"/>
      <c r="G81" s="177"/>
      <c r="H81" s="872"/>
      <c r="I81" s="873"/>
      <c r="J81" s="864"/>
      <c r="K81" s="865"/>
      <c r="L81" s="877"/>
      <c r="M81" s="177"/>
      <c r="N81" s="862"/>
      <c r="O81" s="863"/>
      <c r="P81" s="864"/>
      <c r="Q81" s="865"/>
      <c r="R81" s="869"/>
      <c r="T81" s="142"/>
      <c r="U81" s="142"/>
      <c r="V81" s="142"/>
      <c r="W81" s="142"/>
      <c r="X81" s="142"/>
      <c r="Y81" s="922"/>
      <c r="Z81" s="923"/>
      <c r="AA81" s="923"/>
      <c r="AB81" s="924"/>
      <c r="AC81" s="180" t="s">
        <v>284</v>
      </c>
      <c r="AD81" s="180"/>
      <c r="AE81" s="180"/>
      <c r="AF81" s="180"/>
      <c r="AG81" s="181" t="s">
        <v>290</v>
      </c>
      <c r="AH81" s="182"/>
      <c r="AI81" s="183"/>
      <c r="AJ81" s="884" t="s">
        <v>289</v>
      </c>
      <c r="AK81" s="884"/>
      <c r="AL81" s="884"/>
      <c r="AM81" s="884">
        <f>ROUNDDOWN(MIN(IF(AND(OR($G$36="無し",$G$36=""),D79&lt;=3.6),120000*D79,0),360000),-3)</f>
        <v>0</v>
      </c>
      <c r="AN81" s="884"/>
      <c r="AO81" s="884">
        <f>ROUNDDOWN(MIN(IF(AND(OR($G$36="無し",$G$36=""),J79&lt;=3.6),120000*J79,0),360000),-3)</f>
        <v>0</v>
      </c>
      <c r="AP81" s="884"/>
      <c r="AQ81" s="884">
        <f>ROUNDDOWN(MIN(IF(AND(OR($G$36="無し",$G$36=""),P79&lt;=3.6),120000*P79,0),360000),-3)</f>
        <v>0</v>
      </c>
      <c r="AR81" s="884"/>
      <c r="AS81" s="925"/>
    </row>
    <row r="82" spans="1:45" s="162" customFormat="1" ht="5.0999999999999996" customHeight="1" x14ac:dyDescent="0.4">
      <c r="B82" s="862"/>
      <c r="C82" s="863"/>
      <c r="D82" s="864"/>
      <c r="E82" s="865"/>
      <c r="F82" s="869"/>
      <c r="G82" s="177"/>
      <c r="H82" s="872"/>
      <c r="I82" s="873"/>
      <c r="J82" s="864"/>
      <c r="K82" s="865"/>
      <c r="L82" s="877"/>
      <c r="M82" s="177"/>
      <c r="N82" s="862"/>
      <c r="O82" s="863"/>
      <c r="P82" s="864"/>
      <c r="Q82" s="865"/>
      <c r="R82" s="869"/>
      <c r="T82" s="142"/>
      <c r="U82" s="142"/>
      <c r="V82" s="142"/>
      <c r="W82" s="142"/>
      <c r="X82" s="142"/>
      <c r="Y82" s="919" t="s">
        <v>288</v>
      </c>
      <c r="Z82" s="920"/>
      <c r="AA82" s="920"/>
      <c r="AB82" s="921"/>
      <c r="AC82" s="180" t="s">
        <v>287</v>
      </c>
      <c r="AD82" s="180"/>
      <c r="AE82" s="180"/>
      <c r="AF82" s="180"/>
      <c r="AG82" s="181" t="s">
        <v>286</v>
      </c>
      <c r="AH82" s="182"/>
      <c r="AI82" s="183"/>
      <c r="AJ82" s="884" t="s">
        <v>285</v>
      </c>
      <c r="AK82" s="884"/>
      <c r="AL82" s="884"/>
      <c r="AM82" s="884">
        <f>ROUNDDOWN(IF(AND($G$36="有り",D79&gt;3.6),110000*D79,0),-3)</f>
        <v>0</v>
      </c>
      <c r="AN82" s="884"/>
      <c r="AO82" s="884">
        <f>ROUNDDOWN(IF(AND($G$36="有り",J79&gt;3.6),110000*J79,0),-3)</f>
        <v>0</v>
      </c>
      <c r="AP82" s="884"/>
      <c r="AQ82" s="884">
        <f>ROUNDDOWN(IF(AND($G$36="有り",P79&gt;3.6),110000*P79,0),-3)</f>
        <v>0</v>
      </c>
      <c r="AR82" s="884"/>
      <c r="AS82" s="925"/>
    </row>
    <row r="83" spans="1:45" s="162" customFormat="1" ht="5.0999999999999996" customHeight="1" x14ac:dyDescent="0.4">
      <c r="B83" s="862"/>
      <c r="C83" s="863"/>
      <c r="D83" s="864"/>
      <c r="E83" s="865"/>
      <c r="F83" s="869"/>
      <c r="G83" s="177"/>
      <c r="H83" s="874"/>
      <c r="I83" s="875"/>
      <c r="J83" s="864"/>
      <c r="K83" s="865"/>
      <c r="L83" s="878"/>
      <c r="M83" s="142"/>
      <c r="N83" s="862"/>
      <c r="O83" s="863"/>
      <c r="P83" s="864"/>
      <c r="Q83" s="865"/>
      <c r="R83" s="869"/>
      <c r="T83" s="142"/>
      <c r="U83" s="142"/>
      <c r="V83" s="142"/>
      <c r="W83" s="142"/>
      <c r="X83" s="142"/>
      <c r="Y83" s="922"/>
      <c r="Z83" s="923"/>
      <c r="AA83" s="923"/>
      <c r="AB83" s="924"/>
      <c r="AC83" s="180" t="s">
        <v>284</v>
      </c>
      <c r="AD83" s="180"/>
      <c r="AE83" s="180"/>
      <c r="AF83" s="180"/>
      <c r="AG83" s="181" t="s">
        <v>283</v>
      </c>
      <c r="AH83" s="182"/>
      <c r="AI83" s="183"/>
      <c r="AJ83" s="884" t="s">
        <v>282</v>
      </c>
      <c r="AK83" s="884"/>
      <c r="AL83" s="884"/>
      <c r="AM83" s="884">
        <f>ROUNDDOWN(IF(AND(OR($G$36="無し",$G$36=""),D79&gt;3.6),100000*D79,0),-3)</f>
        <v>0</v>
      </c>
      <c r="AN83" s="884"/>
      <c r="AO83" s="884">
        <f>ROUNDDOWN(IF(AND(OR($G$36="無し",$G$36=""),J79&gt;3.6),100000*J79,0),-3)</f>
        <v>0</v>
      </c>
      <c r="AP83" s="884"/>
      <c r="AQ83" s="884">
        <f>ROUNDDOWN(IF(AND(OR($G$36="無し",$G$36=""),P79&gt;3.6),100000*P79,0),-3)</f>
        <v>0</v>
      </c>
      <c r="AR83" s="884"/>
      <c r="AS83" s="925"/>
    </row>
    <row r="84" spans="1:45" s="162" customFormat="1" ht="5.0999999999999996" customHeight="1" x14ac:dyDescent="0.4">
      <c r="B84" s="862">
        <v>10</v>
      </c>
      <c r="C84" s="863"/>
      <c r="D84" s="864"/>
      <c r="E84" s="865"/>
      <c r="F84" s="869" t="s">
        <v>360</v>
      </c>
      <c r="G84" s="177"/>
      <c r="H84" s="870">
        <v>20</v>
      </c>
      <c r="I84" s="871"/>
      <c r="J84" s="864"/>
      <c r="K84" s="865"/>
      <c r="L84" s="876" t="s">
        <v>360</v>
      </c>
      <c r="M84" s="177"/>
      <c r="N84" s="862">
        <v>30</v>
      </c>
      <c r="O84" s="863"/>
      <c r="P84" s="864"/>
      <c r="Q84" s="865"/>
      <c r="R84" s="869" t="s">
        <v>360</v>
      </c>
      <c r="T84" s="142"/>
      <c r="U84" s="142"/>
      <c r="V84" s="142"/>
      <c r="W84" s="142"/>
      <c r="X84" s="142"/>
      <c r="Y84" s="866" t="s">
        <v>361</v>
      </c>
      <c r="Z84" s="867"/>
      <c r="AA84" s="867"/>
      <c r="AB84" s="868"/>
      <c r="AC84" s="178" t="s">
        <v>294</v>
      </c>
      <c r="AD84" s="178"/>
      <c r="AE84" s="178"/>
      <c r="AF84" s="178"/>
      <c r="AG84" s="866" t="s">
        <v>362</v>
      </c>
      <c r="AH84" s="867"/>
      <c r="AI84" s="868"/>
      <c r="AJ84" s="916" t="s">
        <v>279</v>
      </c>
      <c r="AK84" s="917"/>
      <c r="AL84" s="918"/>
      <c r="AM84" s="885">
        <f>B84</f>
        <v>10</v>
      </c>
      <c r="AN84" s="886"/>
      <c r="AO84" s="885">
        <f>H84</f>
        <v>20</v>
      </c>
      <c r="AP84" s="886"/>
      <c r="AQ84" s="885">
        <f>N84</f>
        <v>30</v>
      </c>
      <c r="AR84" s="886"/>
      <c r="AS84" s="179" t="s">
        <v>103</v>
      </c>
    </row>
    <row r="85" spans="1:45" s="162" customFormat="1" ht="5.0999999999999996" customHeight="1" x14ac:dyDescent="0.4">
      <c r="B85" s="862"/>
      <c r="C85" s="863"/>
      <c r="D85" s="864"/>
      <c r="E85" s="865"/>
      <c r="F85" s="869"/>
      <c r="G85" s="177"/>
      <c r="H85" s="872"/>
      <c r="I85" s="873"/>
      <c r="J85" s="864"/>
      <c r="K85" s="865"/>
      <c r="L85" s="877"/>
      <c r="M85" s="177"/>
      <c r="N85" s="862"/>
      <c r="O85" s="863"/>
      <c r="P85" s="864"/>
      <c r="Q85" s="865"/>
      <c r="R85" s="869"/>
      <c r="T85" s="142"/>
      <c r="U85" s="142"/>
      <c r="V85" s="142"/>
      <c r="W85" s="142"/>
      <c r="X85" s="142"/>
      <c r="Y85" s="919" t="s">
        <v>293</v>
      </c>
      <c r="Z85" s="920"/>
      <c r="AA85" s="920"/>
      <c r="AB85" s="921"/>
      <c r="AC85" s="180" t="s">
        <v>287</v>
      </c>
      <c r="AD85" s="180"/>
      <c r="AE85" s="180"/>
      <c r="AF85" s="180"/>
      <c r="AG85" s="181" t="s">
        <v>292</v>
      </c>
      <c r="AH85" s="182"/>
      <c r="AI85" s="183"/>
      <c r="AJ85" s="884" t="s">
        <v>291</v>
      </c>
      <c r="AK85" s="884"/>
      <c r="AL85" s="884"/>
      <c r="AM85" s="884">
        <f>ROUNDDOWN(MIN(IF(AND($G$36="有り",D84&lt;=3.6),130000*D84,0),390000),-3)</f>
        <v>0</v>
      </c>
      <c r="AN85" s="884"/>
      <c r="AO85" s="884">
        <f>ROUNDDOWN(MIN(IF(AND($G$36="有り",J84&lt;=3.6),130000*J84,0),390000),-3)</f>
        <v>0</v>
      </c>
      <c r="AP85" s="884"/>
      <c r="AQ85" s="884">
        <f>ROUNDDOWN(MIN(IF(AND($G$36="有り",P84&lt;=3.6),130000*P84,0),390000),-3)</f>
        <v>0</v>
      </c>
      <c r="AR85" s="884"/>
      <c r="AS85" s="925">
        <f>SUM(MAX(AM85:AN88),MAX(AO85:AP88),MAX(AQ85:AR88))</f>
        <v>0</v>
      </c>
    </row>
    <row r="86" spans="1:45" s="162" customFormat="1" ht="5.0999999999999996" customHeight="1" x14ac:dyDescent="0.4">
      <c r="B86" s="862"/>
      <c r="C86" s="863"/>
      <c r="D86" s="864"/>
      <c r="E86" s="865"/>
      <c r="F86" s="869"/>
      <c r="G86" s="177"/>
      <c r="H86" s="872"/>
      <c r="I86" s="873"/>
      <c r="J86" s="864"/>
      <c r="K86" s="865"/>
      <c r="L86" s="877"/>
      <c r="M86" s="177"/>
      <c r="N86" s="862"/>
      <c r="O86" s="863"/>
      <c r="P86" s="864"/>
      <c r="Q86" s="865"/>
      <c r="R86" s="869"/>
      <c r="T86" s="142"/>
      <c r="U86" s="142"/>
      <c r="V86" s="142"/>
      <c r="W86" s="142"/>
      <c r="X86" s="142"/>
      <c r="Y86" s="922"/>
      <c r="Z86" s="923"/>
      <c r="AA86" s="923"/>
      <c r="AB86" s="924"/>
      <c r="AC86" s="180" t="s">
        <v>284</v>
      </c>
      <c r="AD86" s="180"/>
      <c r="AE86" s="180"/>
      <c r="AF86" s="180"/>
      <c r="AG86" s="181" t="s">
        <v>290</v>
      </c>
      <c r="AH86" s="182"/>
      <c r="AI86" s="183"/>
      <c r="AJ86" s="884" t="s">
        <v>289</v>
      </c>
      <c r="AK86" s="884"/>
      <c r="AL86" s="884"/>
      <c r="AM86" s="884">
        <f>ROUNDDOWN(MIN(IF(AND(OR($G$36="無し",$G$36=""),D84&lt;=3.6),120000*D84,0),360000),-3)</f>
        <v>0</v>
      </c>
      <c r="AN86" s="884"/>
      <c r="AO86" s="884">
        <f>ROUNDDOWN(MIN(IF(AND(OR($G$36="無し",$G$36=""),J84&lt;=3.6),120000*J84,0),360000),-3)</f>
        <v>0</v>
      </c>
      <c r="AP86" s="884"/>
      <c r="AQ86" s="884">
        <f>ROUNDDOWN(MIN(IF(AND(OR($G$36="無し",$G$36=""),P84&lt;=3.6),120000*P84,0),360000),-3)</f>
        <v>0</v>
      </c>
      <c r="AR86" s="884"/>
      <c r="AS86" s="925"/>
    </row>
    <row r="87" spans="1:45" s="162" customFormat="1" ht="5.0999999999999996" customHeight="1" x14ac:dyDescent="0.4">
      <c r="B87" s="862"/>
      <c r="C87" s="863"/>
      <c r="D87" s="864"/>
      <c r="E87" s="865"/>
      <c r="F87" s="869"/>
      <c r="G87" s="177"/>
      <c r="H87" s="872"/>
      <c r="I87" s="873"/>
      <c r="J87" s="864"/>
      <c r="K87" s="865"/>
      <c r="L87" s="877"/>
      <c r="M87" s="177"/>
      <c r="N87" s="862"/>
      <c r="O87" s="863"/>
      <c r="P87" s="864"/>
      <c r="Q87" s="865"/>
      <c r="R87" s="869"/>
      <c r="T87" s="142"/>
      <c r="U87" s="142"/>
      <c r="V87" s="142"/>
      <c r="W87" s="142"/>
      <c r="X87" s="142"/>
      <c r="Y87" s="919" t="s">
        <v>288</v>
      </c>
      <c r="Z87" s="920"/>
      <c r="AA87" s="920"/>
      <c r="AB87" s="921"/>
      <c r="AC87" s="180" t="s">
        <v>287</v>
      </c>
      <c r="AD87" s="180"/>
      <c r="AE87" s="180"/>
      <c r="AF87" s="180"/>
      <c r="AG87" s="181" t="s">
        <v>286</v>
      </c>
      <c r="AH87" s="182"/>
      <c r="AI87" s="183"/>
      <c r="AJ87" s="884" t="s">
        <v>285</v>
      </c>
      <c r="AK87" s="884"/>
      <c r="AL87" s="884"/>
      <c r="AM87" s="884">
        <f>ROUNDDOWN(IF(AND($G$36="有り",D84&gt;3.6),110000*D84,0),-3)</f>
        <v>0</v>
      </c>
      <c r="AN87" s="884"/>
      <c r="AO87" s="884">
        <f>ROUNDDOWN(IF(AND($G$36="有り",J84&gt;3.6),110000*J84,0),-3)</f>
        <v>0</v>
      </c>
      <c r="AP87" s="884"/>
      <c r="AQ87" s="884">
        <f>ROUNDDOWN(IF(AND($G$36="有り",P84&gt;3.6),110000*P84,0),-3)</f>
        <v>0</v>
      </c>
      <c r="AR87" s="884"/>
      <c r="AS87" s="925"/>
    </row>
    <row r="88" spans="1:45" s="162" customFormat="1" ht="5.0999999999999996" customHeight="1" x14ac:dyDescent="0.4">
      <c r="B88" s="862"/>
      <c r="C88" s="863"/>
      <c r="D88" s="864"/>
      <c r="E88" s="865"/>
      <c r="F88" s="869"/>
      <c r="G88" s="177"/>
      <c r="H88" s="874"/>
      <c r="I88" s="875"/>
      <c r="J88" s="864"/>
      <c r="K88" s="865"/>
      <c r="L88" s="878"/>
      <c r="M88" s="142"/>
      <c r="N88" s="862"/>
      <c r="O88" s="863"/>
      <c r="P88" s="864"/>
      <c r="Q88" s="865"/>
      <c r="R88" s="869"/>
      <c r="T88" s="142"/>
      <c r="U88" s="142"/>
      <c r="V88" s="142"/>
      <c r="W88" s="142"/>
      <c r="X88" s="142"/>
      <c r="Y88" s="922"/>
      <c r="Z88" s="923"/>
      <c r="AA88" s="923"/>
      <c r="AB88" s="924"/>
      <c r="AC88" s="180" t="s">
        <v>284</v>
      </c>
      <c r="AD88" s="180"/>
      <c r="AE88" s="180"/>
      <c r="AF88" s="180"/>
      <c r="AG88" s="181" t="s">
        <v>283</v>
      </c>
      <c r="AH88" s="182"/>
      <c r="AI88" s="183"/>
      <c r="AJ88" s="884" t="s">
        <v>282</v>
      </c>
      <c r="AK88" s="884"/>
      <c r="AL88" s="884"/>
      <c r="AM88" s="884">
        <f>ROUNDDOWN(IF(AND(OR($G$36="無し",$G$36=""),D84&gt;3.6),100000*D84,0),-3)</f>
        <v>0</v>
      </c>
      <c r="AN88" s="884"/>
      <c r="AO88" s="884">
        <f>ROUNDDOWN(IF(AND(OR($G$36="無し",$G$36=""),J84&gt;3.6),100000*J84,0),-3)</f>
        <v>0</v>
      </c>
      <c r="AP88" s="884"/>
      <c r="AQ88" s="884">
        <f>ROUNDDOWN(IF(AND(OR($G$36="無し",$G$36=""),P84&gt;3.6),100000*P84,0),-3)</f>
        <v>0</v>
      </c>
      <c r="AR88" s="884"/>
      <c r="AS88" s="925"/>
    </row>
    <row r="89" spans="1:45" s="162" customFormat="1" ht="3.75" customHeight="1" x14ac:dyDescent="0.4">
      <c r="B89" s="177"/>
      <c r="C89" s="177"/>
      <c r="D89" s="177"/>
      <c r="E89" s="177"/>
      <c r="F89" s="177"/>
      <c r="G89" s="177"/>
      <c r="H89" s="177"/>
      <c r="I89" s="177"/>
      <c r="J89" s="177"/>
      <c r="K89" s="177"/>
      <c r="L89" s="177"/>
      <c r="M89" s="177"/>
      <c r="N89" s="177"/>
      <c r="O89" s="177"/>
      <c r="T89" s="142"/>
      <c r="U89" s="142"/>
      <c r="V89" s="142"/>
      <c r="W89" s="142"/>
      <c r="X89" s="142"/>
      <c r="Y89" s="926"/>
      <c r="Z89" s="926"/>
      <c r="AA89" s="926"/>
      <c r="AB89" s="926"/>
      <c r="AC89" s="926"/>
      <c r="AD89" s="926"/>
      <c r="AE89" s="926"/>
      <c r="AF89" s="926"/>
      <c r="AG89" s="926"/>
      <c r="AH89" s="926"/>
      <c r="AI89" s="927"/>
      <c r="AJ89" s="927"/>
      <c r="AK89" s="927"/>
      <c r="AL89" s="927"/>
      <c r="AM89" s="177"/>
      <c r="AN89" s="177"/>
      <c r="AO89" s="177"/>
      <c r="AP89" s="928"/>
      <c r="AQ89" s="928"/>
    </row>
    <row r="90" spans="1:45" s="162" customFormat="1" ht="30" customHeight="1" x14ac:dyDescent="0.4">
      <c r="B90" s="929" t="s">
        <v>363</v>
      </c>
      <c r="C90" s="930"/>
      <c r="D90" s="930"/>
      <c r="E90" s="930"/>
      <c r="F90" s="930"/>
      <c r="G90" s="930"/>
      <c r="H90" s="930"/>
      <c r="I90" s="930"/>
      <c r="J90" s="930"/>
      <c r="K90" s="930"/>
      <c r="L90" s="930"/>
      <c r="M90" s="930"/>
      <c r="N90" s="930"/>
      <c r="O90" s="930"/>
      <c r="P90" s="930"/>
      <c r="Q90" s="931">
        <f>COUNT(D39:E88,J39:K88,P39:Q88)</f>
        <v>0</v>
      </c>
      <c r="R90" s="931"/>
      <c r="S90" s="184" t="s">
        <v>299</v>
      </c>
      <c r="T90" s="142"/>
      <c r="U90" s="142"/>
      <c r="V90" s="142"/>
      <c r="W90" s="142"/>
      <c r="X90" s="142"/>
      <c r="Y90" s="142"/>
      <c r="Z90" s="142"/>
      <c r="AA90" s="142"/>
      <c r="AB90" s="142"/>
      <c r="AC90" s="142"/>
      <c r="AD90" s="142"/>
      <c r="AE90" s="142"/>
      <c r="AF90" s="142"/>
      <c r="AG90" s="185" t="s">
        <v>364</v>
      </c>
      <c r="AH90" s="185"/>
      <c r="AI90" s="185"/>
      <c r="AJ90" s="185"/>
      <c r="AK90" s="185"/>
      <c r="AL90" s="185"/>
      <c r="AM90" s="185"/>
      <c r="AN90" s="185"/>
      <c r="AO90" s="184"/>
      <c r="AP90" s="184"/>
      <c r="AQ90" s="186"/>
      <c r="AR90" s="186"/>
      <c r="AS90" s="187">
        <f>SUM(AS40,AS45,AS50,AS55,AS60,AS65,AS70,AS75,AS80,AS85)</f>
        <v>0</v>
      </c>
    </row>
    <row r="91" spans="1:45" s="162" customFormat="1" ht="27.75" customHeight="1" x14ac:dyDescent="0.4">
      <c r="B91" s="188"/>
      <c r="C91" s="188"/>
      <c r="D91" s="188"/>
      <c r="E91" s="188"/>
      <c r="F91" s="932" t="s">
        <v>365</v>
      </c>
      <c r="G91" s="932"/>
      <c r="H91" s="932"/>
      <c r="I91" s="932"/>
      <c r="J91" s="932"/>
      <c r="K91" s="932"/>
      <c r="L91" s="933">
        <f>AB91</f>
        <v>0</v>
      </c>
      <c r="M91" s="933"/>
      <c r="N91" s="933"/>
      <c r="O91" s="933"/>
      <c r="P91" s="933"/>
      <c r="Q91" s="933"/>
      <c r="R91" s="933"/>
      <c r="S91" s="189" t="s">
        <v>360</v>
      </c>
      <c r="T91" s="142"/>
      <c r="U91" s="142"/>
      <c r="V91" s="142"/>
      <c r="W91" s="142"/>
      <c r="X91" s="142"/>
      <c r="Y91" s="923" t="s">
        <v>366</v>
      </c>
      <c r="Z91" s="923"/>
      <c r="AA91" s="923"/>
      <c r="AB91" s="934">
        <f>SUM(D39:E88,J39:K88,P39:Q88)</f>
        <v>0</v>
      </c>
      <c r="AC91" s="923"/>
      <c r="AD91" s="142"/>
      <c r="AE91" s="142"/>
      <c r="AF91" s="142"/>
      <c r="AG91" s="142"/>
      <c r="AH91" s="142"/>
      <c r="AI91" s="142"/>
      <c r="AJ91" s="177"/>
      <c r="AK91" s="177"/>
      <c r="AL91" s="177"/>
      <c r="AM91" s="177"/>
      <c r="AN91" s="177"/>
    </row>
    <row r="92" spans="1:45" s="162" customFormat="1" ht="6.75" customHeight="1" thickBot="1" x14ac:dyDescent="0.45">
      <c r="B92" s="177"/>
      <c r="C92" s="177"/>
      <c r="D92" s="177"/>
      <c r="E92" s="177"/>
      <c r="F92" s="177"/>
      <c r="G92" s="177"/>
      <c r="H92" s="177"/>
      <c r="I92" s="177"/>
      <c r="J92" s="177"/>
      <c r="K92" s="177"/>
      <c r="L92" s="177"/>
      <c r="M92" s="177"/>
      <c r="N92" s="177"/>
      <c r="O92" s="177"/>
      <c r="S92" s="190"/>
      <c r="T92" s="142"/>
      <c r="U92" s="142"/>
      <c r="V92" s="142"/>
      <c r="W92" s="142"/>
      <c r="X92" s="142"/>
      <c r="Y92" s="142"/>
      <c r="Z92" s="142"/>
      <c r="AA92" s="142"/>
      <c r="AB92" s="142"/>
      <c r="AC92" s="142"/>
      <c r="AD92" s="142"/>
      <c r="AE92" s="142"/>
      <c r="AF92" s="142"/>
      <c r="AG92" s="142"/>
      <c r="AH92" s="142"/>
      <c r="AI92" s="142"/>
      <c r="AJ92" s="177"/>
      <c r="AK92" s="177"/>
      <c r="AL92" s="177"/>
      <c r="AM92" s="177"/>
      <c r="AN92" s="177"/>
    </row>
    <row r="93" spans="1:45" s="162" customFormat="1" ht="23.25" customHeight="1" thickBot="1" x14ac:dyDescent="0.45">
      <c r="B93" s="989" t="s">
        <v>367</v>
      </c>
      <c r="C93" s="990"/>
      <c r="D93" s="990"/>
      <c r="E93" s="990"/>
      <c r="F93" s="990"/>
      <c r="G93" s="990"/>
      <c r="H93" s="990"/>
      <c r="I93" s="990"/>
      <c r="J93" s="990"/>
      <c r="K93" s="990"/>
      <c r="L93" s="990"/>
      <c r="M93" s="990"/>
      <c r="N93" s="990"/>
      <c r="O93" s="991"/>
      <c r="P93" s="992"/>
      <c r="Q93" s="993"/>
      <c r="R93" s="993"/>
      <c r="S93" s="191" t="s">
        <v>225</v>
      </c>
      <c r="T93" s="142"/>
      <c r="U93" s="142"/>
      <c r="V93" s="142"/>
      <c r="W93" s="172"/>
      <c r="X93" s="172"/>
      <c r="Y93" s="142"/>
      <c r="Z93" s="142"/>
      <c r="AA93" s="142"/>
      <c r="AB93" s="142"/>
      <c r="AC93" s="142"/>
      <c r="AD93" s="142"/>
      <c r="AE93" s="142"/>
      <c r="AF93" s="142"/>
      <c r="AG93" s="142"/>
      <c r="AH93" s="142"/>
      <c r="AI93" s="142"/>
      <c r="AJ93" s="177"/>
      <c r="AK93" s="177"/>
      <c r="AL93" s="177"/>
      <c r="AM93" s="177"/>
      <c r="AN93" s="177"/>
    </row>
    <row r="94" spans="1:45" s="162" customFormat="1" ht="18.95" customHeight="1" x14ac:dyDescent="0.4">
      <c r="B94" s="994" t="s">
        <v>368</v>
      </c>
      <c r="C94" s="995"/>
      <c r="D94" s="995"/>
      <c r="E94" s="995"/>
      <c r="F94" s="995"/>
      <c r="G94" s="995"/>
      <c r="H94" s="995"/>
      <c r="I94" s="995"/>
      <c r="J94" s="995"/>
      <c r="K94" s="995"/>
      <c r="L94" s="995"/>
      <c r="M94" s="995"/>
      <c r="N94" s="995"/>
      <c r="O94" s="995"/>
      <c r="P94" s="996"/>
      <c r="Q94" s="996"/>
      <c r="R94" s="996"/>
      <c r="S94" s="997"/>
      <c r="T94" s="142"/>
      <c r="U94" s="142"/>
      <c r="V94" s="142"/>
      <c r="W94" s="172"/>
      <c r="X94" s="172"/>
      <c r="Y94" s="946" t="s">
        <v>369</v>
      </c>
      <c r="Z94" s="947"/>
      <c r="AA94" s="947"/>
      <c r="AB94" s="947"/>
      <c r="AC94" s="947"/>
      <c r="AD94" s="947"/>
      <c r="AE94" s="947"/>
      <c r="AF94" s="947"/>
      <c r="AG94" s="947"/>
      <c r="AH94" s="948"/>
      <c r="AI94" s="946" t="s">
        <v>280</v>
      </c>
      <c r="AJ94" s="947"/>
      <c r="AK94" s="947"/>
      <c r="AL94" s="948"/>
      <c r="AM94" s="942" t="s">
        <v>279</v>
      </c>
      <c r="AN94" s="943"/>
      <c r="AO94" s="944"/>
      <c r="AP94" s="942" t="s">
        <v>265</v>
      </c>
      <c r="AQ94" s="944"/>
    </row>
    <row r="95" spans="1:45" s="162" customFormat="1" ht="21" customHeight="1" x14ac:dyDescent="0.4">
      <c r="A95" s="192"/>
      <c r="B95" s="949" t="s">
        <v>370</v>
      </c>
      <c r="C95" s="950"/>
      <c r="D95" s="950"/>
      <c r="E95" s="950"/>
      <c r="F95" s="950"/>
      <c r="G95" s="950"/>
      <c r="H95" s="950"/>
      <c r="I95" s="950"/>
      <c r="J95" s="950"/>
      <c r="K95" s="950"/>
      <c r="L95" s="950"/>
      <c r="M95" s="950"/>
      <c r="N95" s="950"/>
      <c r="O95" s="951"/>
      <c r="P95" s="952"/>
      <c r="Q95" s="953"/>
      <c r="R95" s="953"/>
      <c r="S95" s="193" t="s">
        <v>225</v>
      </c>
      <c r="T95" s="194" t="s">
        <v>371</v>
      </c>
      <c r="U95" s="194"/>
      <c r="V95" s="142"/>
      <c r="W95" s="142"/>
      <c r="X95" s="142"/>
      <c r="Y95" s="954" t="s">
        <v>399</v>
      </c>
      <c r="Z95" s="955"/>
      <c r="AA95" s="955"/>
      <c r="AB95" s="955"/>
      <c r="AC95" s="955"/>
      <c r="AD95" s="955"/>
      <c r="AE95" s="955"/>
      <c r="AF95" s="955"/>
      <c r="AG95" s="955"/>
      <c r="AH95" s="956"/>
      <c r="AI95" s="942" t="s">
        <v>372</v>
      </c>
      <c r="AJ95" s="943"/>
      <c r="AK95" s="943"/>
      <c r="AL95" s="944"/>
      <c r="AM95" s="942" t="s">
        <v>10</v>
      </c>
      <c r="AN95" s="943"/>
      <c r="AO95" s="944"/>
      <c r="AP95" s="945">
        <f>ROUNDDOWN(P95*50000,-3)</f>
        <v>0</v>
      </c>
      <c r="AQ95" s="945"/>
      <c r="AR95" s="195" t="s">
        <v>373</v>
      </c>
    </row>
    <row r="96" spans="1:45" s="162" customFormat="1" ht="35.25" customHeight="1" thickBot="1" x14ac:dyDescent="0.45">
      <c r="A96" s="192"/>
      <c r="B96" s="986" t="s">
        <v>374</v>
      </c>
      <c r="C96" s="987"/>
      <c r="D96" s="987"/>
      <c r="E96" s="987"/>
      <c r="F96" s="987"/>
      <c r="G96" s="987"/>
      <c r="H96" s="987"/>
      <c r="I96" s="987"/>
      <c r="J96" s="987"/>
      <c r="K96" s="987"/>
      <c r="L96" s="987"/>
      <c r="M96" s="987"/>
      <c r="N96" s="987"/>
      <c r="O96" s="988"/>
      <c r="P96" s="938"/>
      <c r="Q96" s="938"/>
      <c r="R96" s="938"/>
      <c r="S96" s="196" t="s">
        <v>225</v>
      </c>
      <c r="T96" s="194" t="s">
        <v>375</v>
      </c>
      <c r="U96" s="194"/>
      <c r="V96" s="142"/>
      <c r="W96" s="142"/>
      <c r="X96" s="142"/>
      <c r="Y96" s="954" t="s">
        <v>400</v>
      </c>
      <c r="Z96" s="955"/>
      <c r="AA96" s="955"/>
      <c r="AB96" s="955"/>
      <c r="AC96" s="955"/>
      <c r="AD96" s="955"/>
      <c r="AE96" s="955"/>
      <c r="AF96" s="955"/>
      <c r="AG96" s="955"/>
      <c r="AH96" s="956"/>
      <c r="AI96" s="942" t="s">
        <v>376</v>
      </c>
      <c r="AJ96" s="943"/>
      <c r="AK96" s="943"/>
      <c r="AL96" s="944"/>
      <c r="AM96" s="942" t="s">
        <v>10</v>
      </c>
      <c r="AN96" s="943"/>
      <c r="AO96" s="944"/>
      <c r="AP96" s="945">
        <f>ROUNDDOWN(P96*20000,-3)</f>
        <v>0</v>
      </c>
      <c r="AQ96" s="945"/>
      <c r="AR96" s="195" t="s">
        <v>377</v>
      </c>
    </row>
    <row r="97" spans="1:64" s="162" customFormat="1" ht="33.75" customHeight="1" thickBot="1" x14ac:dyDescent="0.45">
      <c r="A97" s="192"/>
      <c r="B97" s="935" t="s">
        <v>378</v>
      </c>
      <c r="C97" s="936"/>
      <c r="D97" s="936"/>
      <c r="E97" s="936"/>
      <c r="F97" s="936"/>
      <c r="G97" s="936"/>
      <c r="H97" s="936"/>
      <c r="I97" s="936"/>
      <c r="J97" s="936"/>
      <c r="K97" s="936"/>
      <c r="L97" s="936"/>
      <c r="M97" s="936"/>
      <c r="N97" s="936"/>
      <c r="O97" s="937"/>
      <c r="P97" s="938"/>
      <c r="Q97" s="938"/>
      <c r="R97" s="938"/>
      <c r="S97" s="191" t="s">
        <v>225</v>
      </c>
      <c r="T97" s="194" t="s">
        <v>379</v>
      </c>
      <c r="U97" s="194"/>
      <c r="V97" s="142"/>
      <c r="W97" s="142"/>
      <c r="X97" s="142"/>
      <c r="Y97" s="939" t="s">
        <v>380</v>
      </c>
      <c r="Z97" s="940"/>
      <c r="AA97" s="940"/>
      <c r="AB97" s="940"/>
      <c r="AC97" s="940"/>
      <c r="AD97" s="940"/>
      <c r="AE97" s="940"/>
      <c r="AF97" s="940"/>
      <c r="AG97" s="940"/>
      <c r="AH97" s="941"/>
      <c r="AI97" s="942" t="s">
        <v>376</v>
      </c>
      <c r="AJ97" s="943"/>
      <c r="AK97" s="943"/>
      <c r="AL97" s="944"/>
      <c r="AM97" s="942" t="s">
        <v>10</v>
      </c>
      <c r="AN97" s="943"/>
      <c r="AO97" s="944"/>
      <c r="AP97" s="945">
        <f>ROUNDDOWN(P97*20000,-3)</f>
        <v>0</v>
      </c>
      <c r="AQ97" s="945"/>
      <c r="AR97" s="195" t="s">
        <v>381</v>
      </c>
    </row>
    <row r="98" spans="1:64" s="162" customFormat="1" ht="36.75" customHeight="1" thickBot="1" x14ac:dyDescent="0.45">
      <c r="A98" s="192"/>
      <c r="B98" s="935" t="s">
        <v>382</v>
      </c>
      <c r="C98" s="936"/>
      <c r="D98" s="936"/>
      <c r="E98" s="936"/>
      <c r="F98" s="936"/>
      <c r="G98" s="936"/>
      <c r="H98" s="936"/>
      <c r="I98" s="936"/>
      <c r="J98" s="936"/>
      <c r="K98" s="936"/>
      <c r="L98" s="936"/>
      <c r="M98" s="936"/>
      <c r="N98" s="936"/>
      <c r="O98" s="937"/>
      <c r="P98" s="938"/>
      <c r="Q98" s="938"/>
      <c r="R98" s="938"/>
      <c r="S98" s="191" t="s">
        <v>225</v>
      </c>
      <c r="T98" s="194" t="s">
        <v>383</v>
      </c>
      <c r="U98" s="194"/>
      <c r="V98" s="142"/>
      <c r="W98" s="142"/>
      <c r="X98" s="142"/>
      <c r="Y98" s="939" t="s">
        <v>384</v>
      </c>
      <c r="Z98" s="940"/>
      <c r="AA98" s="940"/>
      <c r="AB98" s="940"/>
      <c r="AC98" s="940"/>
      <c r="AD98" s="940"/>
      <c r="AE98" s="940"/>
      <c r="AF98" s="940"/>
      <c r="AG98" s="940"/>
      <c r="AH98" s="941"/>
      <c r="AI98" s="942" t="s">
        <v>385</v>
      </c>
      <c r="AJ98" s="943"/>
      <c r="AK98" s="943"/>
      <c r="AL98" s="944"/>
      <c r="AM98" s="942" t="s">
        <v>10</v>
      </c>
      <c r="AN98" s="943"/>
      <c r="AO98" s="944"/>
      <c r="AP98" s="945">
        <f>ROUNDDOWN(P98*10000,-3)</f>
        <v>0</v>
      </c>
      <c r="AQ98" s="945"/>
      <c r="AR98" s="195" t="s">
        <v>386</v>
      </c>
    </row>
    <row r="99" spans="1:64" s="162" customFormat="1" ht="3.75" customHeight="1" x14ac:dyDescent="0.35">
      <c r="B99" s="197"/>
      <c r="C99" s="197"/>
      <c r="D99" s="197"/>
      <c r="E99" s="197"/>
      <c r="F99" s="197"/>
      <c r="G99" s="197"/>
      <c r="H99" s="197"/>
      <c r="I99" s="197"/>
      <c r="J99" s="197"/>
      <c r="K99" s="197"/>
      <c r="L99" s="197"/>
      <c r="M99" s="197"/>
      <c r="N99" s="197"/>
      <c r="O99" s="197"/>
      <c r="T99" s="142"/>
      <c r="U99" s="142"/>
      <c r="V99" s="142"/>
      <c r="W99" s="142"/>
      <c r="X99" s="142"/>
      <c r="Y99" s="142"/>
      <c r="Z99" s="142"/>
      <c r="AA99" s="142"/>
      <c r="AB99" s="142"/>
      <c r="AC99" s="142"/>
      <c r="AD99" s="142"/>
      <c r="AE99" s="142"/>
      <c r="AF99" s="142"/>
      <c r="AG99" s="142"/>
      <c r="AH99" s="142"/>
      <c r="AI99" s="142"/>
      <c r="AJ99" s="177"/>
      <c r="AK99" s="177"/>
      <c r="AL99" s="177"/>
      <c r="AM99" s="177"/>
      <c r="AN99" s="177"/>
    </row>
    <row r="100" spans="1:64" s="162" customFormat="1" ht="16.5" customHeight="1" thickBot="1" x14ac:dyDescent="0.4">
      <c r="B100" s="198" t="s">
        <v>387</v>
      </c>
      <c r="C100" s="172"/>
      <c r="D100" s="172"/>
      <c r="E100" s="172"/>
      <c r="F100" s="172"/>
      <c r="G100" s="172"/>
      <c r="H100" s="172"/>
      <c r="J100" s="172"/>
      <c r="K100" s="172"/>
      <c r="L100" s="172"/>
      <c r="M100" s="172"/>
      <c r="N100" s="172"/>
      <c r="O100" s="172"/>
      <c r="P100" s="172"/>
      <c r="Q100" s="172"/>
      <c r="R100" s="172"/>
      <c r="S100" s="172"/>
      <c r="T100" s="172"/>
      <c r="U100" s="142"/>
      <c r="V100" s="142"/>
      <c r="Y100" s="142"/>
      <c r="Z100" s="142"/>
      <c r="AA100" s="142"/>
      <c r="AB100" s="142"/>
      <c r="AC100" s="142"/>
      <c r="AD100" s="142"/>
      <c r="AE100" s="142"/>
      <c r="AF100" s="142"/>
      <c r="AG100" s="142"/>
      <c r="AH100" s="142"/>
      <c r="AI100" s="142"/>
      <c r="AJ100" s="177"/>
      <c r="AK100" s="177"/>
      <c r="AL100" s="177"/>
      <c r="AM100" s="177"/>
      <c r="AN100" s="177"/>
    </row>
    <row r="101" spans="1:64" s="162" customFormat="1" ht="25.5" customHeight="1" x14ac:dyDescent="0.4">
      <c r="B101" s="199" t="s">
        <v>281</v>
      </c>
      <c r="C101" s="200"/>
      <c r="D101" s="200"/>
      <c r="E101" s="200"/>
      <c r="F101" s="200"/>
      <c r="G101" s="200"/>
      <c r="H101" s="200"/>
      <c r="I101" s="200"/>
      <c r="J101" s="200"/>
      <c r="K101" s="200"/>
      <c r="L101" s="200"/>
      <c r="M101" s="200"/>
      <c r="N101" s="200"/>
      <c r="O101" s="200"/>
      <c r="P101" s="968"/>
      <c r="Q101" s="969"/>
      <c r="R101" s="969"/>
      <c r="S101" s="970"/>
      <c r="T101" s="172"/>
      <c r="U101" s="142"/>
      <c r="V101" s="142"/>
      <c r="Y101" s="142"/>
      <c r="Z101" s="142"/>
      <c r="AA101" s="142"/>
      <c r="AB101" s="142"/>
      <c r="AC101" s="142"/>
      <c r="AD101" s="142"/>
      <c r="AE101" s="142"/>
      <c r="AF101" s="142"/>
      <c r="AG101" s="142"/>
      <c r="AH101" s="142"/>
      <c r="AI101" s="142"/>
      <c r="AJ101" s="177"/>
      <c r="AK101" s="177"/>
      <c r="AL101" s="177"/>
      <c r="AM101" s="177"/>
      <c r="AN101" s="177"/>
    </row>
    <row r="102" spans="1:64" s="162" customFormat="1" ht="24" customHeight="1" thickBot="1" x14ac:dyDescent="0.45">
      <c r="B102" s="201" t="s">
        <v>388</v>
      </c>
      <c r="C102" s="202"/>
      <c r="D102" s="202"/>
      <c r="E102" s="202"/>
      <c r="F102" s="202"/>
      <c r="G102" s="202"/>
      <c r="H102" s="202"/>
      <c r="I102" s="202"/>
      <c r="J102" s="202"/>
      <c r="K102" s="202"/>
      <c r="L102" s="202"/>
      <c r="M102" s="202"/>
      <c r="N102" s="202"/>
      <c r="O102" s="202"/>
      <c r="P102" s="971"/>
      <c r="Q102" s="972"/>
      <c r="R102" s="972"/>
      <c r="S102" s="203" t="s">
        <v>47</v>
      </c>
      <c r="T102" s="172"/>
      <c r="U102" s="142"/>
      <c r="V102" s="142"/>
      <c r="W102" s="142"/>
      <c r="X102" s="142"/>
      <c r="Y102" s="142"/>
      <c r="Z102" s="142"/>
      <c r="AA102" s="142"/>
      <c r="AB102" s="142"/>
      <c r="AC102" s="142"/>
      <c r="AD102" s="142"/>
      <c r="AE102" s="142"/>
      <c r="AF102" s="142"/>
      <c r="AG102" s="142"/>
      <c r="AH102" s="142"/>
      <c r="AI102" s="177"/>
      <c r="AJ102" s="177"/>
      <c r="AK102" s="177"/>
      <c r="AL102" s="177"/>
      <c r="AM102" s="177"/>
    </row>
    <row r="103" spans="1:64" s="162" customFormat="1" ht="4.5" customHeight="1" thickBot="1" x14ac:dyDescent="0.45">
      <c r="U103" s="142"/>
      <c r="W103" s="204"/>
      <c r="X103" s="204"/>
      <c r="Y103" s="142"/>
      <c r="Z103" s="142"/>
      <c r="AA103" s="142"/>
      <c r="AB103" s="142"/>
      <c r="AC103" s="142"/>
      <c r="AD103" s="142"/>
      <c r="AE103" s="142"/>
      <c r="AF103" s="142"/>
      <c r="AG103" s="142"/>
      <c r="AH103" s="142"/>
      <c r="AI103" s="142"/>
      <c r="AJ103" s="177"/>
      <c r="AK103" s="177"/>
      <c r="AL103" s="177"/>
      <c r="AM103" s="177"/>
      <c r="AN103" s="177"/>
    </row>
    <row r="104" spans="1:64" s="162" customFormat="1" ht="27" customHeight="1" x14ac:dyDescent="0.4">
      <c r="C104" s="963" t="s">
        <v>183</v>
      </c>
      <c r="D104" s="963"/>
      <c r="E104" s="963"/>
      <c r="F104" s="963"/>
      <c r="G104" s="963"/>
      <c r="H104" s="963"/>
      <c r="I104" s="963"/>
      <c r="J104" s="963"/>
      <c r="K104" s="963"/>
      <c r="L104" s="963"/>
      <c r="M104" s="963"/>
      <c r="N104" s="973">
        <f>AS90</f>
        <v>0</v>
      </c>
      <c r="O104" s="973"/>
      <c r="P104" s="973"/>
      <c r="Q104" s="973"/>
      <c r="R104" s="973"/>
      <c r="S104" s="205" t="s">
        <v>47</v>
      </c>
      <c r="T104" s="790" t="s">
        <v>433</v>
      </c>
      <c r="U104" s="791"/>
      <c r="W104" s="204"/>
      <c r="X104" s="204"/>
      <c r="Y104" s="142"/>
      <c r="Z104" s="142"/>
      <c r="AA104" s="142"/>
      <c r="AB104" s="142"/>
      <c r="AC104" s="142"/>
      <c r="AD104" s="142"/>
      <c r="AE104" s="142"/>
      <c r="AF104" s="142"/>
      <c r="AG104" s="142"/>
      <c r="AH104" s="142"/>
      <c r="AI104" s="142"/>
      <c r="AJ104" s="177"/>
      <c r="AK104" s="177"/>
      <c r="AL104" s="177"/>
      <c r="AM104" s="177"/>
      <c r="AN104" s="177"/>
    </row>
    <row r="105" spans="1:64" s="162" customFormat="1" ht="27" customHeight="1" x14ac:dyDescent="0.4">
      <c r="C105" s="963" t="s">
        <v>389</v>
      </c>
      <c r="D105" s="963"/>
      <c r="E105" s="963"/>
      <c r="F105" s="963"/>
      <c r="G105" s="963"/>
      <c r="H105" s="963"/>
      <c r="I105" s="963"/>
      <c r="J105" s="963"/>
      <c r="K105" s="963"/>
      <c r="L105" s="963"/>
      <c r="M105" s="963"/>
      <c r="N105" s="985">
        <f>AP95+AP96</f>
        <v>0</v>
      </c>
      <c r="O105" s="985"/>
      <c r="P105" s="985"/>
      <c r="Q105" s="985"/>
      <c r="R105" s="985"/>
      <c r="S105" s="205" t="s">
        <v>47</v>
      </c>
      <c r="T105" s="792"/>
      <c r="U105" s="793"/>
      <c r="W105" s="204"/>
      <c r="X105" s="204"/>
      <c r="Y105" s="142"/>
      <c r="Z105" s="142"/>
      <c r="AA105" s="142"/>
      <c r="AB105" s="142"/>
      <c r="AC105" s="142"/>
      <c r="AD105" s="142"/>
      <c r="AE105" s="142"/>
      <c r="AF105" s="142"/>
      <c r="AG105" s="142"/>
      <c r="AH105" s="142"/>
      <c r="AI105" s="142"/>
      <c r="AJ105" s="177"/>
      <c r="AK105" s="177"/>
      <c r="AL105" s="177"/>
      <c r="AM105" s="177"/>
      <c r="AN105" s="177"/>
    </row>
    <row r="106" spans="1:64" s="162" customFormat="1" ht="27" customHeight="1" x14ac:dyDescent="0.4">
      <c r="C106" s="963" t="s">
        <v>248</v>
      </c>
      <c r="D106" s="963"/>
      <c r="E106" s="963"/>
      <c r="F106" s="963"/>
      <c r="G106" s="963"/>
      <c r="H106" s="963"/>
      <c r="I106" s="963"/>
      <c r="J106" s="963"/>
      <c r="K106" s="963"/>
      <c r="L106" s="963"/>
      <c r="M106" s="963"/>
      <c r="N106" s="985">
        <f>AP97+AP98</f>
        <v>0</v>
      </c>
      <c r="O106" s="985"/>
      <c r="P106" s="985"/>
      <c r="Q106" s="985"/>
      <c r="R106" s="985"/>
      <c r="S106" s="205" t="s">
        <v>47</v>
      </c>
      <c r="T106" s="792"/>
      <c r="U106" s="793"/>
      <c r="V106" s="206"/>
      <c r="Y106" s="957" t="s">
        <v>178</v>
      </c>
      <c r="Z106" s="958"/>
      <c r="AA106" s="958"/>
      <c r="AB106" s="958"/>
      <c r="AC106" s="959"/>
      <c r="AD106" s="942" t="s">
        <v>390</v>
      </c>
      <c r="AE106" s="943"/>
      <c r="AF106" s="943"/>
      <c r="AG106" s="943"/>
      <c r="AH106" s="943"/>
      <c r="AI106" s="943"/>
      <c r="AJ106" s="943"/>
      <c r="AK106" s="943"/>
      <c r="AL106" s="943"/>
      <c r="AM106" s="943"/>
      <c r="AN106" s="943"/>
      <c r="AO106" s="944"/>
      <c r="AP106" s="942" t="s">
        <v>265</v>
      </c>
      <c r="AQ106" s="944"/>
    </row>
    <row r="107" spans="1:64" s="162" customFormat="1" ht="27" customHeight="1" thickBot="1" x14ac:dyDescent="0.45">
      <c r="C107" s="963" t="s">
        <v>391</v>
      </c>
      <c r="D107" s="963"/>
      <c r="E107" s="963"/>
      <c r="F107" s="963"/>
      <c r="G107" s="963"/>
      <c r="H107" s="963"/>
      <c r="I107" s="963"/>
      <c r="J107" s="963"/>
      <c r="K107" s="963"/>
      <c r="L107" s="963"/>
      <c r="M107" s="963"/>
      <c r="N107" s="964">
        <f>AP107</f>
        <v>0</v>
      </c>
      <c r="O107" s="828"/>
      <c r="P107" s="828"/>
      <c r="Q107" s="828"/>
      <c r="R107" s="828"/>
      <c r="S107" s="205" t="s">
        <v>47</v>
      </c>
      <c r="T107" s="794"/>
      <c r="U107" s="795"/>
      <c r="W107" s="142"/>
      <c r="X107" s="142"/>
      <c r="Y107" s="960"/>
      <c r="Z107" s="961"/>
      <c r="AA107" s="961"/>
      <c r="AB107" s="961"/>
      <c r="AC107" s="962"/>
      <c r="AD107" s="965" t="s">
        <v>392</v>
      </c>
      <c r="AE107" s="966"/>
      <c r="AF107" s="966"/>
      <c r="AG107" s="966"/>
      <c r="AH107" s="966"/>
      <c r="AI107" s="966"/>
      <c r="AJ107" s="966"/>
      <c r="AK107" s="966"/>
      <c r="AL107" s="966"/>
      <c r="AM107" s="966"/>
      <c r="AN107" s="966"/>
      <c r="AO107" s="967"/>
      <c r="AP107" s="945">
        <f>IF(P101="有り",ROUNDDOWN(MIN(P102,L91*200000),-3),0)</f>
        <v>0</v>
      </c>
      <c r="AQ107" s="945"/>
      <c r="AR107" s="207"/>
      <c r="AS107" s="207"/>
    </row>
    <row r="108" spans="1:64" s="162" customFormat="1" ht="27" customHeight="1" x14ac:dyDescent="0.4">
      <c r="B108" s="208"/>
      <c r="C108" s="983" t="s">
        <v>278</v>
      </c>
      <c r="D108" s="983"/>
      <c r="E108" s="983"/>
      <c r="F108" s="983"/>
      <c r="G108" s="983"/>
      <c r="H108" s="983"/>
      <c r="I108" s="983"/>
      <c r="J108" s="983"/>
      <c r="K108" s="983"/>
      <c r="L108" s="983"/>
      <c r="M108" s="983"/>
      <c r="N108" s="984">
        <f>ROUNDDOWN(MIN(P32,AA109),-3)</f>
        <v>0</v>
      </c>
      <c r="O108" s="984"/>
      <c r="P108" s="984"/>
      <c r="Q108" s="984"/>
      <c r="R108" s="984"/>
      <c r="S108" s="205" t="s">
        <v>47</v>
      </c>
      <c r="T108" s="246" t="s">
        <v>431</v>
      </c>
      <c r="U108" s="142"/>
      <c r="V108" s="142"/>
      <c r="W108" s="142"/>
      <c r="X108" s="142"/>
      <c r="Y108" s="172"/>
      <c r="Z108" s="172"/>
      <c r="AA108" s="172"/>
      <c r="AB108" s="172"/>
      <c r="AC108" s="177"/>
      <c r="AD108" s="142"/>
      <c r="AE108" s="142"/>
      <c r="AF108" s="177"/>
      <c r="AG108" s="142"/>
      <c r="AH108" s="213" t="s">
        <v>401</v>
      </c>
      <c r="AI108" s="177"/>
      <c r="AJ108" s="142"/>
      <c r="AK108" s="142"/>
      <c r="AL108" s="177"/>
      <c r="AM108" s="142"/>
      <c r="AN108" s="177"/>
      <c r="AO108" s="177"/>
      <c r="AP108" s="142"/>
      <c r="AQ108" s="142"/>
      <c r="AR108" s="177"/>
      <c r="AS108" s="142"/>
    </row>
    <row r="109" spans="1:64" ht="25.5" customHeight="1" thickBot="1" x14ac:dyDescent="0.45">
      <c r="J109" s="139"/>
      <c r="K109" s="139"/>
      <c r="L109" s="139"/>
      <c r="M109" s="139"/>
      <c r="N109" s="139"/>
      <c r="O109" s="139"/>
      <c r="P109" s="139"/>
      <c r="Q109" s="138"/>
      <c r="R109" s="138"/>
      <c r="S109" s="138"/>
      <c r="T109" s="123"/>
      <c r="W109" s="137"/>
      <c r="X109" s="101"/>
      <c r="Y109" s="796" t="s">
        <v>432</v>
      </c>
      <c r="Z109" s="796"/>
      <c r="AA109" s="797">
        <f>N104+N105+N106+N107</f>
        <v>0</v>
      </c>
      <c r="AB109" s="797"/>
      <c r="AC109" s="797"/>
      <c r="AD109" s="797"/>
      <c r="AE109" s="797"/>
      <c r="AH109" s="214"/>
      <c r="AK109" s="109"/>
      <c r="AL109" s="109"/>
      <c r="AM109" s="109"/>
      <c r="AN109" s="109"/>
      <c r="AO109" s="109"/>
      <c r="BF109">
        <v>1</v>
      </c>
      <c r="BG109" t="s">
        <v>129</v>
      </c>
      <c r="BH109">
        <v>200000</v>
      </c>
      <c r="BI109"/>
      <c r="BJ109"/>
      <c r="BK109"/>
      <c r="BL109"/>
    </row>
    <row r="110" spans="1:64" ht="30.75" thickBot="1" x14ac:dyDescent="0.45">
      <c r="C110" s="104" t="s">
        <v>249</v>
      </c>
      <c r="M110" s="808">
        <f>MIN(B30,N108)</f>
        <v>0</v>
      </c>
      <c r="N110" s="809"/>
      <c r="O110" s="809"/>
      <c r="P110" s="809"/>
      <c r="Q110" s="809"/>
      <c r="R110" s="809"/>
      <c r="S110" s="809"/>
      <c r="T110" s="103" t="s">
        <v>47</v>
      </c>
      <c r="AH110" s="214" t="s">
        <v>394</v>
      </c>
    </row>
    <row r="111" spans="1:64" ht="29.25" customHeight="1" thickBot="1" x14ac:dyDescent="0.45">
      <c r="A111" s="135"/>
      <c r="B111" s="119"/>
      <c r="C111" s="136"/>
      <c r="D111" s="136"/>
      <c r="E111" s="136"/>
      <c r="F111" s="136"/>
      <c r="G111" s="136"/>
      <c r="H111" s="136"/>
      <c r="I111" s="136"/>
      <c r="J111" s="136"/>
      <c r="K111" s="136"/>
      <c r="L111" s="136"/>
      <c r="M111" s="136"/>
      <c r="N111" s="136"/>
      <c r="O111" s="136"/>
      <c r="P111" s="136"/>
      <c r="Q111" s="136"/>
      <c r="R111" s="136"/>
      <c r="S111" s="136"/>
      <c r="T111" s="136"/>
      <c r="U111" s="136"/>
      <c r="V111" s="135"/>
      <c r="W111" s="101"/>
      <c r="AB111" s="101"/>
      <c r="AC111" s="101"/>
      <c r="AD111" s="101"/>
      <c r="AE111" s="101"/>
      <c r="AF111" s="101"/>
      <c r="AG111" s="101"/>
      <c r="AH111" s="215" t="s">
        <v>396</v>
      </c>
      <c r="AI111" s="101"/>
      <c r="AJ111" s="101"/>
      <c r="AK111" s="101"/>
      <c r="AL111" s="101"/>
      <c r="AM111" s="101"/>
      <c r="AN111" s="101"/>
      <c r="AO111" s="101"/>
    </row>
    <row r="112" spans="1:64" ht="12" customHeight="1" thickTop="1" x14ac:dyDescent="0.4">
      <c r="A112" s="101"/>
      <c r="V112" s="101"/>
    </row>
    <row r="113" spans="1:64" ht="22.15" customHeight="1" x14ac:dyDescent="0.4">
      <c r="A113" s="101"/>
      <c r="B113" s="134" t="s">
        <v>277</v>
      </c>
      <c r="K113" s="133" t="s">
        <v>276</v>
      </c>
      <c r="L113" s="133"/>
      <c r="M113" s="132"/>
      <c r="N113" s="132"/>
      <c r="O113" s="132"/>
      <c r="P113" s="132"/>
      <c r="Q113" s="132"/>
      <c r="R113" s="132"/>
      <c r="S113" s="132"/>
      <c r="T113" s="132"/>
      <c r="U113" s="132"/>
      <c r="V113" s="132"/>
    </row>
    <row r="114" spans="1:64" s="130" customFormat="1" ht="25.5" customHeight="1" x14ac:dyDescent="0.4">
      <c r="A114" s="101"/>
      <c r="B114" s="116"/>
      <c r="C114" s="101"/>
      <c r="D114" s="101"/>
      <c r="E114" s="101"/>
      <c r="F114" s="101"/>
      <c r="G114" s="101"/>
      <c r="H114" s="101"/>
      <c r="I114" s="101"/>
      <c r="J114" s="101"/>
      <c r="K114" s="101"/>
      <c r="L114" s="101"/>
      <c r="M114" s="101"/>
      <c r="N114" s="101"/>
      <c r="O114" s="101"/>
      <c r="P114" s="101"/>
      <c r="Q114" s="101"/>
      <c r="R114" s="101"/>
      <c r="S114" s="101"/>
      <c r="T114" s="101"/>
      <c r="U114" s="101"/>
      <c r="V114" s="101"/>
      <c r="W114" s="102"/>
      <c r="X114" s="102"/>
      <c r="Y114" s="102"/>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F114" s="131">
        <v>1</v>
      </c>
      <c r="BG114" s="131" t="s">
        <v>129</v>
      </c>
      <c r="BH114" s="131">
        <v>200000</v>
      </c>
      <c r="BI114" s="131"/>
      <c r="BJ114" s="131"/>
      <c r="BK114" s="131"/>
      <c r="BL114" s="131"/>
    </row>
    <row r="115" spans="1:64" ht="25.5" customHeight="1" x14ac:dyDescent="0.35">
      <c r="A115" s="130"/>
      <c r="B115" s="130"/>
      <c r="C115" s="836" t="s">
        <v>263</v>
      </c>
      <c r="D115" s="837"/>
      <c r="E115" s="837"/>
      <c r="F115" s="837"/>
      <c r="G115" s="837"/>
      <c r="H115" s="837"/>
      <c r="I115" s="837"/>
      <c r="J115" s="837"/>
      <c r="K115" s="838"/>
      <c r="L115" s="130"/>
      <c r="M115" s="130"/>
      <c r="N115" s="130"/>
      <c r="O115" s="130"/>
      <c r="P115" s="130"/>
      <c r="Q115" s="130"/>
      <c r="R115" s="130"/>
      <c r="S115" s="130"/>
      <c r="T115" s="130"/>
      <c r="U115" s="130"/>
      <c r="V115" s="130"/>
      <c r="Y115" s="107" t="s">
        <v>273</v>
      </c>
      <c r="Z115" s="109"/>
      <c r="AA115" s="109"/>
      <c r="AB115" s="109"/>
      <c r="AC115" s="109"/>
      <c r="AD115" s="109"/>
      <c r="AE115" s="109"/>
      <c r="AF115" s="109"/>
      <c r="AG115" s="109"/>
      <c r="AH115" s="110"/>
      <c r="AI115" s="110"/>
      <c r="AJ115" s="110"/>
      <c r="AK115" s="109"/>
      <c r="AL115" s="109"/>
      <c r="AM115" s="109"/>
      <c r="AN115" s="109"/>
      <c r="AO115" s="109"/>
      <c r="AP115" s="109"/>
      <c r="BF115">
        <v>1</v>
      </c>
      <c r="BG115" t="s">
        <v>129</v>
      </c>
      <c r="BH115">
        <v>200000</v>
      </c>
      <c r="BI115"/>
      <c r="BJ115"/>
      <c r="BK115"/>
      <c r="BL115"/>
    </row>
    <row r="116" spans="1:64" ht="22.15" customHeight="1" x14ac:dyDescent="0.4">
      <c r="C116" s="810"/>
      <c r="D116" s="811"/>
      <c r="E116" s="811"/>
      <c r="F116" s="811"/>
      <c r="G116" s="811"/>
      <c r="H116" s="811"/>
      <c r="I116" s="811"/>
      <c r="J116" s="839"/>
      <c r="K116" s="117" t="s">
        <v>47</v>
      </c>
      <c r="X116" s="101"/>
      <c r="Y116" s="819" t="s">
        <v>266</v>
      </c>
      <c r="Z116" s="820"/>
      <c r="AA116" s="820"/>
      <c r="AB116" s="820"/>
      <c r="AC116" s="820"/>
      <c r="AD116" s="820"/>
      <c r="AE116" s="821"/>
      <c r="AF116" s="824" t="s">
        <v>265</v>
      </c>
      <c r="AG116" s="824"/>
      <c r="AH116" s="110"/>
      <c r="AI116" s="110"/>
      <c r="AJ116" s="110"/>
      <c r="AK116" s="101"/>
      <c r="AL116" s="101"/>
      <c r="AM116" s="101"/>
      <c r="AN116" s="101"/>
      <c r="AO116" s="101"/>
    </row>
    <row r="117" spans="1:64" ht="16.5" customHeight="1" x14ac:dyDescent="0.4">
      <c r="A117" s="101"/>
      <c r="B117" s="116"/>
      <c r="V117" s="101"/>
      <c r="X117" s="101"/>
      <c r="Y117" s="221" t="s">
        <v>262</v>
      </c>
      <c r="Z117" s="222"/>
      <c r="AA117" s="222"/>
      <c r="AB117" s="222"/>
      <c r="AC117" s="222"/>
      <c r="AD117" s="222"/>
      <c r="AE117" s="223"/>
      <c r="AF117" s="798">
        <f>ROUNDDOWN(IF(O121&lt;6.34,MIN(AH118/4*3,O121*190000,950000),0),-3)</f>
        <v>0</v>
      </c>
      <c r="AG117" s="799"/>
      <c r="AH117" s="110" t="s">
        <v>271</v>
      </c>
      <c r="AI117" s="110"/>
      <c r="AJ117" s="110"/>
      <c r="AK117" s="101"/>
      <c r="AL117" s="101"/>
      <c r="AM117" s="101"/>
      <c r="AN117" s="101"/>
      <c r="AO117" s="101"/>
      <c r="AV117" s="130"/>
      <c r="AW117" s="130"/>
      <c r="AX117" s="130"/>
      <c r="AY117" s="130"/>
      <c r="AZ117" s="130"/>
      <c r="BA117" s="130"/>
      <c r="BB117" s="130"/>
      <c r="BC117" s="130"/>
      <c r="BD117" s="130"/>
    </row>
    <row r="118" spans="1:64" ht="30" customHeight="1" x14ac:dyDescent="0.4">
      <c r="A118" s="101"/>
      <c r="B118" s="116" t="s">
        <v>275</v>
      </c>
      <c r="V118" s="101"/>
      <c r="W118" s="130"/>
      <c r="X118" s="101"/>
      <c r="Y118" s="221" t="s">
        <v>270</v>
      </c>
      <c r="Z118" s="222"/>
      <c r="AA118" s="222"/>
      <c r="AB118" s="222"/>
      <c r="AC118" s="222"/>
      <c r="AD118" s="222"/>
      <c r="AE118" s="223"/>
      <c r="AF118" s="822"/>
      <c r="AG118" s="823"/>
      <c r="AH118" s="822">
        <f>SUM(C121+I121)</f>
        <v>0</v>
      </c>
      <c r="AI118" s="883"/>
      <c r="AJ118" s="883"/>
      <c r="AK118" s="101"/>
      <c r="AL118" s="101"/>
      <c r="AM118" s="101"/>
      <c r="AN118" s="101"/>
      <c r="AO118" s="101"/>
      <c r="AQ118" s="130"/>
      <c r="AR118" s="130"/>
      <c r="AS118" s="130"/>
      <c r="AT118" s="130"/>
      <c r="AU118" s="130"/>
    </row>
    <row r="119" spans="1:64" ht="42.75" customHeight="1" x14ac:dyDescent="0.4">
      <c r="A119" s="101"/>
      <c r="C119" s="812" t="s">
        <v>274</v>
      </c>
      <c r="D119" s="812"/>
      <c r="E119" s="812"/>
      <c r="F119" s="812"/>
      <c r="G119" s="812"/>
      <c r="H119" s="812"/>
      <c r="I119" s="813"/>
      <c r="J119" s="813"/>
      <c r="K119" s="813"/>
      <c r="L119" s="813"/>
      <c r="M119" s="813"/>
      <c r="N119" s="813"/>
      <c r="O119" s="812"/>
      <c r="P119" s="812"/>
      <c r="Q119" s="812"/>
      <c r="R119" s="812"/>
      <c r="S119" s="812"/>
      <c r="T119" s="812"/>
      <c r="U119" s="110"/>
      <c r="V119" s="101"/>
      <c r="X119" s="101"/>
      <c r="Y119" s="221" t="s">
        <v>268</v>
      </c>
      <c r="Z119" s="222"/>
      <c r="AA119" s="222"/>
      <c r="AB119" s="222"/>
      <c r="AC119" s="222"/>
      <c r="AD119" s="222"/>
      <c r="AE119" s="223"/>
      <c r="AF119" s="800"/>
      <c r="AG119" s="801"/>
      <c r="AK119" s="101"/>
      <c r="AL119" s="101"/>
      <c r="AM119" s="101"/>
      <c r="AN119" s="101"/>
      <c r="AO119" s="101"/>
    </row>
    <row r="120" spans="1:64" ht="42" customHeight="1" x14ac:dyDescent="0.4">
      <c r="A120" s="101"/>
      <c r="C120" s="825" t="s">
        <v>414</v>
      </c>
      <c r="D120" s="826"/>
      <c r="E120" s="826"/>
      <c r="F120" s="826"/>
      <c r="G120" s="826"/>
      <c r="H120" s="827"/>
      <c r="I120" s="814" t="s">
        <v>415</v>
      </c>
      <c r="J120" s="815"/>
      <c r="K120" s="815"/>
      <c r="L120" s="815"/>
      <c r="M120" s="815"/>
      <c r="N120" s="816"/>
      <c r="O120" s="857" t="s">
        <v>272</v>
      </c>
      <c r="P120" s="858"/>
      <c r="Q120" s="858"/>
      <c r="R120" s="858"/>
      <c r="S120" s="858"/>
      <c r="T120" s="859"/>
      <c r="V120" s="101"/>
      <c r="Y120" s="102" t="s">
        <v>267</v>
      </c>
      <c r="AP120" s="102"/>
    </row>
    <row r="121" spans="1:64" ht="42.75" customHeight="1" x14ac:dyDescent="0.4">
      <c r="A121" s="101"/>
      <c r="C121" s="810"/>
      <c r="D121" s="811"/>
      <c r="E121" s="811"/>
      <c r="F121" s="811"/>
      <c r="G121" s="811"/>
      <c r="H121" s="128" t="s">
        <v>47</v>
      </c>
      <c r="I121" s="810"/>
      <c r="J121" s="811"/>
      <c r="K121" s="811"/>
      <c r="L121" s="811"/>
      <c r="M121" s="811"/>
      <c r="N121" s="128" t="s">
        <v>47</v>
      </c>
      <c r="O121" s="830"/>
      <c r="P121" s="831"/>
      <c r="Q121" s="831"/>
      <c r="R121" s="832"/>
      <c r="S121" s="828" t="s">
        <v>192</v>
      </c>
      <c r="T121" s="829"/>
      <c r="V121" s="101"/>
      <c r="W121" s="101"/>
      <c r="Y121" s="819" t="s">
        <v>417</v>
      </c>
      <c r="Z121" s="820"/>
      <c r="AA121" s="820"/>
      <c r="AB121" s="820"/>
      <c r="AC121" s="820"/>
      <c r="AD121" s="820"/>
      <c r="AE121" s="821"/>
      <c r="AF121" s="833" t="s">
        <v>265</v>
      </c>
      <c r="AG121" s="834"/>
      <c r="AK121" s="101"/>
      <c r="AL121" s="101"/>
      <c r="AM121" s="101"/>
      <c r="AN121" s="101"/>
      <c r="AO121" s="101"/>
    </row>
    <row r="122" spans="1:64" ht="21" customHeight="1" x14ac:dyDescent="0.4">
      <c r="A122" s="101"/>
      <c r="C122" s="817" t="s">
        <v>416</v>
      </c>
      <c r="D122" s="818"/>
      <c r="E122" s="818"/>
      <c r="F122" s="818"/>
      <c r="G122" s="818"/>
      <c r="H122" s="818"/>
      <c r="I122" s="818"/>
      <c r="J122" s="818"/>
      <c r="K122" s="818"/>
      <c r="L122" s="818"/>
      <c r="M122" s="818"/>
      <c r="N122" s="818"/>
      <c r="O122" s="818"/>
      <c r="P122" s="818"/>
      <c r="Q122" s="818"/>
      <c r="R122" s="818"/>
      <c r="S122" s="818"/>
      <c r="T122" s="818"/>
      <c r="V122" s="101"/>
      <c r="X122" s="101"/>
      <c r="Y122" s="221" t="s">
        <v>262</v>
      </c>
      <c r="Z122" s="222"/>
      <c r="AA122" s="222"/>
      <c r="AB122" s="222"/>
      <c r="AC122" s="222"/>
      <c r="AD122" s="222"/>
      <c r="AE122" s="223"/>
      <c r="AF122" s="798">
        <f>ROUNDDOWN(IF(O121&gt;=6.34,MIN(AH118/4*3,O121*150000),0),-3)</f>
        <v>0</v>
      </c>
      <c r="AG122" s="799"/>
      <c r="AK122" s="101"/>
      <c r="AL122" s="101"/>
      <c r="AM122" s="101"/>
      <c r="AN122" s="101"/>
      <c r="AO122" s="101"/>
    </row>
    <row r="123" spans="1:64" ht="24.75" customHeight="1" x14ac:dyDescent="0.4">
      <c r="A123" s="101"/>
      <c r="V123" s="101"/>
      <c r="X123" s="101"/>
      <c r="Y123" s="221" t="s">
        <v>261</v>
      </c>
      <c r="Z123" s="222"/>
      <c r="AA123" s="222"/>
      <c r="AB123" s="222"/>
      <c r="AC123" s="222"/>
      <c r="AD123" s="222"/>
      <c r="AE123" s="223"/>
      <c r="AF123" s="800"/>
      <c r="AG123" s="801"/>
      <c r="AK123" s="101"/>
      <c r="AL123" s="101"/>
      <c r="AM123" s="101"/>
      <c r="AN123" s="101"/>
      <c r="AO123" s="101"/>
    </row>
    <row r="124" spans="1:64" ht="14.25" customHeight="1" x14ac:dyDescent="0.4">
      <c r="A124" s="101"/>
      <c r="C124" s="127"/>
      <c r="D124" s="127"/>
      <c r="E124" s="127"/>
      <c r="F124" s="127"/>
      <c r="G124" s="127"/>
      <c r="H124" s="127"/>
      <c r="I124" s="127"/>
      <c r="J124" s="127"/>
      <c r="K124" s="127"/>
      <c r="L124" s="127"/>
      <c r="M124" s="127"/>
      <c r="N124" s="127"/>
      <c r="O124" s="127"/>
      <c r="P124" s="127"/>
      <c r="Q124" s="127"/>
      <c r="R124" s="127"/>
      <c r="S124" s="127"/>
      <c r="T124" s="127"/>
      <c r="U124" s="127"/>
      <c r="V124" s="101"/>
      <c r="X124" s="101"/>
      <c r="Y124" s="101"/>
      <c r="Z124" s="101"/>
      <c r="AA124" s="101"/>
      <c r="AB124" s="101"/>
      <c r="AC124" s="101"/>
      <c r="AD124" s="101"/>
      <c r="AE124" s="101"/>
      <c r="AF124" s="101"/>
      <c r="AG124" s="101"/>
      <c r="AH124" s="101"/>
      <c r="AI124" s="101"/>
      <c r="AJ124" s="101"/>
      <c r="AK124" s="101"/>
      <c r="AL124" s="101"/>
      <c r="AM124" s="101"/>
      <c r="AN124" s="101"/>
      <c r="AP124" s="102"/>
    </row>
    <row r="125" spans="1:64" ht="34.5" customHeight="1" x14ac:dyDescent="0.4">
      <c r="A125" s="101"/>
      <c r="G125" s="126" t="s">
        <v>269</v>
      </c>
      <c r="H125" s="126"/>
      <c r="I125" s="126"/>
      <c r="J125" s="126"/>
      <c r="K125" s="126"/>
      <c r="L125" s="126"/>
      <c r="M125" s="861">
        <f>MAX(AF122,AF117)</f>
        <v>0</v>
      </c>
      <c r="N125" s="861"/>
      <c r="O125" s="861"/>
      <c r="P125" s="861"/>
      <c r="Q125" s="861"/>
      <c r="R125" s="861"/>
      <c r="S125" s="861"/>
      <c r="T125" s="105" t="s">
        <v>47</v>
      </c>
      <c r="V125" s="101"/>
      <c r="X125" s="101"/>
      <c r="Y125" s="101"/>
      <c r="Z125" s="101"/>
      <c r="AA125" s="101"/>
      <c r="AB125" s="101"/>
      <c r="AC125" s="101"/>
      <c r="AD125" s="101"/>
      <c r="AE125" s="101"/>
      <c r="AF125" s="101"/>
      <c r="AG125" s="101"/>
      <c r="AH125" s="101"/>
      <c r="AI125" s="101"/>
      <c r="AJ125" s="101"/>
      <c r="AK125" s="101"/>
      <c r="AL125" s="101"/>
      <c r="AM125" s="101"/>
      <c r="AN125" s="101"/>
      <c r="AP125" s="102"/>
    </row>
    <row r="126" spans="1:64" ht="30.75" customHeight="1" thickBot="1" x14ac:dyDescent="0.45">
      <c r="A126" s="101"/>
      <c r="F126" s="125"/>
      <c r="G126" s="125"/>
      <c r="H126" s="125"/>
      <c r="I126" s="125"/>
      <c r="J126" s="125"/>
      <c r="K126" s="125"/>
      <c r="L126" s="125"/>
      <c r="M126" s="124"/>
      <c r="N126" s="124"/>
      <c r="O126" s="124"/>
      <c r="P126" s="124"/>
      <c r="Q126" s="124"/>
      <c r="R126" s="124"/>
      <c r="S126" s="124"/>
      <c r="T126" s="123"/>
      <c r="V126" s="101"/>
      <c r="X126" s="101"/>
      <c r="Y126" s="101"/>
      <c r="Z126" s="101"/>
      <c r="AA126" s="101"/>
      <c r="AB126" s="101"/>
      <c r="AC126" s="101"/>
      <c r="AD126" s="101"/>
      <c r="AE126" s="101"/>
      <c r="AF126" s="101"/>
      <c r="AG126" s="101"/>
      <c r="AH126" s="101"/>
      <c r="AI126" s="101"/>
      <c r="AJ126" s="101"/>
      <c r="AK126" s="101"/>
      <c r="AL126" s="101"/>
      <c r="AM126" s="101"/>
      <c r="AN126" s="101"/>
      <c r="AP126" s="102"/>
    </row>
    <row r="127" spans="1:64" ht="26.25" customHeight="1" thickBot="1" x14ac:dyDescent="0.45">
      <c r="A127" s="101"/>
      <c r="F127" s="104" t="s">
        <v>249</v>
      </c>
      <c r="M127" s="808">
        <f>MIN(C116,M125)</f>
        <v>0</v>
      </c>
      <c r="N127" s="809"/>
      <c r="O127" s="809"/>
      <c r="P127" s="809"/>
      <c r="Q127" s="809"/>
      <c r="R127" s="809"/>
      <c r="S127" s="809"/>
      <c r="T127" s="103" t="s">
        <v>47</v>
      </c>
      <c r="V127" s="101"/>
      <c r="X127" s="101"/>
      <c r="Y127" s="101"/>
      <c r="Z127" s="101"/>
      <c r="AA127" s="101"/>
      <c r="AB127" s="101"/>
      <c r="AC127" s="101"/>
      <c r="AD127" s="101"/>
      <c r="AE127" s="101"/>
      <c r="AF127" s="101"/>
      <c r="AG127" s="101"/>
      <c r="AH127" s="101"/>
      <c r="AI127" s="101"/>
      <c r="AJ127" s="101"/>
      <c r="AK127" s="101"/>
      <c r="AL127" s="101"/>
      <c r="AM127" s="101"/>
      <c r="AN127" s="101"/>
      <c r="AP127" s="102"/>
    </row>
    <row r="128" spans="1:64" ht="32.25" customHeight="1" thickBot="1" x14ac:dyDescent="0.45">
      <c r="A128" s="119"/>
      <c r="B128" s="119"/>
      <c r="C128" s="119"/>
      <c r="D128" s="119"/>
      <c r="E128" s="119"/>
      <c r="F128" s="122"/>
      <c r="G128" s="122"/>
      <c r="H128" s="122"/>
      <c r="I128" s="122"/>
      <c r="J128" s="122"/>
      <c r="K128" s="122"/>
      <c r="L128" s="122"/>
      <c r="M128" s="121"/>
      <c r="N128" s="121"/>
      <c r="O128" s="121"/>
      <c r="P128" s="121"/>
      <c r="Q128" s="121"/>
      <c r="R128" s="121"/>
      <c r="S128" s="121"/>
      <c r="T128" s="120"/>
      <c r="U128" s="119"/>
      <c r="V128" s="119"/>
      <c r="AL128" s="101"/>
      <c r="AM128" s="101"/>
      <c r="AN128" s="101"/>
    </row>
    <row r="129" spans="1:43" ht="26.25" customHeight="1" thickTop="1" x14ac:dyDescent="0.35">
      <c r="A129" s="101"/>
      <c r="B129" s="118" t="s">
        <v>264</v>
      </c>
      <c r="C129" s="115"/>
      <c r="D129" s="115"/>
      <c r="E129" s="115"/>
      <c r="F129" s="115"/>
      <c r="G129" s="115"/>
      <c r="H129" s="115"/>
      <c r="I129" s="115"/>
      <c r="J129" s="115"/>
      <c r="K129" s="115"/>
      <c r="L129" s="115"/>
      <c r="M129" s="115"/>
      <c r="N129" s="115"/>
      <c r="O129" s="115"/>
      <c r="P129" s="115"/>
      <c r="Q129" s="115"/>
      <c r="R129" s="115"/>
      <c r="S129" s="115"/>
      <c r="T129" s="115"/>
      <c r="U129" s="115"/>
      <c r="V129" s="101"/>
      <c r="X129" s="107"/>
      <c r="AO129" s="101"/>
    </row>
    <row r="130" spans="1:43" ht="26.25" customHeight="1" x14ac:dyDescent="0.35">
      <c r="A130" s="101"/>
      <c r="B130" s="116"/>
      <c r="C130" s="115"/>
      <c r="D130" s="115"/>
      <c r="E130" s="115"/>
      <c r="F130" s="115"/>
      <c r="G130" s="115"/>
      <c r="H130" s="115"/>
      <c r="I130" s="115"/>
      <c r="J130" s="115"/>
      <c r="K130" s="115"/>
      <c r="L130" s="115"/>
      <c r="M130" s="115"/>
      <c r="N130" s="115"/>
      <c r="O130" s="115"/>
      <c r="P130" s="115"/>
      <c r="Q130" s="115"/>
      <c r="R130" s="115"/>
      <c r="S130" s="115"/>
      <c r="T130" s="115"/>
      <c r="U130" s="115"/>
      <c r="V130" s="101"/>
      <c r="X130" s="107"/>
      <c r="AO130" s="101"/>
    </row>
    <row r="131" spans="1:43" ht="26.25" customHeight="1" x14ac:dyDescent="0.4">
      <c r="A131" s="101"/>
      <c r="B131" s="115"/>
      <c r="C131" s="836" t="s">
        <v>263</v>
      </c>
      <c r="D131" s="837"/>
      <c r="E131" s="837"/>
      <c r="F131" s="837"/>
      <c r="G131" s="837"/>
      <c r="H131" s="837"/>
      <c r="I131" s="837"/>
      <c r="J131" s="837"/>
      <c r="K131" s="838"/>
      <c r="L131" s="115"/>
      <c r="M131" s="115"/>
      <c r="N131" s="115"/>
      <c r="O131" s="115"/>
      <c r="P131" s="115"/>
      <c r="Q131" s="115"/>
      <c r="R131" s="115"/>
      <c r="S131" s="115"/>
      <c r="T131" s="115"/>
      <c r="U131" s="115"/>
      <c r="V131" s="101"/>
      <c r="X131" s="130"/>
      <c r="Y131" s="130"/>
      <c r="Z131" s="130"/>
      <c r="AA131" s="130"/>
      <c r="AB131" s="130"/>
      <c r="AC131" s="130"/>
      <c r="AD131" s="130"/>
      <c r="AE131" s="130"/>
      <c r="AF131" s="130"/>
      <c r="AG131" s="130"/>
      <c r="AH131" s="130"/>
      <c r="AI131" s="130"/>
      <c r="AJ131" s="130"/>
      <c r="AK131" s="130"/>
      <c r="AL131" s="130"/>
      <c r="AM131" s="130"/>
      <c r="AN131" s="130"/>
      <c r="AO131" s="130"/>
      <c r="AP131" s="130"/>
    </row>
    <row r="132" spans="1:43" ht="26.25" customHeight="1" x14ac:dyDescent="0.4">
      <c r="A132" s="101"/>
      <c r="B132" s="115"/>
      <c r="C132" s="810"/>
      <c r="D132" s="811"/>
      <c r="E132" s="811"/>
      <c r="F132" s="811"/>
      <c r="G132" s="811"/>
      <c r="H132" s="811"/>
      <c r="I132" s="811"/>
      <c r="J132" s="839"/>
      <c r="K132" s="117" t="s">
        <v>47</v>
      </c>
      <c r="L132" s="115"/>
      <c r="M132" s="115"/>
      <c r="N132" s="115"/>
      <c r="O132" s="115"/>
      <c r="P132" s="115"/>
      <c r="Q132" s="115"/>
      <c r="R132" s="115"/>
      <c r="S132" s="115"/>
      <c r="T132" s="115"/>
      <c r="U132" s="115"/>
      <c r="V132" s="101"/>
    </row>
    <row r="133" spans="1:43" ht="26.25" customHeight="1" x14ac:dyDescent="0.35">
      <c r="A133" s="101"/>
      <c r="B133" s="116"/>
      <c r="C133" s="115"/>
      <c r="D133" s="115"/>
      <c r="E133" s="115"/>
      <c r="F133" s="115"/>
      <c r="G133" s="115"/>
      <c r="H133" s="115"/>
      <c r="I133" s="115"/>
      <c r="J133" s="115"/>
      <c r="K133" s="115"/>
      <c r="L133" s="115"/>
      <c r="M133" s="115"/>
      <c r="N133" s="115"/>
      <c r="O133" s="115"/>
      <c r="P133" s="115"/>
      <c r="Q133" s="115"/>
      <c r="R133" s="115"/>
      <c r="S133" s="115"/>
      <c r="T133" s="115"/>
      <c r="U133" s="115"/>
      <c r="V133" s="101"/>
      <c r="X133" s="107"/>
      <c r="AO133" s="101"/>
    </row>
    <row r="134" spans="1:43" ht="26.25" customHeight="1" x14ac:dyDescent="0.4">
      <c r="A134" s="101"/>
      <c r="B134" s="116" t="s">
        <v>260</v>
      </c>
      <c r="C134" s="115"/>
      <c r="D134" s="115"/>
      <c r="E134" s="115"/>
      <c r="F134" s="115"/>
      <c r="G134" s="115"/>
      <c r="H134" s="115"/>
      <c r="I134" s="115"/>
      <c r="J134" s="115"/>
      <c r="K134" s="115"/>
      <c r="L134" s="115"/>
      <c r="M134" s="115"/>
      <c r="N134" s="115"/>
      <c r="O134" s="115"/>
      <c r="P134" s="115"/>
      <c r="Q134" s="115"/>
      <c r="R134" s="115"/>
      <c r="S134" s="115"/>
      <c r="T134" s="115"/>
      <c r="U134" s="115"/>
      <c r="V134" s="101"/>
      <c r="AO134" s="101"/>
    </row>
    <row r="135" spans="1:43" ht="17.25" customHeight="1" x14ac:dyDescent="0.4">
      <c r="A135" s="101"/>
      <c r="C135" s="844" t="s">
        <v>259</v>
      </c>
      <c r="D135" s="845"/>
      <c r="E135" s="845"/>
      <c r="F135" s="845"/>
      <c r="G135" s="845"/>
      <c r="H135" s="845"/>
      <c r="I135" s="845"/>
      <c r="J135" s="845"/>
      <c r="K135" s="845"/>
      <c r="L135" s="845"/>
      <c r="M135" s="845"/>
      <c r="N135" s="845"/>
      <c r="O135" s="845"/>
      <c r="P135" s="846"/>
      <c r="Q135" s="851"/>
      <c r="R135" s="852"/>
      <c r="S135" s="852"/>
      <c r="T135" s="852"/>
      <c r="U135" s="853"/>
      <c r="V135" s="101"/>
      <c r="X135" s="101" t="s">
        <v>402</v>
      </c>
      <c r="Y135" s="101"/>
      <c r="Z135" s="101"/>
      <c r="AA135" s="101"/>
      <c r="AB135" s="101"/>
      <c r="AC135" s="101"/>
      <c r="AD135" s="101"/>
      <c r="AE135" s="101"/>
      <c r="AF135" s="101"/>
      <c r="AG135" s="101"/>
      <c r="AH135" s="101"/>
      <c r="AI135" s="101"/>
      <c r="AJ135" s="101"/>
      <c r="AK135" s="101"/>
      <c r="AL135" s="101"/>
      <c r="AM135" s="101"/>
      <c r="AN135" s="101"/>
      <c r="AO135" s="101"/>
    </row>
    <row r="136" spans="1:43" ht="26.25" customHeight="1" x14ac:dyDescent="0.4">
      <c r="A136" s="101"/>
      <c r="C136" s="847"/>
      <c r="D136" s="848"/>
      <c r="E136" s="848"/>
      <c r="F136" s="848"/>
      <c r="G136" s="848"/>
      <c r="H136" s="848"/>
      <c r="I136" s="848"/>
      <c r="J136" s="848"/>
      <c r="K136" s="848"/>
      <c r="L136" s="848"/>
      <c r="M136" s="848"/>
      <c r="N136" s="848"/>
      <c r="O136" s="848"/>
      <c r="P136" s="849"/>
      <c r="Q136" s="854"/>
      <c r="R136" s="855"/>
      <c r="S136" s="855"/>
      <c r="T136" s="855"/>
      <c r="U136" s="856"/>
      <c r="V136" s="101"/>
      <c r="X136" s="101" t="s">
        <v>403</v>
      </c>
      <c r="Y136" s="101"/>
      <c r="Z136" s="101"/>
      <c r="AA136" s="101"/>
      <c r="AB136" s="101"/>
      <c r="AC136" s="101"/>
      <c r="AD136" s="101"/>
      <c r="AE136" s="101"/>
      <c r="AF136" s="101"/>
      <c r="AG136" s="101"/>
      <c r="AH136" s="101"/>
      <c r="AI136" s="101"/>
      <c r="AJ136" s="101"/>
      <c r="AK136" s="101"/>
      <c r="AL136" s="101"/>
      <c r="AM136" s="101"/>
      <c r="AN136" s="101"/>
      <c r="AO136" s="101"/>
    </row>
    <row r="137" spans="1:43" x14ac:dyDescent="0.4">
      <c r="A137" s="101"/>
      <c r="D137" s="114"/>
      <c r="E137" s="113"/>
      <c r="F137" s="113"/>
      <c r="G137" s="113"/>
      <c r="H137" s="113"/>
      <c r="I137" s="113"/>
      <c r="J137" s="113"/>
      <c r="K137" s="113"/>
      <c r="L137" s="113"/>
      <c r="M137" s="113"/>
      <c r="N137" s="113"/>
      <c r="O137" s="113"/>
      <c r="P137" s="113"/>
      <c r="Q137" s="113"/>
      <c r="R137" s="113"/>
      <c r="S137" s="113"/>
      <c r="T137" s="113"/>
      <c r="V137" s="101"/>
      <c r="X137" s="805" t="s">
        <v>258</v>
      </c>
      <c r="Y137" s="806"/>
      <c r="Z137" s="806"/>
      <c r="AA137" s="806"/>
      <c r="AB137" s="806"/>
      <c r="AC137" s="806"/>
      <c r="AD137" s="807"/>
      <c r="AE137" s="802">
        <f>IF(Q135="該当有り",MIN(ROUNDDOWN(I142-S142,-3),1000000),0)</f>
        <v>0</v>
      </c>
      <c r="AF137" s="803"/>
      <c r="AG137" s="803"/>
      <c r="AH137" s="112"/>
      <c r="AI137" s="108"/>
      <c r="AJ137" s="108"/>
      <c r="AK137" s="108"/>
      <c r="AM137"/>
      <c r="AP137" s="102"/>
      <c r="AQ137" s="102"/>
    </row>
    <row r="138" spans="1:43" x14ac:dyDescent="0.4">
      <c r="A138" s="101"/>
      <c r="D138" s="114"/>
      <c r="E138" s="113"/>
      <c r="F138" s="113"/>
      <c r="G138" s="113"/>
      <c r="H138" s="113"/>
      <c r="I138" s="113"/>
      <c r="J138" s="113"/>
      <c r="K138" s="113"/>
      <c r="L138" s="113"/>
      <c r="M138" s="113"/>
      <c r="N138" s="113"/>
      <c r="O138" s="113"/>
      <c r="P138" s="113"/>
      <c r="Q138" s="113"/>
      <c r="R138" s="113"/>
      <c r="S138" s="113"/>
      <c r="T138" s="113"/>
      <c r="V138" s="101"/>
      <c r="X138" s="805" t="s">
        <v>257</v>
      </c>
      <c r="Y138" s="806"/>
      <c r="Z138" s="806"/>
      <c r="AA138" s="806"/>
      <c r="AB138" s="806"/>
      <c r="AC138" s="806"/>
      <c r="AD138" s="807"/>
      <c r="AE138" s="802">
        <f>IF(Q135="該当無し",MIN(ROUNDDOWN(I142/2-S142,-3),500000),0)</f>
        <v>0</v>
      </c>
      <c r="AF138" s="803"/>
      <c r="AG138" s="804"/>
      <c r="AH138" s="112"/>
      <c r="AI138" s="108"/>
      <c r="AJ138" s="108"/>
      <c r="AK138" s="108"/>
      <c r="AM138"/>
      <c r="AP138" s="102"/>
      <c r="AQ138" s="102"/>
    </row>
    <row r="139" spans="1:43" ht="7.5" customHeight="1" x14ac:dyDescent="0.4">
      <c r="A139" s="101"/>
      <c r="C139" s="111"/>
      <c r="V139" s="101"/>
      <c r="X139" s="110"/>
      <c r="Y139" s="109"/>
      <c r="Z139" s="109"/>
      <c r="AA139" s="109"/>
      <c r="AB139" s="109"/>
      <c r="AC139" s="109"/>
      <c r="AD139" s="109"/>
      <c r="AE139" s="108"/>
      <c r="AF139" s="108"/>
      <c r="AG139" s="108"/>
      <c r="AH139" s="108"/>
      <c r="AI139" s="108"/>
      <c r="AJ139" s="108"/>
      <c r="AK139" s="108"/>
      <c r="AM139"/>
      <c r="AP139" s="102"/>
      <c r="AQ139" s="102"/>
    </row>
    <row r="140" spans="1:43" ht="27.75" customHeight="1" x14ac:dyDescent="0.4">
      <c r="A140" s="101"/>
      <c r="C140" s="840" t="s">
        <v>256</v>
      </c>
      <c r="D140" s="841"/>
      <c r="E140" s="841"/>
      <c r="F140" s="841"/>
      <c r="G140" s="841"/>
      <c r="H140" s="841"/>
      <c r="I140" s="842"/>
      <c r="J140" s="843"/>
      <c r="K140" s="106" t="s">
        <v>47</v>
      </c>
      <c r="L140" s="974" t="s">
        <v>255</v>
      </c>
      <c r="M140" s="975"/>
      <c r="N140" s="975"/>
      <c r="O140" s="975"/>
      <c r="P140" s="975"/>
      <c r="Q140" s="975"/>
      <c r="R140" s="976"/>
      <c r="S140" s="842"/>
      <c r="T140" s="843"/>
      <c r="U140" s="106" t="s">
        <v>47</v>
      </c>
      <c r="V140" s="101"/>
      <c r="AI140" s="101"/>
      <c r="AJ140" s="101"/>
      <c r="AK140" s="101"/>
      <c r="AL140" s="101"/>
      <c r="AM140" s="101"/>
      <c r="AN140" s="101"/>
      <c r="AO140" s="101"/>
    </row>
    <row r="141" spans="1:43" ht="31.5" customHeight="1" x14ac:dyDescent="0.35">
      <c r="C141" s="840" t="s">
        <v>254</v>
      </c>
      <c r="D141" s="841"/>
      <c r="E141" s="841"/>
      <c r="F141" s="841"/>
      <c r="G141" s="841"/>
      <c r="H141" s="841"/>
      <c r="I141" s="842"/>
      <c r="J141" s="843"/>
      <c r="K141" s="106" t="s">
        <v>47</v>
      </c>
      <c r="L141" s="974" t="s">
        <v>253</v>
      </c>
      <c r="M141" s="975"/>
      <c r="N141" s="975"/>
      <c r="O141" s="975"/>
      <c r="P141" s="975"/>
      <c r="Q141" s="975"/>
      <c r="R141" s="976"/>
      <c r="S141" s="842"/>
      <c r="T141" s="843"/>
      <c r="U141" s="106" t="s">
        <v>47</v>
      </c>
      <c r="V141" s="101"/>
      <c r="W141" s="107"/>
      <c r="AI141" s="101"/>
      <c r="AJ141" s="101"/>
      <c r="AK141" s="101"/>
      <c r="AL141" s="101"/>
      <c r="AM141" s="101"/>
      <c r="AN141" s="101"/>
      <c r="AO141" s="101"/>
    </row>
    <row r="142" spans="1:43" ht="27" customHeight="1" x14ac:dyDescent="0.4">
      <c r="A142" s="101"/>
      <c r="C142" s="840" t="s">
        <v>252</v>
      </c>
      <c r="D142" s="841"/>
      <c r="E142" s="841"/>
      <c r="F142" s="841"/>
      <c r="G142" s="841"/>
      <c r="H142" s="841"/>
      <c r="I142" s="842">
        <f>SUM(I140:J141)</f>
        <v>0</v>
      </c>
      <c r="J142" s="843"/>
      <c r="K142" s="106" t="s">
        <v>47</v>
      </c>
      <c r="L142" s="974" t="s">
        <v>251</v>
      </c>
      <c r="M142" s="975"/>
      <c r="N142" s="975"/>
      <c r="O142" s="975"/>
      <c r="P142" s="975"/>
      <c r="Q142" s="975"/>
      <c r="R142" s="976"/>
      <c r="S142" s="842">
        <f>SUM(S140:T141)</f>
        <v>0</v>
      </c>
      <c r="T142" s="843"/>
      <c r="U142" s="106" t="s">
        <v>47</v>
      </c>
      <c r="V142" s="101"/>
    </row>
    <row r="143" spans="1:43" ht="27" customHeight="1" x14ac:dyDescent="0.4"/>
    <row r="144" spans="1:43" ht="25.5" customHeight="1" x14ac:dyDescent="0.4">
      <c r="F144" s="860" t="s">
        <v>250</v>
      </c>
      <c r="G144" s="860"/>
      <c r="H144" s="860"/>
      <c r="I144" s="860"/>
      <c r="J144" s="860"/>
      <c r="K144" s="860"/>
      <c r="L144" s="860"/>
      <c r="M144" s="850">
        <f>IF(MIN(AE137:AG138)&lt;0,"助成対象外",MAX(AE137:AG138))</f>
        <v>0</v>
      </c>
      <c r="N144" s="850"/>
      <c r="O144" s="850"/>
      <c r="P144" s="850"/>
      <c r="Q144" s="850"/>
      <c r="R144" s="850"/>
      <c r="S144" s="850"/>
      <c r="T144" s="105" t="s">
        <v>47</v>
      </c>
      <c r="V144" s="101"/>
    </row>
    <row r="145" spans="3:20" ht="39" customHeight="1" thickBot="1" x14ac:dyDescent="0.45"/>
    <row r="146" spans="3:20" ht="30.75" thickBot="1" x14ac:dyDescent="0.45">
      <c r="C146" s="104" t="s">
        <v>249</v>
      </c>
      <c r="M146" s="808">
        <f>MIN(C132,M144)</f>
        <v>0</v>
      </c>
      <c r="N146" s="809"/>
      <c r="O146" s="809"/>
      <c r="P146" s="809"/>
      <c r="Q146" s="809"/>
      <c r="R146" s="809"/>
      <c r="S146" s="809"/>
      <c r="T146" s="103" t="s">
        <v>47</v>
      </c>
    </row>
  </sheetData>
  <dataConsolidate/>
  <mergeCells count="485">
    <mergeCell ref="L140:R140"/>
    <mergeCell ref="L141:R141"/>
    <mergeCell ref="L142:R142"/>
    <mergeCell ref="B6:E6"/>
    <mergeCell ref="F6:U6"/>
    <mergeCell ref="Q4:U4"/>
    <mergeCell ref="N4:P4"/>
    <mergeCell ref="C108:M108"/>
    <mergeCell ref="N108:R108"/>
    <mergeCell ref="C105:M105"/>
    <mergeCell ref="N105:R105"/>
    <mergeCell ref="C106:M106"/>
    <mergeCell ref="N106:R106"/>
    <mergeCell ref="B96:O96"/>
    <mergeCell ref="P96:R96"/>
    <mergeCell ref="B93:O93"/>
    <mergeCell ref="P93:R93"/>
    <mergeCell ref="B94:S94"/>
    <mergeCell ref="B84:C88"/>
    <mergeCell ref="D84:E88"/>
    <mergeCell ref="F84:F88"/>
    <mergeCell ref="H84:I88"/>
    <mergeCell ref="J84:K88"/>
    <mergeCell ref="L84:L88"/>
    <mergeCell ref="N84:O88"/>
    <mergeCell ref="P84:Q88"/>
    <mergeCell ref="R84:R88"/>
    <mergeCell ref="Y106:AC107"/>
    <mergeCell ref="AD106:AO106"/>
    <mergeCell ref="AP106:AQ106"/>
    <mergeCell ref="C107:M107"/>
    <mergeCell ref="N107:R107"/>
    <mergeCell ref="AD107:AO107"/>
    <mergeCell ref="AP107:AQ107"/>
    <mergeCell ref="B98:O98"/>
    <mergeCell ref="P98:R98"/>
    <mergeCell ref="Y98:AH98"/>
    <mergeCell ref="AI98:AL98"/>
    <mergeCell ref="AM98:AO98"/>
    <mergeCell ref="AP98:AQ98"/>
    <mergeCell ref="P101:S101"/>
    <mergeCell ref="P102:R102"/>
    <mergeCell ref="C104:M104"/>
    <mergeCell ref="N104:R104"/>
    <mergeCell ref="Y96:AH96"/>
    <mergeCell ref="AI96:AL96"/>
    <mergeCell ref="AM96:AO96"/>
    <mergeCell ref="AP96:AQ96"/>
    <mergeCell ref="B97:O97"/>
    <mergeCell ref="P97:R97"/>
    <mergeCell ref="Y97:AH97"/>
    <mergeCell ref="AI97:AL97"/>
    <mergeCell ref="AM97:AO97"/>
    <mergeCell ref="AP97:AQ97"/>
    <mergeCell ref="Y94:AH94"/>
    <mergeCell ref="AI94:AL94"/>
    <mergeCell ref="AM94:AO94"/>
    <mergeCell ref="AP94:AQ94"/>
    <mergeCell ref="B95:O95"/>
    <mergeCell ref="P95:R95"/>
    <mergeCell ref="Y95:AH95"/>
    <mergeCell ref="AI95:AL95"/>
    <mergeCell ref="AM95:AO95"/>
    <mergeCell ref="AP95:AQ95"/>
    <mergeCell ref="Y89:AH89"/>
    <mergeCell ref="AI89:AL89"/>
    <mergeCell ref="AP89:AQ89"/>
    <mergeCell ref="B90:P90"/>
    <mergeCell ref="Q90:R90"/>
    <mergeCell ref="F91:K91"/>
    <mergeCell ref="L91:R91"/>
    <mergeCell ref="Y91:AA91"/>
    <mergeCell ref="AB91:AC91"/>
    <mergeCell ref="AS85:AS88"/>
    <mergeCell ref="AJ86:AL86"/>
    <mergeCell ref="AM86:AN86"/>
    <mergeCell ref="AO86:AP86"/>
    <mergeCell ref="AQ86:AR86"/>
    <mergeCell ref="Y87:AB88"/>
    <mergeCell ref="AJ87:AL87"/>
    <mergeCell ref="AM87:AN87"/>
    <mergeCell ref="AO87:AP87"/>
    <mergeCell ref="AQ87:AR87"/>
    <mergeCell ref="AJ88:AL88"/>
    <mergeCell ref="AM88:AN88"/>
    <mergeCell ref="AO88:AP88"/>
    <mergeCell ref="AQ88:AR88"/>
    <mergeCell ref="Y84:AB84"/>
    <mergeCell ref="AG84:AI84"/>
    <mergeCell ref="AJ84:AL84"/>
    <mergeCell ref="AM84:AN84"/>
    <mergeCell ref="AO84:AP84"/>
    <mergeCell ref="AQ84:AR84"/>
    <mergeCell ref="Y85:AB86"/>
    <mergeCell ref="AJ85:AL85"/>
    <mergeCell ref="AM85:AN85"/>
    <mergeCell ref="AO85:AP85"/>
    <mergeCell ref="AQ85:AR85"/>
    <mergeCell ref="AS80:AS83"/>
    <mergeCell ref="AJ81:AL81"/>
    <mergeCell ref="AM81:AN81"/>
    <mergeCell ref="AO81:AP81"/>
    <mergeCell ref="AQ81:AR81"/>
    <mergeCell ref="Y82:AB83"/>
    <mergeCell ref="AJ82:AL82"/>
    <mergeCell ref="AM82:AN82"/>
    <mergeCell ref="AO82:AP82"/>
    <mergeCell ref="AQ82:AR82"/>
    <mergeCell ref="AJ83:AL83"/>
    <mergeCell ref="AM83:AN83"/>
    <mergeCell ref="AO83:AP83"/>
    <mergeCell ref="AQ83:AR83"/>
    <mergeCell ref="Y79:AB79"/>
    <mergeCell ref="AG79:AI79"/>
    <mergeCell ref="AJ79:AL79"/>
    <mergeCell ref="AM79:AN79"/>
    <mergeCell ref="AO79:AP79"/>
    <mergeCell ref="AQ79:AR79"/>
    <mergeCell ref="Y80:AB81"/>
    <mergeCell ref="AJ80:AL80"/>
    <mergeCell ref="AM80:AN80"/>
    <mergeCell ref="AO80:AP80"/>
    <mergeCell ref="AQ80:AR80"/>
    <mergeCell ref="B79:C83"/>
    <mergeCell ref="D79:E83"/>
    <mergeCell ref="F79:F83"/>
    <mergeCell ref="H79:I83"/>
    <mergeCell ref="J79:K83"/>
    <mergeCell ref="L79:L83"/>
    <mergeCell ref="N79:O83"/>
    <mergeCell ref="P79:Q83"/>
    <mergeCell ref="R79:R83"/>
    <mergeCell ref="AS75:AS78"/>
    <mergeCell ref="AJ76:AL76"/>
    <mergeCell ref="AM76:AN76"/>
    <mergeCell ref="AO76:AP76"/>
    <mergeCell ref="AQ76:AR76"/>
    <mergeCell ref="Y77:AB78"/>
    <mergeCell ref="AJ77:AL77"/>
    <mergeCell ref="AM77:AN77"/>
    <mergeCell ref="AO77:AP77"/>
    <mergeCell ref="AQ77:AR77"/>
    <mergeCell ref="AJ78:AL78"/>
    <mergeCell ref="AM78:AN78"/>
    <mergeCell ref="AO78:AP78"/>
    <mergeCell ref="AQ78:AR78"/>
    <mergeCell ref="Y74:AB74"/>
    <mergeCell ref="AG74:AI74"/>
    <mergeCell ref="AJ74:AL74"/>
    <mergeCell ref="AM74:AN74"/>
    <mergeCell ref="AO74:AP74"/>
    <mergeCell ref="AQ74:AR74"/>
    <mergeCell ref="Y75:AB76"/>
    <mergeCell ref="AJ75:AL75"/>
    <mergeCell ref="AM75:AN75"/>
    <mergeCell ref="AO75:AP75"/>
    <mergeCell ref="AQ75:AR75"/>
    <mergeCell ref="B74:C78"/>
    <mergeCell ref="D74:E78"/>
    <mergeCell ref="F74:F78"/>
    <mergeCell ref="H74:I78"/>
    <mergeCell ref="J74:K78"/>
    <mergeCell ref="L74:L78"/>
    <mergeCell ref="N74:O78"/>
    <mergeCell ref="P74:Q78"/>
    <mergeCell ref="R74:R78"/>
    <mergeCell ref="AS70:AS73"/>
    <mergeCell ref="AJ71:AL71"/>
    <mergeCell ref="AM71:AN71"/>
    <mergeCell ref="AO71:AP71"/>
    <mergeCell ref="AQ71:AR71"/>
    <mergeCell ref="Y72:AB73"/>
    <mergeCell ref="AJ72:AL72"/>
    <mergeCell ref="AM72:AN72"/>
    <mergeCell ref="AO72:AP72"/>
    <mergeCell ref="AQ72:AR72"/>
    <mergeCell ref="AJ73:AL73"/>
    <mergeCell ref="AM73:AN73"/>
    <mergeCell ref="AO73:AP73"/>
    <mergeCell ref="AQ73:AR73"/>
    <mergeCell ref="Y69:AB69"/>
    <mergeCell ref="AG69:AI69"/>
    <mergeCell ref="AJ69:AL69"/>
    <mergeCell ref="AM69:AN69"/>
    <mergeCell ref="AO69:AP69"/>
    <mergeCell ref="AQ69:AR69"/>
    <mergeCell ref="Y70:AB71"/>
    <mergeCell ref="AJ70:AL70"/>
    <mergeCell ref="AM70:AN70"/>
    <mergeCell ref="AO70:AP70"/>
    <mergeCell ref="AQ70:AR70"/>
    <mergeCell ref="B69:C73"/>
    <mergeCell ref="D69:E73"/>
    <mergeCell ref="F69:F73"/>
    <mergeCell ref="H69:I73"/>
    <mergeCell ref="J69:K73"/>
    <mergeCell ref="L69:L73"/>
    <mergeCell ref="N69:O73"/>
    <mergeCell ref="P69:Q73"/>
    <mergeCell ref="R69:R73"/>
    <mergeCell ref="AS65:AS68"/>
    <mergeCell ref="AJ66:AL66"/>
    <mergeCell ref="AM66:AN66"/>
    <mergeCell ref="AO66:AP66"/>
    <mergeCell ref="AQ66:AR66"/>
    <mergeCell ref="Y67:AB68"/>
    <mergeCell ref="AJ67:AL67"/>
    <mergeCell ref="AM67:AN67"/>
    <mergeCell ref="AO67:AP67"/>
    <mergeCell ref="AQ67:AR67"/>
    <mergeCell ref="AJ68:AL68"/>
    <mergeCell ref="AM68:AN68"/>
    <mergeCell ref="AO68:AP68"/>
    <mergeCell ref="AQ68:AR68"/>
    <mergeCell ref="Y64:AB64"/>
    <mergeCell ref="AG64:AI64"/>
    <mergeCell ref="AJ64:AL64"/>
    <mergeCell ref="AM64:AN64"/>
    <mergeCell ref="AO64:AP64"/>
    <mergeCell ref="AQ64:AR64"/>
    <mergeCell ref="Y65:AB66"/>
    <mergeCell ref="AJ65:AL65"/>
    <mergeCell ref="AM65:AN65"/>
    <mergeCell ref="AO65:AP65"/>
    <mergeCell ref="AQ65:AR65"/>
    <mergeCell ref="B64:C68"/>
    <mergeCell ref="D64:E68"/>
    <mergeCell ref="F64:F68"/>
    <mergeCell ref="H64:I68"/>
    <mergeCell ref="J64:K68"/>
    <mergeCell ref="L64:L68"/>
    <mergeCell ref="N64:O68"/>
    <mergeCell ref="P64:Q68"/>
    <mergeCell ref="R64:R68"/>
    <mergeCell ref="AS60:AS63"/>
    <mergeCell ref="AJ61:AL61"/>
    <mergeCell ref="AM61:AN61"/>
    <mergeCell ref="AO61:AP61"/>
    <mergeCell ref="AQ61:AR61"/>
    <mergeCell ref="Y62:AB63"/>
    <mergeCell ref="AJ62:AL62"/>
    <mergeCell ref="AM62:AN62"/>
    <mergeCell ref="AO62:AP62"/>
    <mergeCell ref="AQ62:AR62"/>
    <mergeCell ref="AJ63:AL63"/>
    <mergeCell ref="AM63:AN63"/>
    <mergeCell ref="AO63:AP63"/>
    <mergeCell ref="AQ63:AR63"/>
    <mergeCell ref="Y59:AB59"/>
    <mergeCell ref="AG59:AI59"/>
    <mergeCell ref="AJ59:AL59"/>
    <mergeCell ref="AM59:AN59"/>
    <mergeCell ref="AO59:AP59"/>
    <mergeCell ref="AQ59:AR59"/>
    <mergeCell ref="Y60:AB61"/>
    <mergeCell ref="AJ60:AL60"/>
    <mergeCell ref="AM60:AN60"/>
    <mergeCell ref="AO60:AP60"/>
    <mergeCell ref="AQ60:AR60"/>
    <mergeCell ref="B59:C63"/>
    <mergeCell ref="D59:E63"/>
    <mergeCell ref="F59:F63"/>
    <mergeCell ref="H59:I63"/>
    <mergeCell ref="J59:K63"/>
    <mergeCell ref="L59:L63"/>
    <mergeCell ref="N59:O63"/>
    <mergeCell ref="P59:Q63"/>
    <mergeCell ref="R59:R63"/>
    <mergeCell ref="AS55:AS58"/>
    <mergeCell ref="AJ56:AL56"/>
    <mergeCell ref="AM56:AN56"/>
    <mergeCell ref="AO56:AP56"/>
    <mergeCell ref="AQ56:AR56"/>
    <mergeCell ref="Y57:AB58"/>
    <mergeCell ref="AJ57:AL57"/>
    <mergeCell ref="AM57:AN57"/>
    <mergeCell ref="AO57:AP57"/>
    <mergeCell ref="AQ57:AR57"/>
    <mergeCell ref="AJ58:AL58"/>
    <mergeCell ref="AM58:AN58"/>
    <mergeCell ref="AO58:AP58"/>
    <mergeCell ref="AQ58:AR58"/>
    <mergeCell ref="Y54:AB54"/>
    <mergeCell ref="AG54:AI54"/>
    <mergeCell ref="AJ54:AL54"/>
    <mergeCell ref="AM54:AN54"/>
    <mergeCell ref="AO54:AP54"/>
    <mergeCell ref="AQ54:AR54"/>
    <mergeCell ref="Y55:AB56"/>
    <mergeCell ref="AJ55:AL55"/>
    <mergeCell ref="AM55:AN55"/>
    <mergeCell ref="AO55:AP55"/>
    <mergeCell ref="AQ55:AR55"/>
    <mergeCell ref="B54:C58"/>
    <mergeCell ref="D54:E58"/>
    <mergeCell ref="F54:F58"/>
    <mergeCell ref="H54:I58"/>
    <mergeCell ref="J54:K58"/>
    <mergeCell ref="L54:L58"/>
    <mergeCell ref="N54:O58"/>
    <mergeCell ref="P54:Q58"/>
    <mergeCell ref="R54:R58"/>
    <mergeCell ref="AO49:AP49"/>
    <mergeCell ref="Y50:AB51"/>
    <mergeCell ref="AJ50:AL50"/>
    <mergeCell ref="AM50:AN50"/>
    <mergeCell ref="AO50:AP50"/>
    <mergeCell ref="AQ50:AR50"/>
    <mergeCell ref="AS50:AS53"/>
    <mergeCell ref="AJ51:AL51"/>
    <mergeCell ref="AM51:AN51"/>
    <mergeCell ref="AO51:AP51"/>
    <mergeCell ref="Y52:AB53"/>
    <mergeCell ref="AJ52:AL52"/>
    <mergeCell ref="AM52:AN52"/>
    <mergeCell ref="AO52:AP52"/>
    <mergeCell ref="AJ53:AL53"/>
    <mergeCell ref="AM53:AN53"/>
    <mergeCell ref="AO53:AP53"/>
    <mergeCell ref="AQ53:AR53"/>
    <mergeCell ref="AG49:AI49"/>
    <mergeCell ref="Y49:AB49"/>
    <mergeCell ref="AJ49:AL49"/>
    <mergeCell ref="AM49:AN49"/>
    <mergeCell ref="AQ44:AR44"/>
    <mergeCell ref="Y45:AB46"/>
    <mergeCell ref="AJ45:AL45"/>
    <mergeCell ref="AM45:AN45"/>
    <mergeCell ref="AO45:AP45"/>
    <mergeCell ref="AQ45:AR45"/>
    <mergeCell ref="AS45:AS48"/>
    <mergeCell ref="AJ46:AL46"/>
    <mergeCell ref="AM46:AN46"/>
    <mergeCell ref="AO46:AP46"/>
    <mergeCell ref="AQ46:AR46"/>
    <mergeCell ref="Y47:AB48"/>
    <mergeCell ref="AJ47:AL47"/>
    <mergeCell ref="AM47:AN47"/>
    <mergeCell ref="AO47:AP47"/>
    <mergeCell ref="AQ47:AR47"/>
    <mergeCell ref="AJ48:AL48"/>
    <mergeCell ref="AM48:AN48"/>
    <mergeCell ref="AO48:AP48"/>
    <mergeCell ref="AO44:AP44"/>
    <mergeCell ref="AG44:AI44"/>
    <mergeCell ref="AJ44:AL44"/>
    <mergeCell ref="AM44:AN44"/>
    <mergeCell ref="AS40:AS43"/>
    <mergeCell ref="AJ41:AL41"/>
    <mergeCell ref="AM41:AN41"/>
    <mergeCell ref="AO41:AP41"/>
    <mergeCell ref="AQ41:AR41"/>
    <mergeCell ref="Y42:AB43"/>
    <mergeCell ref="AJ42:AL42"/>
    <mergeCell ref="AM42:AN42"/>
    <mergeCell ref="AO42:AP42"/>
    <mergeCell ref="AQ42:AR42"/>
    <mergeCell ref="AJ43:AL43"/>
    <mergeCell ref="AM43:AN43"/>
    <mergeCell ref="AO43:AP43"/>
    <mergeCell ref="AQ43:AR43"/>
    <mergeCell ref="Y39:AB39"/>
    <mergeCell ref="AG39:AI39"/>
    <mergeCell ref="AJ39:AL39"/>
    <mergeCell ref="AM39:AN39"/>
    <mergeCell ref="AO39:AP39"/>
    <mergeCell ref="AQ39:AR39"/>
    <mergeCell ref="Y40:AB41"/>
    <mergeCell ref="AJ40:AL40"/>
    <mergeCell ref="AM40:AN40"/>
    <mergeCell ref="AO40:AP40"/>
    <mergeCell ref="AQ40:AR40"/>
    <mergeCell ref="B39:C43"/>
    <mergeCell ref="D39:E43"/>
    <mergeCell ref="F39:F43"/>
    <mergeCell ref="H39:I43"/>
    <mergeCell ref="J39:K43"/>
    <mergeCell ref="L39:L43"/>
    <mergeCell ref="N39:O43"/>
    <mergeCell ref="P39:Q43"/>
    <mergeCell ref="R39:R43"/>
    <mergeCell ref="K36:P36"/>
    <mergeCell ref="Q36:S36"/>
    <mergeCell ref="B38:C38"/>
    <mergeCell ref="D38:F38"/>
    <mergeCell ref="H38:I38"/>
    <mergeCell ref="J38:L38"/>
    <mergeCell ref="N38:O38"/>
    <mergeCell ref="P38:R38"/>
    <mergeCell ref="AM38:AR38"/>
    <mergeCell ref="C11:K11"/>
    <mergeCell ref="C12:J12"/>
    <mergeCell ref="C18:E18"/>
    <mergeCell ref="J18:L18"/>
    <mergeCell ref="C19:E19"/>
    <mergeCell ref="F19:G19"/>
    <mergeCell ref="J19:L19"/>
    <mergeCell ref="N18:S18"/>
    <mergeCell ref="N19:S19"/>
    <mergeCell ref="P15:R15"/>
    <mergeCell ref="S15:T15"/>
    <mergeCell ref="C16:T16"/>
    <mergeCell ref="C21:D21"/>
    <mergeCell ref="E21:G21"/>
    <mergeCell ref="Q21:S21"/>
    <mergeCell ref="M24:S24"/>
    <mergeCell ref="B29:J29"/>
    <mergeCell ref="B30:I30"/>
    <mergeCell ref="B33:E33"/>
    <mergeCell ref="AH118:AJ118"/>
    <mergeCell ref="AQ48:AR48"/>
    <mergeCell ref="AQ49:AR49"/>
    <mergeCell ref="AQ51:AR51"/>
    <mergeCell ref="AQ52:AR52"/>
    <mergeCell ref="F44:F48"/>
    <mergeCell ref="H44:I48"/>
    <mergeCell ref="J44:K48"/>
    <mergeCell ref="L44:L48"/>
    <mergeCell ref="N44:O48"/>
    <mergeCell ref="P44:Q48"/>
    <mergeCell ref="R44:R48"/>
    <mergeCell ref="F33:O33"/>
    <mergeCell ref="P33:R33"/>
    <mergeCell ref="B35:S35"/>
    <mergeCell ref="B36:F36"/>
    <mergeCell ref="G36:I36"/>
    <mergeCell ref="D44:E48"/>
    <mergeCell ref="Y44:AB44"/>
    <mergeCell ref="B49:C53"/>
    <mergeCell ref="D49:E53"/>
    <mergeCell ref="F49:F53"/>
    <mergeCell ref="H49:I53"/>
    <mergeCell ref="J49:K53"/>
    <mergeCell ref="L49:L53"/>
    <mergeCell ref="N49:O53"/>
    <mergeCell ref="P49:Q53"/>
    <mergeCell ref="R49:R53"/>
    <mergeCell ref="O121:R121"/>
    <mergeCell ref="AF121:AG121"/>
    <mergeCell ref="Y20:AA20"/>
    <mergeCell ref="M146:S146"/>
    <mergeCell ref="C115:K115"/>
    <mergeCell ref="C116:J116"/>
    <mergeCell ref="C131:K131"/>
    <mergeCell ref="C132:J132"/>
    <mergeCell ref="C141:H141"/>
    <mergeCell ref="I141:J141"/>
    <mergeCell ref="C142:H142"/>
    <mergeCell ref="C135:P136"/>
    <mergeCell ref="I142:J142"/>
    <mergeCell ref="S142:T142"/>
    <mergeCell ref="M144:S144"/>
    <mergeCell ref="C140:H140"/>
    <mergeCell ref="I140:J140"/>
    <mergeCell ref="S140:T140"/>
    <mergeCell ref="Q135:U136"/>
    <mergeCell ref="S141:T141"/>
    <mergeCell ref="O120:T120"/>
    <mergeCell ref="F144:L144"/>
    <mergeCell ref="M125:S125"/>
    <mergeCell ref="B44:C48"/>
    <mergeCell ref="B32:E32"/>
    <mergeCell ref="F32:O32"/>
    <mergeCell ref="P32:R32"/>
    <mergeCell ref="T104:U107"/>
    <mergeCell ref="Y109:Z109"/>
    <mergeCell ref="AA109:AE109"/>
    <mergeCell ref="AF122:AG123"/>
    <mergeCell ref="AE138:AG138"/>
    <mergeCell ref="X137:AD137"/>
    <mergeCell ref="X138:AD138"/>
    <mergeCell ref="M110:S110"/>
    <mergeCell ref="I121:M121"/>
    <mergeCell ref="AE137:AG137"/>
    <mergeCell ref="M127:S127"/>
    <mergeCell ref="C119:T119"/>
    <mergeCell ref="I120:N120"/>
    <mergeCell ref="C122:T122"/>
    <mergeCell ref="Y121:AE121"/>
    <mergeCell ref="AF117:AG119"/>
    <mergeCell ref="AF116:AG116"/>
    <mergeCell ref="Y116:AE116"/>
    <mergeCell ref="C121:G121"/>
    <mergeCell ref="C120:H120"/>
    <mergeCell ref="S121:T121"/>
  </mergeCells>
  <phoneticPr fontId="3"/>
  <conditionalFormatting sqref="C12 B30">
    <cfRule type="expression" dxfId="36" priority="64">
      <formula>$B$30=""</formula>
    </cfRule>
  </conditionalFormatting>
  <conditionalFormatting sqref="C116">
    <cfRule type="expression" dxfId="35" priority="63">
      <formula>$C$116=""</formula>
    </cfRule>
  </conditionalFormatting>
  <conditionalFormatting sqref="C121">
    <cfRule type="expression" dxfId="34" priority="66">
      <formula>$C$121=""</formula>
    </cfRule>
  </conditionalFormatting>
  <conditionalFormatting sqref="C132">
    <cfRule type="expression" dxfId="33" priority="62">
      <formula>$C$132=""</formula>
    </cfRule>
  </conditionalFormatting>
  <conditionalFormatting sqref="D39">
    <cfRule type="containsBlanks" dxfId="32" priority="9">
      <formula>LEN(TRIM(D39))=0</formula>
    </cfRule>
  </conditionalFormatting>
  <conditionalFormatting sqref="D44 D49 D54 D59 D64 D69 D74 D79 D84">
    <cfRule type="containsBlanks" dxfId="31" priority="4">
      <formula>LEN(TRIM(D44))=0</formula>
    </cfRule>
  </conditionalFormatting>
  <conditionalFormatting sqref="E21">
    <cfRule type="expression" dxfId="30" priority="76">
      <formula>AND($R$15="集合",$E$21="")</formula>
    </cfRule>
  </conditionalFormatting>
  <conditionalFormatting sqref="F19:G19">
    <cfRule type="expression" dxfId="29" priority="73">
      <formula>M19&lt;&gt;""</formula>
    </cfRule>
  </conditionalFormatting>
  <conditionalFormatting sqref="G36">
    <cfRule type="containsBlanks" dxfId="28" priority="41">
      <formula>LEN(TRIM(G36))=0</formula>
    </cfRule>
  </conditionalFormatting>
  <conditionalFormatting sqref="I121">
    <cfRule type="expression" dxfId="27" priority="67">
      <formula>$I$121=""</formula>
    </cfRule>
  </conditionalFormatting>
  <conditionalFormatting sqref="I140:J141">
    <cfRule type="cellIs" dxfId="26" priority="58" operator="equal">
      <formula>""</formula>
    </cfRule>
  </conditionalFormatting>
  <conditionalFormatting sqref="J39">
    <cfRule type="containsBlanks" dxfId="25" priority="6">
      <formula>LEN(TRIM(J39))=0</formula>
    </cfRule>
  </conditionalFormatting>
  <conditionalFormatting sqref="J44 J49 J54 J59 J64 J69 J74 J79 J84">
    <cfRule type="containsBlanks" dxfId="24" priority="3">
      <formula>LEN(TRIM(J44))=0</formula>
    </cfRule>
  </conditionalFormatting>
  <conditionalFormatting sqref="L91">
    <cfRule type="containsText" dxfId="23" priority="42" operator="containsText" text="発電出力値合計と一致させてください">
      <formula>NOT(ISERROR(SEARCH("発電出力値合計と一致させてください",L91)))</formula>
    </cfRule>
    <cfRule type="cellIs" dxfId="22" priority="46" operator="equal">
      <formula>""</formula>
    </cfRule>
  </conditionalFormatting>
  <conditionalFormatting sqref="M18:M19">
    <cfRule type="expression" dxfId="21" priority="74">
      <formula>COUNTA($M$18:$M$19)=0</formula>
    </cfRule>
  </conditionalFormatting>
  <conditionalFormatting sqref="O121">
    <cfRule type="expression" dxfId="20" priority="65">
      <formula>$O$121=""</formula>
    </cfRule>
  </conditionalFormatting>
  <conditionalFormatting sqref="P32">
    <cfRule type="cellIs" dxfId="19" priority="1" operator="equal">
      <formula>""</formula>
    </cfRule>
  </conditionalFormatting>
  <conditionalFormatting sqref="P33">
    <cfRule type="containsBlanks" dxfId="18" priority="51">
      <formula>LEN(TRIM(P33))=0</formula>
    </cfRule>
  </conditionalFormatting>
  <conditionalFormatting sqref="P39">
    <cfRule type="containsBlanks" dxfId="17" priority="5">
      <formula>LEN(TRIM(P39))=0</formula>
    </cfRule>
  </conditionalFormatting>
  <conditionalFormatting sqref="P44 P49 P54 P59 P64 P69 P74 P79 P84">
    <cfRule type="containsBlanks" dxfId="16" priority="2">
      <formula>LEN(TRIM(P44))=0</formula>
    </cfRule>
  </conditionalFormatting>
  <conditionalFormatting sqref="P93">
    <cfRule type="cellIs" dxfId="15" priority="50" operator="equal">
      <formula>""</formula>
    </cfRule>
  </conditionalFormatting>
  <conditionalFormatting sqref="P97:P98">
    <cfRule type="cellIs" dxfId="14" priority="48" operator="equal">
      <formula>""</formula>
    </cfRule>
  </conditionalFormatting>
  <conditionalFormatting sqref="P95:R96">
    <cfRule type="cellIs" dxfId="13" priority="49" operator="equal">
      <formula>""</formula>
    </cfRule>
  </conditionalFormatting>
  <conditionalFormatting sqref="Q4">
    <cfRule type="cellIs" dxfId="12" priority="12" operator="equal">
      <formula>""</formula>
    </cfRule>
  </conditionalFormatting>
  <conditionalFormatting sqref="Q36">
    <cfRule type="containsBlanks" dxfId="11" priority="13">
      <formula>LEN(TRIM(Q36))=0</formula>
    </cfRule>
  </conditionalFormatting>
  <conditionalFormatting sqref="Q90">
    <cfRule type="cellIs" dxfId="10" priority="47" operator="equal">
      <formula>""</formula>
    </cfRule>
  </conditionalFormatting>
  <conditionalFormatting sqref="Q135">
    <cfRule type="cellIs" dxfId="9" priority="61" operator="equal">
      <formula>""</formula>
    </cfRule>
  </conditionalFormatting>
  <conditionalFormatting sqref="S140:T141">
    <cfRule type="cellIs" dxfId="8" priority="56" operator="equal">
      <formula>""</formula>
    </cfRule>
  </conditionalFormatting>
  <dataValidations count="11">
    <dataValidation type="list" allowBlank="1" showInputMessage="1" showErrorMessage="1" sqref="Q135:U136">
      <formula1>$X$135:$X$136</formula1>
    </dataValidation>
    <dataValidation type="custom" allowBlank="1" showInputMessage="1" showErrorMessage="1" errorTitle="数値が無効です" error="蓄電池システムの機器費は蓄電容量1kWh当たり20万円を超えることはできません。" sqref="C122">
      <formula1>C122/Q122&lt;=200000</formula1>
    </dataValidation>
    <dataValidation type="list" allowBlank="1" showInputMessage="1" showErrorMessage="1" sqref="M18">
      <formula1>$AF$8:$AF$11</formula1>
    </dataValidation>
    <dataValidation type="list" allowBlank="1" showInputMessage="1" showErrorMessage="1" sqref="M19">
      <formula1>$AF$9:$AF$11</formula1>
    </dataValidation>
    <dataValidation type="custom" allowBlank="1" showInputMessage="1" showErrorMessage="1" errorTitle="数値入力エラー" error="A+Bの値は【全住戸及び共用部分の合計kw数】を超えることはできません。" sqref="P96:R96">
      <formula1>SUM(P93,P95,P96)&lt;=L91</formula1>
    </dataValidation>
    <dataValidation type="custom" allowBlank="1" showInputMessage="1" showErrorMessage="1" errorTitle="数値入力エラー" error="A+Bの値は【全住戸及び共用部分の合計kw数】を超えることはできません。" sqref="P95:R95">
      <formula1>SUM(P93,P95,P96)&lt;=L91</formula1>
    </dataValidation>
    <dataValidation type="list" allowBlank="1" showInputMessage="1" showErrorMessage="1" sqref="Q36:S36">
      <formula1>$AL$30:$AL$31</formula1>
    </dataValidation>
    <dataValidation type="list" allowBlank="1" showInputMessage="1" showErrorMessage="1" sqref="G36:I36">
      <formula1>$AH$30:$AH$31</formula1>
    </dataValidation>
    <dataValidation type="list" allowBlank="1" showInputMessage="1" showErrorMessage="1" sqref="P101:S101">
      <formula1>IF($M$19&lt;&gt;"",$AH$110:$AH$111,AH109)</formula1>
    </dataValidation>
    <dataValidation type="custom" allowBlank="1" showInputMessage="1" showErrorMessage="1" error="発電出力の合計は50kw未満であることが必要です。" sqref="P33:R33">
      <formula1>P91&lt;50</formula1>
    </dataValidation>
    <dataValidation type="custom" allowBlank="1" showInputMessage="1" showErrorMessage="1" errorTitle="数値入力エラー" error="A+Bの値は【全住戸及び共用部分の合計kw数】を超えることはできません。" sqref="P93:R93">
      <formula1>SUM(P93,P95,P96)&lt;=L91</formula1>
    </dataValidation>
  </dataValidations>
  <printOptions horizontalCentered="1" verticalCentered="1"/>
  <pageMargins left="0.23622047244094491" right="0.23622047244094491" top="0.35433070866141736" bottom="0.15748031496062992" header="0.31496062992125984" footer="0.31496062992125984"/>
  <pageSetup paperSize="8" fitToHeight="0" orientation="portrait" r:id="rId1"/>
  <rowBreaks count="2" manualBreakCount="2">
    <brk id="26" max="16383" man="1"/>
    <brk id="1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43"/>
  <sheetViews>
    <sheetView showGridLines="0" view="pageBreakPreview" zoomScale="85" zoomScaleSheetLayoutView="85" workbookViewId="0"/>
  </sheetViews>
  <sheetFormatPr defaultColWidth="4" defaultRowHeight="18.75" x14ac:dyDescent="0.4"/>
  <cols>
    <col min="1" max="1" width="2.75" style="162" customWidth="1"/>
    <col min="2" max="2" width="7" style="162" bestFit="1" customWidth="1"/>
    <col min="3" max="3" width="4" style="162" customWidth="1"/>
    <col min="4" max="5" width="4" style="162"/>
    <col min="6" max="6" width="3.375" style="162" customWidth="1"/>
    <col min="7" max="7" width="1.75" style="162" customWidth="1"/>
    <col min="8" max="10" width="4" style="162"/>
    <col min="11" max="11" width="4" style="162" customWidth="1"/>
    <col min="12" max="12" width="4" style="162"/>
    <col min="13" max="14" width="4" style="162" customWidth="1"/>
    <col min="15" max="16" width="4" style="162"/>
    <col min="17" max="17" width="4.75" style="162" customWidth="1"/>
    <col min="18" max="19" width="4" style="162" customWidth="1"/>
    <col min="20" max="22" width="4" style="162"/>
    <col min="23" max="23" width="4" style="162" customWidth="1"/>
    <col min="24" max="30" width="4" style="162"/>
    <col min="31" max="31" width="29.875" style="162" customWidth="1"/>
    <col min="32" max="32" width="10.375" style="162" customWidth="1"/>
    <col min="33" max="33" width="4.125" style="162" customWidth="1"/>
    <col min="34" max="34" width="4.25" style="162" customWidth="1"/>
    <col min="35" max="40" width="4" style="162"/>
    <col min="41" max="41" width="9.625" style="162" customWidth="1"/>
    <col min="42" max="42" width="0.875" style="162" customWidth="1"/>
    <col min="43" max="43" width="17.25" style="162" bestFit="1" customWidth="1"/>
    <col min="44" max="45" width="4" style="162"/>
    <col min="46" max="46" width="11.5" style="162" customWidth="1"/>
    <col min="47" max="53" width="4" style="162"/>
    <col min="54" max="54" width="0" style="162" hidden="1" customWidth="1"/>
    <col min="55" max="16384" width="4" style="162"/>
  </cols>
  <sheetData>
    <row r="1" spans="1:54" ht="30" x14ac:dyDescent="0.4">
      <c r="A1" s="160"/>
      <c r="B1" s="165" t="s">
        <v>330</v>
      </c>
      <c r="C1" s="158"/>
      <c r="D1" s="158"/>
      <c r="E1" s="158"/>
      <c r="F1" s="158"/>
      <c r="G1" s="158"/>
      <c r="H1" s="158"/>
      <c r="I1" s="158"/>
      <c r="J1" s="158"/>
      <c r="K1" s="157"/>
      <c r="L1" s="157"/>
      <c r="M1" s="157"/>
      <c r="N1" s="157"/>
      <c r="O1" s="157"/>
      <c r="P1" s="157"/>
      <c r="Q1" s="157"/>
      <c r="R1" s="157"/>
      <c r="S1" s="157"/>
      <c r="T1" s="157"/>
      <c r="U1" s="157"/>
      <c r="V1" s="157"/>
      <c r="W1" s="157"/>
      <c r="X1" s="157"/>
      <c r="Y1" s="157"/>
      <c r="Z1" s="157"/>
      <c r="AA1" s="157"/>
      <c r="AB1" s="157"/>
      <c r="AC1" s="160"/>
    </row>
    <row r="2" spans="1:54" ht="5.25" customHeight="1" thickBot="1" x14ac:dyDescent="0.45">
      <c r="B2" s="242"/>
      <c r="C2" s="243"/>
      <c r="D2" s="243"/>
      <c r="E2" s="243"/>
      <c r="F2" s="243"/>
      <c r="G2" s="243"/>
      <c r="H2" s="243"/>
      <c r="I2" s="243"/>
      <c r="J2" s="243"/>
      <c r="K2" s="243"/>
      <c r="L2" s="243"/>
      <c r="M2" s="243"/>
      <c r="N2" s="243"/>
      <c r="O2" s="243"/>
      <c r="P2" s="243"/>
      <c r="Q2" s="243"/>
      <c r="R2" s="243"/>
      <c r="S2" s="241"/>
      <c r="T2" s="241"/>
      <c r="U2" s="241"/>
      <c r="V2" s="241"/>
      <c r="W2" s="241"/>
      <c r="X2" s="241"/>
      <c r="Y2" s="241"/>
      <c r="Z2" s="241"/>
      <c r="AA2" s="241"/>
      <c r="AB2" s="241"/>
    </row>
    <row r="3" spans="1:54" s="101" customFormat="1" ht="57" customHeight="1" thickBot="1" x14ac:dyDescent="0.45">
      <c r="A3" s="102"/>
      <c r="N3" s="102"/>
      <c r="O3" s="102"/>
      <c r="P3" s="102"/>
      <c r="Q3" s="102"/>
      <c r="R3" s="102"/>
      <c r="S3" s="1026" t="s">
        <v>428</v>
      </c>
      <c r="T3" s="1027"/>
      <c r="U3" s="1027"/>
      <c r="V3" s="1028"/>
      <c r="W3" s="978">
        <f t="array" ref="W3">'実績報告書兼助成金交付請求書(第一面）'!BW1:CP3</f>
        <v>0</v>
      </c>
      <c r="X3" s="979"/>
      <c r="Y3" s="979"/>
      <c r="Z3" s="979"/>
      <c r="AA3" s="979"/>
      <c r="AB3" s="980"/>
      <c r="AC3" s="102"/>
      <c r="AD3" s="102"/>
      <c r="AE3" s="102"/>
      <c r="AF3" s="102"/>
      <c r="AG3" s="102"/>
      <c r="AH3" s="102"/>
      <c r="AI3" s="102"/>
      <c r="AJ3" s="102"/>
      <c r="AK3" s="102"/>
      <c r="AL3" s="102"/>
      <c r="AM3" s="102"/>
      <c r="AN3" s="102"/>
      <c r="AO3" s="102"/>
    </row>
    <row r="4" spans="1:54" s="101" customFormat="1" ht="5.25" customHeight="1" x14ac:dyDescent="0.4">
      <c r="A4" s="102"/>
      <c r="V4" s="102"/>
      <c r="W4" s="102"/>
      <c r="X4" s="102"/>
      <c r="Y4" s="102"/>
      <c r="Z4" s="102"/>
      <c r="AA4" s="102"/>
      <c r="AB4" s="102"/>
      <c r="AC4" s="102"/>
      <c r="AD4" s="102"/>
      <c r="AE4" s="102"/>
      <c r="AF4" s="102"/>
      <c r="AG4" s="102"/>
      <c r="AH4" s="102"/>
      <c r="AI4" s="102"/>
      <c r="AJ4" s="102"/>
      <c r="AK4" s="102"/>
      <c r="AL4" s="102"/>
      <c r="AM4" s="102"/>
      <c r="AN4" s="102"/>
      <c r="AO4" s="102"/>
    </row>
    <row r="5" spans="1:54" ht="31.9" customHeight="1" x14ac:dyDescent="0.4">
      <c r="B5" s="1030" t="s">
        <v>425</v>
      </c>
      <c r="C5" s="1031"/>
      <c r="D5" s="1031"/>
      <c r="E5" s="1032"/>
      <c r="F5" s="1033" t="str">
        <f t="array" ref="F5">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5" s="1034"/>
      <c r="H5" s="1034"/>
      <c r="I5" s="1034"/>
      <c r="J5" s="1034"/>
      <c r="K5" s="1034"/>
      <c r="L5" s="1034"/>
      <c r="M5" s="1034"/>
      <c r="N5" s="1034"/>
      <c r="O5" s="1034"/>
      <c r="P5" s="1034"/>
      <c r="Q5" s="1034"/>
      <c r="R5" s="1034"/>
      <c r="S5" s="1034"/>
      <c r="T5" s="1034"/>
      <c r="U5" s="1034"/>
      <c r="V5" s="1034"/>
      <c r="W5" s="1034"/>
      <c r="X5" s="1034"/>
      <c r="Y5" s="1034"/>
      <c r="Z5" s="1034"/>
      <c r="AA5" s="1034"/>
      <c r="AB5" s="1035"/>
    </row>
    <row r="6" spans="1:54" ht="6.75" customHeight="1" x14ac:dyDescent="0.4">
      <c r="BB6" s="162" t="s">
        <v>124</v>
      </c>
    </row>
    <row r="7" spans="1:54" ht="22.5" customHeight="1" x14ac:dyDescent="0.4">
      <c r="B7" s="1029" t="s">
        <v>424</v>
      </c>
      <c r="C7" s="1029"/>
      <c r="D7" s="1029"/>
      <c r="E7" s="1029"/>
      <c r="F7" s="1029"/>
      <c r="G7" s="1029"/>
      <c r="H7" s="1029"/>
      <c r="I7" s="1029"/>
      <c r="J7" s="1029"/>
      <c r="K7" s="1029"/>
      <c r="L7" s="1029"/>
      <c r="M7" s="1029"/>
      <c r="BB7" s="162" t="s">
        <v>127</v>
      </c>
    </row>
    <row r="8" spans="1:54" ht="33.75" customHeight="1" x14ac:dyDescent="0.4">
      <c r="B8" s="862" t="s">
        <v>182</v>
      </c>
      <c r="C8" s="862"/>
      <c r="D8" s="862"/>
      <c r="E8" s="862"/>
      <c r="F8" s="862"/>
      <c r="G8" s="862"/>
      <c r="H8" s="1036"/>
      <c r="I8" s="1037"/>
      <c r="J8" s="1038"/>
      <c r="K8" s="1039"/>
      <c r="L8" s="240" t="s">
        <v>299</v>
      </c>
    </row>
    <row r="9" spans="1:54" ht="17.25" customHeight="1" x14ac:dyDescent="0.4"/>
    <row r="10" spans="1:54" ht="28.15" customHeight="1" x14ac:dyDescent="0.4">
      <c r="B10" s="862" t="s">
        <v>329</v>
      </c>
      <c r="C10" s="862"/>
      <c r="D10" s="862"/>
      <c r="E10" s="862"/>
      <c r="F10" s="862"/>
      <c r="G10" s="862"/>
      <c r="H10" s="1036"/>
      <c r="I10" s="1037"/>
      <c r="J10" s="1037"/>
      <c r="K10" s="1037"/>
      <c r="L10" s="240" t="s">
        <v>328</v>
      </c>
      <c r="O10" s="862" t="s">
        <v>423</v>
      </c>
      <c r="P10" s="862"/>
      <c r="Q10" s="862"/>
      <c r="R10" s="862"/>
      <c r="S10" s="862"/>
      <c r="T10" s="862"/>
      <c r="U10" s="862"/>
      <c r="V10" s="1040"/>
      <c r="W10" s="1040"/>
      <c r="X10" s="1040"/>
      <c r="Y10" s="1040"/>
      <c r="Z10" s="1040"/>
      <c r="AA10" s="1040"/>
      <c r="AB10" s="1040"/>
    </row>
    <row r="11" spans="1:54" ht="28.15" customHeight="1" x14ac:dyDescent="0.4">
      <c r="B11" s="862" t="s">
        <v>327</v>
      </c>
      <c r="C11" s="862"/>
      <c r="D11" s="862"/>
      <c r="E11" s="862"/>
      <c r="F11" s="862"/>
      <c r="G11" s="862"/>
      <c r="H11" s="1036"/>
      <c r="I11" s="1037"/>
      <c r="J11" s="1037"/>
      <c r="K11" s="1037"/>
      <c r="L11" s="240" t="s">
        <v>208</v>
      </c>
      <c r="O11" s="862" t="s">
        <v>422</v>
      </c>
      <c r="P11" s="862"/>
      <c r="Q11" s="862"/>
      <c r="R11" s="862"/>
      <c r="S11" s="862"/>
      <c r="T11" s="862"/>
      <c r="U11" s="862"/>
      <c r="V11" s="1040"/>
      <c r="W11" s="1040"/>
      <c r="X11" s="1040"/>
      <c r="Y11" s="1040"/>
      <c r="Z11" s="1040"/>
      <c r="AA11" s="1040"/>
      <c r="AB11" s="1040"/>
    </row>
    <row r="12" spans="1:54" ht="28.5" customHeight="1" x14ac:dyDescent="0.35">
      <c r="B12" s="239" t="s">
        <v>421</v>
      </c>
      <c r="C12" s="238"/>
      <c r="D12" s="238"/>
      <c r="E12" s="238"/>
    </row>
    <row r="13" spans="1:54" ht="53.25" customHeight="1" x14ac:dyDescent="0.4">
      <c r="B13" s="179"/>
      <c r="C13" s="1000" t="s">
        <v>426</v>
      </c>
      <c r="D13" s="1000"/>
      <c r="E13" s="1000"/>
      <c r="F13" s="1000"/>
      <c r="G13" s="1000"/>
      <c r="H13" s="1000"/>
      <c r="I13" s="1000"/>
      <c r="J13" s="1000"/>
      <c r="K13" s="1000"/>
      <c r="L13" s="1000"/>
      <c r="M13" s="1041" t="s">
        <v>427</v>
      </c>
      <c r="N13" s="1042"/>
      <c r="O13" s="1042"/>
      <c r="P13" s="1042"/>
      <c r="Q13" s="1043"/>
      <c r="R13" s="1044" t="s">
        <v>272</v>
      </c>
      <c r="S13" s="828"/>
      <c r="T13" s="828"/>
      <c r="U13" s="828"/>
      <c r="V13" s="829"/>
      <c r="W13" s="1045" t="s">
        <v>326</v>
      </c>
      <c r="X13" s="1046"/>
      <c r="Y13" s="1046"/>
      <c r="Z13" s="1046"/>
      <c r="AA13" s="1046"/>
      <c r="AB13" s="1047"/>
      <c r="AE13" s="164" t="s">
        <v>325</v>
      </c>
    </row>
    <row r="14" spans="1:54" ht="29.45" customHeight="1" x14ac:dyDescent="0.4">
      <c r="B14" s="224" t="s">
        <v>324</v>
      </c>
      <c r="C14" s="1007"/>
      <c r="D14" s="1008"/>
      <c r="E14" s="1008"/>
      <c r="F14" s="1008"/>
      <c r="G14" s="1008"/>
      <c r="H14" s="1008"/>
      <c r="I14" s="1008"/>
      <c r="J14" s="1008"/>
      <c r="K14" s="1008"/>
      <c r="L14" s="236" t="s">
        <v>47</v>
      </c>
      <c r="M14" s="1007"/>
      <c r="N14" s="1008"/>
      <c r="O14" s="1008"/>
      <c r="P14" s="1008"/>
      <c r="Q14" s="235" t="s">
        <v>47</v>
      </c>
      <c r="R14" s="1021"/>
      <c r="S14" s="1022"/>
      <c r="T14" s="1022"/>
      <c r="U14" s="828" t="s">
        <v>192</v>
      </c>
      <c r="V14" s="829"/>
      <c r="W14" s="1009">
        <f t="shared" ref="W14:W23" si="0">MAX(AF14,AO14)</f>
        <v>0</v>
      </c>
      <c r="X14" s="1010"/>
      <c r="Y14" s="1010"/>
      <c r="Z14" s="1010"/>
      <c r="AA14" s="1010"/>
      <c r="AB14" s="235" t="s">
        <v>47</v>
      </c>
      <c r="AE14" s="163" t="s">
        <v>314</v>
      </c>
      <c r="AF14" s="161">
        <f t="shared" ref="AF14:AF23" si="1">ROUNDDOWN(IF(R14&lt;6.34,MIN(AR14/4*3,R14*190000,950000),0),-3)</f>
        <v>0</v>
      </c>
      <c r="AH14" s="998" t="s">
        <v>313</v>
      </c>
      <c r="AI14" s="998"/>
      <c r="AJ14" s="998"/>
      <c r="AK14" s="998"/>
      <c r="AL14" s="998"/>
      <c r="AM14" s="998"/>
      <c r="AN14" s="998"/>
      <c r="AO14" s="161">
        <f t="shared" ref="AO14:AO23" si="2">ROUNDDOWN(IF(R14&gt;=6.34,MIN(AR14/4*3,R14*150000),0),-3)</f>
        <v>0</v>
      </c>
      <c r="AQ14" s="162" t="s">
        <v>312</v>
      </c>
      <c r="AR14" s="1023">
        <f t="shared" ref="AR14:AR23" si="3">C14+M14</f>
        <v>0</v>
      </c>
      <c r="AS14" s="862"/>
      <c r="AT14" s="862"/>
    </row>
    <row r="15" spans="1:54" ht="29.45" customHeight="1" x14ac:dyDescent="0.4">
      <c r="B15" s="224" t="s">
        <v>323</v>
      </c>
      <c r="C15" s="1007"/>
      <c r="D15" s="1008"/>
      <c r="E15" s="1008"/>
      <c r="F15" s="1008"/>
      <c r="G15" s="1008"/>
      <c r="H15" s="1008"/>
      <c r="I15" s="1008"/>
      <c r="J15" s="1008"/>
      <c r="K15" s="1008"/>
      <c r="L15" s="236" t="s">
        <v>47</v>
      </c>
      <c r="M15" s="1007"/>
      <c r="N15" s="1008"/>
      <c r="O15" s="1008"/>
      <c r="P15" s="1008"/>
      <c r="Q15" s="235" t="s">
        <v>47</v>
      </c>
      <c r="R15" s="1021"/>
      <c r="S15" s="1022"/>
      <c r="T15" s="1022"/>
      <c r="U15" s="828" t="s">
        <v>192</v>
      </c>
      <c r="V15" s="829"/>
      <c r="W15" s="1009">
        <f t="shared" si="0"/>
        <v>0</v>
      </c>
      <c r="X15" s="1010"/>
      <c r="Y15" s="1010"/>
      <c r="Z15" s="1010"/>
      <c r="AA15" s="1010"/>
      <c r="AB15" s="235" t="s">
        <v>47</v>
      </c>
      <c r="AE15" s="163" t="s">
        <v>314</v>
      </c>
      <c r="AF15" s="161">
        <f t="shared" si="1"/>
        <v>0</v>
      </c>
      <c r="AH15" s="998" t="s">
        <v>313</v>
      </c>
      <c r="AI15" s="998"/>
      <c r="AJ15" s="998"/>
      <c r="AK15" s="998"/>
      <c r="AL15" s="998"/>
      <c r="AM15" s="998"/>
      <c r="AN15" s="998"/>
      <c r="AO15" s="161">
        <f t="shared" si="2"/>
        <v>0</v>
      </c>
      <c r="AQ15" s="162" t="s">
        <v>312</v>
      </c>
      <c r="AR15" s="1023">
        <f t="shared" si="3"/>
        <v>0</v>
      </c>
      <c r="AS15" s="862"/>
      <c r="AT15" s="862"/>
    </row>
    <row r="16" spans="1:54" ht="29.45" customHeight="1" x14ac:dyDescent="0.4">
      <c r="B16" s="224" t="s">
        <v>322</v>
      </c>
      <c r="C16" s="1007"/>
      <c r="D16" s="1008"/>
      <c r="E16" s="1008"/>
      <c r="F16" s="1008"/>
      <c r="G16" s="1008"/>
      <c r="H16" s="1008"/>
      <c r="I16" s="1008"/>
      <c r="J16" s="1008"/>
      <c r="K16" s="1008"/>
      <c r="L16" s="236" t="s">
        <v>47</v>
      </c>
      <c r="M16" s="1007"/>
      <c r="N16" s="1008"/>
      <c r="O16" s="1008"/>
      <c r="P16" s="1008"/>
      <c r="Q16" s="235" t="s">
        <v>47</v>
      </c>
      <c r="R16" s="1021"/>
      <c r="S16" s="1022"/>
      <c r="T16" s="1022"/>
      <c r="U16" s="828" t="s">
        <v>192</v>
      </c>
      <c r="V16" s="829"/>
      <c r="W16" s="1009">
        <f t="shared" si="0"/>
        <v>0</v>
      </c>
      <c r="X16" s="1010"/>
      <c r="Y16" s="1010"/>
      <c r="Z16" s="1010"/>
      <c r="AA16" s="1010"/>
      <c r="AB16" s="235" t="s">
        <v>47</v>
      </c>
      <c r="AE16" s="163" t="s">
        <v>314</v>
      </c>
      <c r="AF16" s="161">
        <f t="shared" si="1"/>
        <v>0</v>
      </c>
      <c r="AH16" s="998" t="s">
        <v>313</v>
      </c>
      <c r="AI16" s="998"/>
      <c r="AJ16" s="998"/>
      <c r="AK16" s="998"/>
      <c r="AL16" s="998"/>
      <c r="AM16" s="998"/>
      <c r="AN16" s="998"/>
      <c r="AO16" s="161">
        <f t="shared" si="2"/>
        <v>0</v>
      </c>
      <c r="AQ16" s="162" t="s">
        <v>312</v>
      </c>
      <c r="AR16" s="1023">
        <f t="shared" si="3"/>
        <v>0</v>
      </c>
      <c r="AS16" s="862"/>
      <c r="AT16" s="862"/>
    </row>
    <row r="17" spans="2:46" ht="29.45" customHeight="1" x14ac:dyDescent="0.4">
      <c r="B17" s="224" t="s">
        <v>321</v>
      </c>
      <c r="C17" s="1007"/>
      <c r="D17" s="1008"/>
      <c r="E17" s="1008"/>
      <c r="F17" s="1008"/>
      <c r="G17" s="1008"/>
      <c r="H17" s="1008"/>
      <c r="I17" s="1008"/>
      <c r="J17" s="1008"/>
      <c r="K17" s="1008"/>
      <c r="L17" s="236" t="s">
        <v>47</v>
      </c>
      <c r="M17" s="1007"/>
      <c r="N17" s="1008"/>
      <c r="O17" s="1008"/>
      <c r="P17" s="1008"/>
      <c r="Q17" s="235" t="s">
        <v>47</v>
      </c>
      <c r="R17" s="1021"/>
      <c r="S17" s="1022"/>
      <c r="T17" s="1022"/>
      <c r="U17" s="828" t="s">
        <v>192</v>
      </c>
      <c r="V17" s="829"/>
      <c r="W17" s="1009">
        <f t="shared" si="0"/>
        <v>0</v>
      </c>
      <c r="X17" s="1010"/>
      <c r="Y17" s="1010"/>
      <c r="Z17" s="1010"/>
      <c r="AA17" s="1010"/>
      <c r="AB17" s="235" t="s">
        <v>47</v>
      </c>
      <c r="AE17" s="163" t="s">
        <v>314</v>
      </c>
      <c r="AF17" s="161">
        <f t="shared" si="1"/>
        <v>0</v>
      </c>
      <c r="AH17" s="998" t="s">
        <v>313</v>
      </c>
      <c r="AI17" s="998"/>
      <c r="AJ17" s="998"/>
      <c r="AK17" s="998"/>
      <c r="AL17" s="998"/>
      <c r="AM17" s="998"/>
      <c r="AN17" s="998"/>
      <c r="AO17" s="161">
        <f t="shared" si="2"/>
        <v>0</v>
      </c>
      <c r="AQ17" s="162" t="s">
        <v>312</v>
      </c>
      <c r="AR17" s="1023">
        <f t="shared" si="3"/>
        <v>0</v>
      </c>
      <c r="AS17" s="862"/>
      <c r="AT17" s="862"/>
    </row>
    <row r="18" spans="2:46" ht="29.45" customHeight="1" x14ac:dyDescent="0.4">
      <c r="B18" s="224" t="s">
        <v>320</v>
      </c>
      <c r="C18" s="1007"/>
      <c r="D18" s="1008"/>
      <c r="E18" s="1008"/>
      <c r="F18" s="1008"/>
      <c r="G18" s="1008"/>
      <c r="H18" s="1008"/>
      <c r="I18" s="1008"/>
      <c r="J18" s="1008"/>
      <c r="K18" s="1008"/>
      <c r="L18" s="236" t="s">
        <v>47</v>
      </c>
      <c r="M18" s="1007"/>
      <c r="N18" s="1008"/>
      <c r="O18" s="1008"/>
      <c r="P18" s="1008"/>
      <c r="Q18" s="235" t="s">
        <v>47</v>
      </c>
      <c r="R18" s="1021"/>
      <c r="S18" s="1022"/>
      <c r="T18" s="1022"/>
      <c r="U18" s="828" t="s">
        <v>192</v>
      </c>
      <c r="V18" s="829"/>
      <c r="W18" s="1009">
        <f t="shared" si="0"/>
        <v>0</v>
      </c>
      <c r="X18" s="1010"/>
      <c r="Y18" s="1010"/>
      <c r="Z18" s="1010"/>
      <c r="AA18" s="1010"/>
      <c r="AB18" s="235" t="s">
        <v>47</v>
      </c>
      <c r="AE18" s="163" t="s">
        <v>314</v>
      </c>
      <c r="AF18" s="161">
        <f t="shared" si="1"/>
        <v>0</v>
      </c>
      <c r="AH18" s="998" t="s">
        <v>313</v>
      </c>
      <c r="AI18" s="998"/>
      <c r="AJ18" s="998"/>
      <c r="AK18" s="998"/>
      <c r="AL18" s="998"/>
      <c r="AM18" s="998"/>
      <c r="AN18" s="998"/>
      <c r="AO18" s="161">
        <f t="shared" si="2"/>
        <v>0</v>
      </c>
      <c r="AQ18" s="162" t="s">
        <v>312</v>
      </c>
      <c r="AR18" s="1023">
        <f t="shared" si="3"/>
        <v>0</v>
      </c>
      <c r="AS18" s="862"/>
      <c r="AT18" s="862"/>
    </row>
    <row r="19" spans="2:46" ht="29.45" customHeight="1" x14ac:dyDescent="0.4">
      <c r="B19" s="224" t="s">
        <v>319</v>
      </c>
      <c r="C19" s="1007"/>
      <c r="D19" s="1008"/>
      <c r="E19" s="1008"/>
      <c r="F19" s="1008"/>
      <c r="G19" s="1008"/>
      <c r="H19" s="1008"/>
      <c r="I19" s="1008"/>
      <c r="J19" s="1008"/>
      <c r="K19" s="1008"/>
      <c r="L19" s="236" t="s">
        <v>47</v>
      </c>
      <c r="M19" s="1007"/>
      <c r="N19" s="1008"/>
      <c r="O19" s="1008"/>
      <c r="P19" s="1008"/>
      <c r="Q19" s="235" t="s">
        <v>47</v>
      </c>
      <c r="R19" s="1021"/>
      <c r="S19" s="1022"/>
      <c r="T19" s="1022"/>
      <c r="U19" s="828" t="s">
        <v>192</v>
      </c>
      <c r="V19" s="829"/>
      <c r="W19" s="1009">
        <f t="shared" si="0"/>
        <v>0</v>
      </c>
      <c r="X19" s="1010"/>
      <c r="Y19" s="1010"/>
      <c r="Z19" s="1010"/>
      <c r="AA19" s="1010"/>
      <c r="AB19" s="235" t="s">
        <v>47</v>
      </c>
      <c r="AE19" s="163" t="s">
        <v>314</v>
      </c>
      <c r="AF19" s="161">
        <f t="shared" si="1"/>
        <v>0</v>
      </c>
      <c r="AH19" s="998" t="s">
        <v>313</v>
      </c>
      <c r="AI19" s="998"/>
      <c r="AJ19" s="998"/>
      <c r="AK19" s="998"/>
      <c r="AL19" s="998"/>
      <c r="AM19" s="998"/>
      <c r="AN19" s="998"/>
      <c r="AO19" s="161">
        <f t="shared" si="2"/>
        <v>0</v>
      </c>
      <c r="AQ19" s="162" t="s">
        <v>312</v>
      </c>
      <c r="AR19" s="1023">
        <f t="shared" si="3"/>
        <v>0</v>
      </c>
      <c r="AS19" s="862"/>
      <c r="AT19" s="862"/>
    </row>
    <row r="20" spans="2:46" ht="29.45" customHeight="1" x14ac:dyDescent="0.4">
      <c r="B20" s="224" t="s">
        <v>318</v>
      </c>
      <c r="C20" s="1007"/>
      <c r="D20" s="1008"/>
      <c r="E20" s="1008"/>
      <c r="F20" s="1008"/>
      <c r="G20" s="1008"/>
      <c r="H20" s="1008"/>
      <c r="I20" s="1008"/>
      <c r="J20" s="1008"/>
      <c r="K20" s="1008"/>
      <c r="L20" s="236" t="s">
        <v>47</v>
      </c>
      <c r="M20" s="1007"/>
      <c r="N20" s="1008"/>
      <c r="O20" s="1008"/>
      <c r="P20" s="1008"/>
      <c r="Q20" s="235" t="s">
        <v>47</v>
      </c>
      <c r="R20" s="1021"/>
      <c r="S20" s="1022"/>
      <c r="T20" s="1022"/>
      <c r="U20" s="828" t="s">
        <v>192</v>
      </c>
      <c r="V20" s="829"/>
      <c r="W20" s="1009">
        <f t="shared" si="0"/>
        <v>0</v>
      </c>
      <c r="X20" s="1010"/>
      <c r="Y20" s="1010"/>
      <c r="Z20" s="1010"/>
      <c r="AA20" s="1010"/>
      <c r="AB20" s="235" t="s">
        <v>47</v>
      </c>
      <c r="AE20" s="163" t="s">
        <v>314</v>
      </c>
      <c r="AF20" s="161">
        <f t="shared" si="1"/>
        <v>0</v>
      </c>
      <c r="AH20" s="998" t="s">
        <v>313</v>
      </c>
      <c r="AI20" s="998"/>
      <c r="AJ20" s="998"/>
      <c r="AK20" s="998"/>
      <c r="AL20" s="998"/>
      <c r="AM20" s="998"/>
      <c r="AN20" s="998"/>
      <c r="AO20" s="161">
        <f t="shared" si="2"/>
        <v>0</v>
      </c>
      <c r="AQ20" s="162" t="s">
        <v>312</v>
      </c>
      <c r="AR20" s="1023">
        <f t="shared" si="3"/>
        <v>0</v>
      </c>
      <c r="AS20" s="862"/>
      <c r="AT20" s="862"/>
    </row>
    <row r="21" spans="2:46" ht="29.45" customHeight="1" x14ac:dyDescent="0.4">
      <c r="B21" s="224" t="s">
        <v>317</v>
      </c>
      <c r="C21" s="1007"/>
      <c r="D21" s="1008"/>
      <c r="E21" s="1008"/>
      <c r="F21" s="1008"/>
      <c r="G21" s="1008"/>
      <c r="H21" s="1008"/>
      <c r="I21" s="1008"/>
      <c r="J21" s="1008"/>
      <c r="K21" s="1008"/>
      <c r="L21" s="236" t="s">
        <v>47</v>
      </c>
      <c r="M21" s="1007"/>
      <c r="N21" s="1008"/>
      <c r="O21" s="1008"/>
      <c r="P21" s="1008"/>
      <c r="Q21" s="235" t="s">
        <v>47</v>
      </c>
      <c r="R21" s="1021"/>
      <c r="S21" s="1022"/>
      <c r="T21" s="1022"/>
      <c r="U21" s="828" t="s">
        <v>192</v>
      </c>
      <c r="V21" s="829"/>
      <c r="W21" s="1009">
        <f t="shared" si="0"/>
        <v>0</v>
      </c>
      <c r="X21" s="1010"/>
      <c r="Y21" s="1010"/>
      <c r="Z21" s="1010"/>
      <c r="AA21" s="1010"/>
      <c r="AB21" s="235" t="s">
        <v>47</v>
      </c>
      <c r="AE21" s="163" t="s">
        <v>314</v>
      </c>
      <c r="AF21" s="161">
        <f t="shared" si="1"/>
        <v>0</v>
      </c>
      <c r="AH21" s="998" t="s">
        <v>313</v>
      </c>
      <c r="AI21" s="998"/>
      <c r="AJ21" s="998"/>
      <c r="AK21" s="998"/>
      <c r="AL21" s="998"/>
      <c r="AM21" s="998"/>
      <c r="AN21" s="998"/>
      <c r="AO21" s="161">
        <f t="shared" si="2"/>
        <v>0</v>
      </c>
      <c r="AQ21" s="162" t="s">
        <v>312</v>
      </c>
      <c r="AR21" s="1023">
        <f t="shared" si="3"/>
        <v>0</v>
      </c>
      <c r="AS21" s="862"/>
      <c r="AT21" s="862"/>
    </row>
    <row r="22" spans="2:46" ht="29.45" customHeight="1" x14ac:dyDescent="0.4">
      <c r="B22" s="224" t="s">
        <v>316</v>
      </c>
      <c r="C22" s="1007"/>
      <c r="D22" s="1008"/>
      <c r="E22" s="1008"/>
      <c r="F22" s="1008"/>
      <c r="G22" s="1008"/>
      <c r="H22" s="1008"/>
      <c r="I22" s="1008"/>
      <c r="J22" s="1008"/>
      <c r="K22" s="1008"/>
      <c r="L22" s="236" t="s">
        <v>47</v>
      </c>
      <c r="M22" s="1007"/>
      <c r="N22" s="1008"/>
      <c r="O22" s="1008"/>
      <c r="P22" s="1008"/>
      <c r="Q22" s="235" t="s">
        <v>47</v>
      </c>
      <c r="R22" s="1021"/>
      <c r="S22" s="1022"/>
      <c r="T22" s="1022"/>
      <c r="U22" s="828" t="s">
        <v>192</v>
      </c>
      <c r="V22" s="829"/>
      <c r="W22" s="1009">
        <f t="shared" si="0"/>
        <v>0</v>
      </c>
      <c r="X22" s="1010"/>
      <c r="Y22" s="1010"/>
      <c r="Z22" s="1010"/>
      <c r="AA22" s="1010"/>
      <c r="AB22" s="235" t="s">
        <v>47</v>
      </c>
      <c r="AE22" s="163" t="s">
        <v>314</v>
      </c>
      <c r="AF22" s="161">
        <f t="shared" si="1"/>
        <v>0</v>
      </c>
      <c r="AH22" s="998" t="s">
        <v>313</v>
      </c>
      <c r="AI22" s="998"/>
      <c r="AJ22" s="998"/>
      <c r="AK22" s="998"/>
      <c r="AL22" s="998"/>
      <c r="AM22" s="998"/>
      <c r="AN22" s="998"/>
      <c r="AO22" s="161">
        <f t="shared" si="2"/>
        <v>0</v>
      </c>
      <c r="AQ22" s="162" t="s">
        <v>312</v>
      </c>
      <c r="AR22" s="1023">
        <f t="shared" si="3"/>
        <v>0</v>
      </c>
      <c r="AS22" s="862"/>
      <c r="AT22" s="862"/>
    </row>
    <row r="23" spans="2:46" ht="29.45" customHeight="1" thickBot="1" x14ac:dyDescent="0.45">
      <c r="B23" s="237" t="s">
        <v>315</v>
      </c>
      <c r="C23" s="1019"/>
      <c r="D23" s="1020"/>
      <c r="E23" s="1020"/>
      <c r="F23" s="1020"/>
      <c r="G23" s="1020"/>
      <c r="H23" s="1020"/>
      <c r="I23" s="1020"/>
      <c r="J23" s="1020"/>
      <c r="K23" s="1020"/>
      <c r="L23" s="236" t="s">
        <v>47</v>
      </c>
      <c r="M23" s="1019"/>
      <c r="N23" s="1020"/>
      <c r="O23" s="1020"/>
      <c r="P23" s="1020"/>
      <c r="Q23" s="235" t="s">
        <v>47</v>
      </c>
      <c r="R23" s="1024"/>
      <c r="S23" s="1025"/>
      <c r="T23" s="1025"/>
      <c r="U23" s="828" t="s">
        <v>192</v>
      </c>
      <c r="V23" s="829"/>
      <c r="W23" s="1009">
        <f t="shared" si="0"/>
        <v>0</v>
      </c>
      <c r="X23" s="1010"/>
      <c r="Y23" s="1010"/>
      <c r="Z23" s="1010"/>
      <c r="AA23" s="1010"/>
      <c r="AB23" s="235" t="s">
        <v>47</v>
      </c>
      <c r="AE23" s="163" t="s">
        <v>314</v>
      </c>
      <c r="AF23" s="161">
        <f t="shared" si="1"/>
        <v>0</v>
      </c>
      <c r="AH23" s="998" t="s">
        <v>313</v>
      </c>
      <c r="AI23" s="998"/>
      <c r="AJ23" s="998"/>
      <c r="AK23" s="998"/>
      <c r="AL23" s="998"/>
      <c r="AM23" s="998"/>
      <c r="AN23" s="998"/>
      <c r="AO23" s="161">
        <f t="shared" si="2"/>
        <v>0</v>
      </c>
      <c r="AQ23" s="162" t="s">
        <v>312</v>
      </c>
      <c r="AR23" s="1023">
        <f t="shared" si="3"/>
        <v>0</v>
      </c>
      <c r="AS23" s="862"/>
      <c r="AT23" s="862"/>
    </row>
    <row r="24" spans="2:46" ht="29.45" customHeight="1" thickBot="1" x14ac:dyDescent="0.45">
      <c r="B24" s="1011" t="s">
        <v>103</v>
      </c>
      <c r="C24" s="1012"/>
      <c r="D24" s="1012"/>
      <c r="E24" s="1012"/>
      <c r="F24" s="1012"/>
      <c r="G24" s="1012"/>
      <c r="H24" s="1012"/>
      <c r="I24" s="1012"/>
      <c r="J24" s="1012"/>
      <c r="K24" s="1012"/>
      <c r="L24" s="1012"/>
      <c r="M24" s="1012"/>
      <c r="N24" s="1012"/>
      <c r="O24" s="1012"/>
      <c r="P24" s="1012"/>
      <c r="Q24" s="1012"/>
      <c r="R24" s="1012"/>
      <c r="S24" s="1012"/>
      <c r="T24" s="1012"/>
      <c r="U24" s="1012"/>
      <c r="V24" s="1012"/>
      <c r="W24" s="1016">
        <f>SUM(W14:AA23)</f>
        <v>0</v>
      </c>
      <c r="X24" s="1017"/>
      <c r="Y24" s="1017"/>
      <c r="Z24" s="1017"/>
      <c r="AA24" s="1017"/>
      <c r="AB24" s="171" t="s">
        <v>47</v>
      </c>
    </row>
    <row r="25" spans="2:46" ht="32.25" customHeight="1" x14ac:dyDescent="0.4">
      <c r="B25" s="1018" t="s">
        <v>311</v>
      </c>
      <c r="C25" s="1018"/>
      <c r="D25" s="1018"/>
      <c r="E25" s="1018"/>
      <c r="F25" s="1018"/>
      <c r="G25" s="1018"/>
      <c r="H25" s="1018"/>
      <c r="I25" s="1018"/>
      <c r="J25" s="1018"/>
      <c r="K25" s="1018"/>
      <c r="L25" s="1018"/>
      <c r="M25" s="1018"/>
      <c r="N25" s="1018"/>
      <c r="O25" s="1018"/>
      <c r="P25" s="1018"/>
      <c r="Q25" s="1018"/>
      <c r="R25" s="1018"/>
      <c r="S25" s="1018"/>
      <c r="T25" s="1018"/>
      <c r="U25" s="1018"/>
      <c r="V25" s="1018"/>
      <c r="W25" s="227"/>
      <c r="AE25" s="142"/>
      <c r="AF25" s="142"/>
      <c r="AG25" s="142"/>
      <c r="AH25" s="142"/>
      <c r="AO25" s="142"/>
      <c r="AP25" s="142"/>
      <c r="AQ25" s="142"/>
      <c r="AR25" s="142"/>
      <c r="AS25" s="142"/>
    </row>
    <row r="26" spans="2:46" ht="18.75" customHeight="1" x14ac:dyDescent="0.4">
      <c r="B26" s="142"/>
      <c r="C26" s="172"/>
      <c r="D26" s="172"/>
      <c r="E26" s="172"/>
      <c r="F26" s="172"/>
      <c r="G26" s="172"/>
      <c r="H26" s="172"/>
      <c r="I26" s="172"/>
      <c r="J26" s="172"/>
      <c r="K26" s="172"/>
      <c r="L26" s="172"/>
      <c r="M26" s="172"/>
      <c r="N26" s="172"/>
      <c r="O26" s="172"/>
      <c r="P26" s="172"/>
      <c r="Q26" s="172"/>
      <c r="R26" s="172"/>
      <c r="S26" s="172"/>
      <c r="T26" s="172"/>
      <c r="U26" s="172"/>
      <c r="V26" s="1013"/>
      <c r="W26" s="1014"/>
      <c r="X26" s="1014"/>
      <c r="Y26" s="1014"/>
      <c r="Z26" s="1014"/>
      <c r="AE26" s="142"/>
      <c r="AF26" s="234"/>
      <c r="AG26" s="142"/>
      <c r="AH26" s="142"/>
      <c r="AO26" s="142"/>
      <c r="AP26" s="142"/>
      <c r="AQ26" s="142"/>
      <c r="AR26" s="142"/>
      <c r="AS26" s="142"/>
    </row>
    <row r="27" spans="2:46" s="231" customFormat="1" ht="37.9" customHeight="1" x14ac:dyDescent="0.4">
      <c r="H27" s="233" t="s">
        <v>269</v>
      </c>
      <c r="I27" s="233"/>
      <c r="J27" s="233"/>
      <c r="K27" s="233"/>
      <c r="L27" s="233"/>
      <c r="M27" s="233"/>
      <c r="N27" s="233"/>
      <c r="O27" s="233"/>
      <c r="P27" s="233"/>
      <c r="Q27" s="1015">
        <f>MAX(R34,R37,R41)</f>
        <v>0</v>
      </c>
      <c r="R27" s="1015"/>
      <c r="S27" s="1015"/>
      <c r="T27" s="1015"/>
      <c r="U27" s="1015"/>
      <c r="V27" s="1015"/>
      <c r="W27" s="1015"/>
      <c r="X27" s="1015"/>
      <c r="Y27" s="1015"/>
      <c r="Z27" s="1015"/>
      <c r="AA27" s="232" t="s">
        <v>47</v>
      </c>
      <c r="AE27" s="142"/>
      <c r="AF27" s="142"/>
      <c r="AG27" s="162"/>
      <c r="AH27" s="162"/>
      <c r="AI27" s="162"/>
      <c r="AJ27" s="162"/>
      <c r="AO27" s="142"/>
      <c r="AP27" s="142"/>
      <c r="AQ27" s="142"/>
      <c r="AR27" s="142"/>
      <c r="AS27" s="142"/>
    </row>
    <row r="28" spans="2:46" ht="11.25" customHeight="1" x14ac:dyDescent="0.4">
      <c r="C28" s="227"/>
      <c r="D28" s="227"/>
      <c r="E28" s="227"/>
      <c r="F28" s="227"/>
      <c r="G28" s="227"/>
      <c r="H28" s="227"/>
      <c r="I28" s="227"/>
      <c r="J28" s="227"/>
      <c r="K28" s="227"/>
      <c r="L28" s="227"/>
      <c r="M28" s="227"/>
      <c r="N28" s="227"/>
      <c r="O28" s="227"/>
      <c r="P28" s="227"/>
      <c r="Q28" s="227"/>
      <c r="R28" s="227"/>
      <c r="S28" s="227"/>
      <c r="T28" s="227"/>
      <c r="U28" s="227"/>
      <c r="V28" s="1014"/>
      <c r="W28" s="1014"/>
      <c r="X28" s="1014"/>
      <c r="Y28" s="1014"/>
      <c r="Z28" s="1014"/>
      <c r="AA28" s="1014"/>
      <c r="AE28" s="142"/>
      <c r="AF28" s="142"/>
      <c r="AO28" s="142"/>
      <c r="AP28" s="142"/>
      <c r="AQ28" s="142"/>
      <c r="AR28" s="142"/>
      <c r="AS28" s="142"/>
    </row>
    <row r="29" spans="2:46" ht="11.25" hidden="1" customHeight="1" x14ac:dyDescent="0.4">
      <c r="AG29" s="142"/>
      <c r="AH29" s="142"/>
      <c r="AI29" s="142"/>
      <c r="AJ29" s="142"/>
      <c r="AO29" s="142"/>
      <c r="AP29" s="142"/>
      <c r="AQ29" s="142"/>
      <c r="AR29" s="142"/>
      <c r="AS29" s="142"/>
    </row>
    <row r="30" spans="2:46" hidden="1" x14ac:dyDescent="0.4">
      <c r="AG30" s="142"/>
      <c r="AH30" s="142"/>
      <c r="AI30" s="142"/>
      <c r="AJ30" s="142"/>
      <c r="AO30" s="142"/>
      <c r="AP30" s="142"/>
      <c r="AQ30" s="142"/>
      <c r="AR30" s="142"/>
      <c r="AS30" s="142"/>
    </row>
    <row r="31" spans="2:46" ht="13.35" hidden="1" customHeight="1" x14ac:dyDescent="0.4">
      <c r="B31" s="142"/>
      <c r="C31" s="142"/>
      <c r="D31" s="142"/>
      <c r="E31" s="142"/>
      <c r="F31" s="230" t="s">
        <v>310</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E31" s="142"/>
      <c r="AF31" s="142"/>
      <c r="AG31" s="142"/>
      <c r="AH31" s="142"/>
      <c r="AI31" s="142"/>
      <c r="AJ31" s="142"/>
      <c r="AO31" s="142"/>
      <c r="AP31" s="142"/>
      <c r="AQ31" s="142"/>
      <c r="AR31" s="142"/>
      <c r="AS31" s="142"/>
    </row>
    <row r="32" spans="2:46" ht="48" hidden="1" customHeight="1" x14ac:dyDescent="0.4">
      <c r="B32" s="1002" t="s">
        <v>309</v>
      </c>
      <c r="C32" s="1003"/>
      <c r="D32" s="1004">
        <f>SUM(R14:T23)</f>
        <v>0</v>
      </c>
      <c r="E32" s="796"/>
      <c r="F32" s="229" t="s">
        <v>273</v>
      </c>
      <c r="G32" s="227"/>
      <c r="H32" s="227"/>
      <c r="I32" s="227"/>
      <c r="J32" s="227"/>
      <c r="K32" s="227"/>
      <c r="L32" s="227"/>
      <c r="M32" s="227"/>
      <c r="N32" s="227"/>
      <c r="O32" s="142"/>
      <c r="P32" s="142"/>
      <c r="Q32" s="142"/>
      <c r="R32" s="227"/>
      <c r="S32" s="142"/>
      <c r="T32" s="142"/>
      <c r="U32" s="142"/>
      <c r="V32" s="142"/>
      <c r="W32" s="142"/>
      <c r="X32" s="142"/>
      <c r="Y32" s="142"/>
      <c r="Z32" s="142"/>
      <c r="AA32" s="142"/>
      <c r="AB32" s="142"/>
      <c r="AC32" s="142"/>
      <c r="AE32" s="142"/>
      <c r="AF32" s="142"/>
      <c r="AG32" s="142"/>
      <c r="AH32" s="142"/>
      <c r="AO32" s="142"/>
      <c r="AP32" s="142"/>
      <c r="AQ32" s="142"/>
      <c r="AR32" s="142"/>
      <c r="AS32" s="142"/>
    </row>
    <row r="33" spans="2:45" ht="48" hidden="1" customHeight="1" x14ac:dyDescent="0.4">
      <c r="B33" s="142"/>
      <c r="C33" s="142"/>
      <c r="D33" s="142"/>
      <c r="E33" s="142"/>
      <c r="F33" s="142"/>
      <c r="G33" s="142"/>
      <c r="H33" s="142"/>
      <c r="I33" s="142"/>
      <c r="J33" s="142"/>
      <c r="K33" s="142"/>
      <c r="L33" s="1000" t="s">
        <v>306</v>
      </c>
      <c r="M33" s="1000"/>
      <c r="N33" s="1000"/>
      <c r="O33" s="1000"/>
      <c r="P33" s="1000"/>
      <c r="Q33" s="1000"/>
      <c r="R33" s="796" t="s">
        <v>305</v>
      </c>
      <c r="S33" s="796"/>
      <c r="T33" s="796"/>
      <c r="U33" s="796"/>
      <c r="Z33" s="142"/>
      <c r="AA33" s="142"/>
      <c r="AB33" s="142"/>
      <c r="AC33" s="142"/>
      <c r="AD33" s="142"/>
      <c r="AE33" s="177"/>
      <c r="AF33" s="142"/>
      <c r="AG33" s="142"/>
      <c r="AH33" s="142"/>
      <c r="AI33" s="142"/>
      <c r="AJ33" s="142"/>
    </row>
    <row r="34" spans="2:45" ht="48" hidden="1" customHeight="1" x14ac:dyDescent="0.4">
      <c r="B34" s="142"/>
      <c r="C34" s="142"/>
      <c r="D34" s="142"/>
      <c r="E34" s="142"/>
      <c r="F34" s="142"/>
      <c r="G34" s="142"/>
      <c r="H34" s="142"/>
      <c r="I34" s="142"/>
      <c r="J34" s="142"/>
      <c r="K34" s="142"/>
      <c r="L34" s="998" t="s">
        <v>420</v>
      </c>
      <c r="M34" s="998"/>
      <c r="N34" s="998"/>
      <c r="O34" s="998"/>
      <c r="P34" s="998"/>
      <c r="Q34" s="998"/>
      <c r="R34" s="796">
        <f>ROUNDDOWN(IF(AND(H8="戸建",D32&lt;6.34),MIN(W24,D32*190000,950000),0),-3)</f>
        <v>0</v>
      </c>
      <c r="S34" s="796"/>
      <c r="T34" s="796"/>
      <c r="U34" s="796"/>
      <c r="Z34" s="142"/>
      <c r="AA34" s="142"/>
      <c r="AB34" s="142"/>
      <c r="AC34" s="142"/>
      <c r="AD34" s="142"/>
      <c r="AE34" s="142"/>
      <c r="AF34" s="142"/>
      <c r="AG34" s="142"/>
      <c r="AH34" s="142"/>
      <c r="AI34" s="142"/>
      <c r="AJ34" s="142"/>
    </row>
    <row r="35" spans="2:45" ht="48" hidden="1" customHeight="1" x14ac:dyDescent="0.4">
      <c r="B35" s="142"/>
      <c r="C35" s="142"/>
      <c r="D35" s="142"/>
      <c r="E35" s="142"/>
      <c r="F35" s="229" t="s">
        <v>267</v>
      </c>
      <c r="G35" s="227"/>
      <c r="H35" s="227"/>
      <c r="I35" s="227"/>
      <c r="J35" s="227"/>
      <c r="K35" s="227"/>
      <c r="L35" s="227"/>
      <c r="M35" s="227"/>
      <c r="N35" s="227"/>
      <c r="O35" s="142"/>
      <c r="P35" s="142"/>
      <c r="Q35" s="142"/>
      <c r="R35" s="142"/>
      <c r="S35" s="142"/>
      <c r="T35" s="142"/>
      <c r="U35" s="142"/>
      <c r="Z35" s="142"/>
      <c r="AA35" s="142"/>
      <c r="AB35" s="142"/>
      <c r="AC35" s="142"/>
      <c r="AD35" s="142"/>
      <c r="AE35" s="142"/>
      <c r="AF35" s="142"/>
      <c r="AG35" s="142"/>
      <c r="AH35" s="142"/>
      <c r="AI35" s="142"/>
      <c r="AJ35" s="142"/>
    </row>
    <row r="36" spans="2:45" ht="48" hidden="1" customHeight="1" x14ac:dyDescent="0.4">
      <c r="B36" s="142"/>
      <c r="C36" s="142"/>
      <c r="D36" s="142"/>
      <c r="E36" s="142"/>
      <c r="L36" s="1000" t="s">
        <v>306</v>
      </c>
      <c r="M36" s="1000"/>
      <c r="N36" s="1000"/>
      <c r="O36" s="1000"/>
      <c r="P36" s="1000"/>
      <c r="Q36" s="1000"/>
      <c r="R36" s="796" t="s">
        <v>305</v>
      </c>
      <c r="S36" s="796"/>
      <c r="T36" s="796"/>
      <c r="U36" s="796"/>
      <c r="Z36" s="142"/>
      <c r="AA36" s="142"/>
      <c r="AB36" s="142"/>
      <c r="AC36" s="142"/>
      <c r="AD36" s="142"/>
      <c r="AE36" s="142"/>
      <c r="AF36" s="142"/>
      <c r="AG36" s="142"/>
      <c r="AH36" s="142"/>
      <c r="AI36" s="142"/>
      <c r="AJ36" s="142"/>
    </row>
    <row r="37" spans="2:45" ht="48" hidden="1" customHeight="1" x14ac:dyDescent="0.4">
      <c r="B37" s="142"/>
      <c r="C37" s="142"/>
      <c r="D37" s="142"/>
      <c r="E37" s="142"/>
      <c r="L37" s="998" t="s">
        <v>419</v>
      </c>
      <c r="M37" s="998"/>
      <c r="N37" s="998"/>
      <c r="O37" s="998"/>
      <c r="P37" s="998"/>
      <c r="Q37" s="998"/>
      <c r="R37" s="884">
        <f>ROUNDDOWN(IF(AND(H8="戸建",D32&gt;=6.34),MIN(W24,D32*150000),0),-3)</f>
        <v>0</v>
      </c>
      <c r="S37" s="884"/>
      <c r="T37" s="884"/>
      <c r="U37" s="884"/>
      <c r="Z37" s="142"/>
      <c r="AA37" s="142"/>
      <c r="AB37" s="142"/>
      <c r="AC37" s="142"/>
      <c r="AD37" s="142"/>
      <c r="AE37" s="142"/>
      <c r="AF37" s="142"/>
      <c r="AG37" s="142"/>
      <c r="AH37" s="142"/>
      <c r="AI37" s="142"/>
      <c r="AJ37" s="142"/>
    </row>
    <row r="38" spans="2:45" ht="48" hidden="1" customHeight="1" x14ac:dyDescent="0.4">
      <c r="B38" s="142"/>
      <c r="C38" s="142"/>
      <c r="D38" s="142"/>
      <c r="E38" s="142"/>
      <c r="F38" s="228" t="s">
        <v>308</v>
      </c>
      <c r="G38" s="142"/>
      <c r="H38" s="142"/>
      <c r="I38" s="142"/>
      <c r="J38" s="142"/>
      <c r="K38" s="142"/>
      <c r="L38" s="142"/>
      <c r="M38" s="142"/>
      <c r="N38" s="142"/>
      <c r="O38" s="142"/>
      <c r="P38" s="142"/>
      <c r="Q38" s="142"/>
      <c r="R38" s="142"/>
      <c r="S38" s="142"/>
      <c r="T38" s="142"/>
      <c r="U38" s="142"/>
      <c r="Z38" s="142"/>
      <c r="AA38" s="142"/>
      <c r="AB38" s="142"/>
      <c r="AC38" s="142"/>
      <c r="AE38" s="142"/>
      <c r="AF38" s="142"/>
      <c r="AG38" s="142"/>
      <c r="AH38" s="142"/>
      <c r="AI38" s="142"/>
      <c r="AJ38" s="142"/>
      <c r="AO38" s="142"/>
      <c r="AP38" s="142"/>
      <c r="AQ38" s="142"/>
      <c r="AR38" s="142"/>
      <c r="AS38" s="142"/>
    </row>
    <row r="39" spans="2:45" ht="48" hidden="1" customHeight="1" x14ac:dyDescent="0.4">
      <c r="B39" s="142"/>
      <c r="C39" s="142"/>
      <c r="D39" s="142"/>
      <c r="E39" s="142"/>
      <c r="F39" s="162" t="s">
        <v>307</v>
      </c>
      <c r="G39" s="227"/>
      <c r="H39" s="227"/>
      <c r="I39" s="227"/>
      <c r="J39" s="227"/>
      <c r="K39" s="227"/>
      <c r="L39" s="227"/>
      <c r="M39" s="227"/>
      <c r="N39" s="227"/>
      <c r="O39" s="142"/>
      <c r="P39" s="142"/>
      <c r="Q39" s="142"/>
      <c r="R39" s="142"/>
      <c r="S39" s="142"/>
      <c r="T39" s="142"/>
      <c r="U39" s="142"/>
      <c r="Z39" s="142"/>
      <c r="AA39" s="142"/>
      <c r="AB39" s="142"/>
      <c r="AC39" s="142"/>
      <c r="AE39" s="226"/>
      <c r="AF39" s="177"/>
      <c r="AG39" s="142"/>
      <c r="AH39" s="142"/>
      <c r="AI39" s="142"/>
      <c r="AJ39" s="142"/>
    </row>
    <row r="40" spans="2:45" ht="48" hidden="1" customHeight="1" x14ac:dyDescent="0.4">
      <c r="B40" s="142"/>
      <c r="C40" s="142"/>
      <c r="D40" s="142"/>
      <c r="E40" s="142"/>
      <c r="F40" s="142"/>
      <c r="G40" s="142"/>
      <c r="H40" s="142"/>
      <c r="I40" s="142"/>
      <c r="J40" s="142"/>
      <c r="K40" s="142"/>
      <c r="L40" s="1001" t="s">
        <v>306</v>
      </c>
      <c r="M40" s="1001"/>
      <c r="N40" s="1001"/>
      <c r="O40" s="1001"/>
      <c r="P40" s="1001"/>
      <c r="Q40" s="1001"/>
      <c r="R40" s="1005" t="s">
        <v>305</v>
      </c>
      <c r="S40" s="1005"/>
      <c r="T40" s="1005"/>
      <c r="U40" s="1005"/>
      <c r="Z40" s="142"/>
      <c r="AA40" s="142"/>
      <c r="AB40" s="142"/>
      <c r="AC40" s="142"/>
      <c r="AE40" s="142"/>
      <c r="AF40" s="142"/>
      <c r="AG40" s="142"/>
      <c r="AH40" s="142"/>
      <c r="AI40" s="142"/>
      <c r="AJ40" s="142"/>
    </row>
    <row r="41" spans="2:45" ht="110.25" hidden="1" customHeight="1" x14ac:dyDescent="0.4">
      <c r="B41" s="142"/>
      <c r="C41" s="142"/>
      <c r="D41" s="142"/>
      <c r="E41" s="142"/>
      <c r="F41" s="142"/>
      <c r="G41" s="142"/>
      <c r="H41" s="142"/>
      <c r="I41" s="142"/>
      <c r="J41" s="142"/>
      <c r="K41" s="142"/>
      <c r="L41" s="999" t="s">
        <v>418</v>
      </c>
      <c r="M41" s="999"/>
      <c r="N41" s="999"/>
      <c r="O41" s="999"/>
      <c r="P41" s="999"/>
      <c r="Q41" s="999"/>
      <c r="R41" s="1006">
        <f>ROUNDDOWN(IF(H8="集合",W24,0),-3)</f>
        <v>0</v>
      </c>
      <c r="S41" s="1006"/>
      <c r="T41" s="1006"/>
      <c r="U41" s="1006"/>
      <c r="Z41" s="142"/>
      <c r="AA41" s="142"/>
      <c r="AB41" s="142"/>
      <c r="AC41" s="142"/>
      <c r="AE41" s="142"/>
      <c r="AF41" s="142"/>
      <c r="AG41" s="142"/>
      <c r="AH41" s="142"/>
      <c r="AI41" s="142"/>
      <c r="AJ41" s="142"/>
    </row>
    <row r="42" spans="2:45" ht="48" customHeight="1" x14ac:dyDescent="0.4">
      <c r="B42" s="142"/>
      <c r="C42" s="142"/>
      <c r="D42" s="142"/>
      <c r="E42" s="142"/>
      <c r="F42" s="142"/>
      <c r="G42" s="142"/>
      <c r="H42" s="142"/>
      <c r="I42" s="142"/>
      <c r="J42" s="142"/>
      <c r="K42" s="142"/>
      <c r="L42" s="142"/>
      <c r="M42" s="142"/>
      <c r="N42" s="142"/>
      <c r="O42" s="142"/>
      <c r="P42" s="142"/>
      <c r="Q42" s="142"/>
      <c r="R42" s="142"/>
      <c r="S42" s="142"/>
      <c r="T42" s="142"/>
      <c r="U42" s="142"/>
      <c r="Z42" s="142"/>
      <c r="AA42" s="142"/>
      <c r="AB42" s="142"/>
      <c r="AC42" s="142"/>
      <c r="AE42" s="142"/>
      <c r="AF42" s="142"/>
      <c r="AG42" s="142"/>
      <c r="AH42" s="142"/>
      <c r="AI42" s="142"/>
      <c r="AJ42" s="142"/>
    </row>
    <row r="43" spans="2:45" ht="30" customHeight="1" x14ac:dyDescent="0.4">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sheetData>
  <dataConsolidate/>
  <mergeCells count="110">
    <mergeCell ref="H10:K10"/>
    <mergeCell ref="H11:K11"/>
    <mergeCell ref="B8:G8"/>
    <mergeCell ref="B10:G10"/>
    <mergeCell ref="B11:G11"/>
    <mergeCell ref="C13:L13"/>
    <mergeCell ref="C14:K14"/>
    <mergeCell ref="O10:U10"/>
    <mergeCell ref="O11:U11"/>
    <mergeCell ref="V10:AB10"/>
    <mergeCell ref="V11:AB11"/>
    <mergeCell ref="M13:Q13"/>
    <mergeCell ref="R13:V13"/>
    <mergeCell ref="W13:AB13"/>
    <mergeCell ref="M14:P14"/>
    <mergeCell ref="R14:T14"/>
    <mergeCell ref="U14:V14"/>
    <mergeCell ref="W14:AA14"/>
    <mergeCell ref="C15:K15"/>
    <mergeCell ref="S3:V3"/>
    <mergeCell ref="W3:AB3"/>
    <mergeCell ref="B7:M7"/>
    <mergeCell ref="AH16:AN16"/>
    <mergeCell ref="AR16:AT16"/>
    <mergeCell ref="M17:P17"/>
    <mergeCell ref="R17:T17"/>
    <mergeCell ref="U17:V17"/>
    <mergeCell ref="W17:AA17"/>
    <mergeCell ref="AH17:AN17"/>
    <mergeCell ref="AR17:AT17"/>
    <mergeCell ref="M15:P15"/>
    <mergeCell ref="R15:T15"/>
    <mergeCell ref="U15:V15"/>
    <mergeCell ref="W15:AA15"/>
    <mergeCell ref="AH15:AN15"/>
    <mergeCell ref="AR15:AT15"/>
    <mergeCell ref="AH14:AN14"/>
    <mergeCell ref="AR14:AT14"/>
    <mergeCell ref="B5:E5"/>
    <mergeCell ref="F5:AB5"/>
    <mergeCell ref="H8:I8"/>
    <mergeCell ref="J8:K8"/>
    <mergeCell ref="AH18:AN18"/>
    <mergeCell ref="AR20:AT20"/>
    <mergeCell ref="M21:P21"/>
    <mergeCell ref="R21:T21"/>
    <mergeCell ref="U21:V21"/>
    <mergeCell ref="W21:AA21"/>
    <mergeCell ref="AH21:AN21"/>
    <mergeCell ref="AR21:AT21"/>
    <mergeCell ref="M20:P20"/>
    <mergeCell ref="AR18:AT18"/>
    <mergeCell ref="M19:P19"/>
    <mergeCell ref="R19:T19"/>
    <mergeCell ref="U19:V19"/>
    <mergeCell ref="W19:AA19"/>
    <mergeCell ref="AH19:AN19"/>
    <mergeCell ref="AR19:AT19"/>
    <mergeCell ref="M18:P18"/>
    <mergeCell ref="R18:T18"/>
    <mergeCell ref="U18:V18"/>
    <mergeCell ref="R20:T20"/>
    <mergeCell ref="U20:V20"/>
    <mergeCell ref="W20:AA20"/>
    <mergeCell ref="AH20:AN20"/>
    <mergeCell ref="AR23:AT23"/>
    <mergeCell ref="M22:P22"/>
    <mergeCell ref="R22:T22"/>
    <mergeCell ref="U22:V22"/>
    <mergeCell ref="W22:AA22"/>
    <mergeCell ref="AH22:AN22"/>
    <mergeCell ref="AR22:AT22"/>
    <mergeCell ref="M23:P23"/>
    <mergeCell ref="R23:T23"/>
    <mergeCell ref="U23:V23"/>
    <mergeCell ref="W23:AA23"/>
    <mergeCell ref="AH23:AN23"/>
    <mergeCell ref="C20:K20"/>
    <mergeCell ref="W18:AA18"/>
    <mergeCell ref="R33:U33"/>
    <mergeCell ref="R34:U34"/>
    <mergeCell ref="B24:V24"/>
    <mergeCell ref="C19:K19"/>
    <mergeCell ref="C18:K18"/>
    <mergeCell ref="C17:K17"/>
    <mergeCell ref="C16:K16"/>
    <mergeCell ref="V26:Z26"/>
    <mergeCell ref="V28:AA28"/>
    <mergeCell ref="Q27:Z27"/>
    <mergeCell ref="W24:AA24"/>
    <mergeCell ref="B25:V25"/>
    <mergeCell ref="C23:K23"/>
    <mergeCell ref="C22:K22"/>
    <mergeCell ref="C21:K21"/>
    <mergeCell ref="M16:P16"/>
    <mergeCell ref="R16:T16"/>
    <mergeCell ref="U16:V16"/>
    <mergeCell ref="W16:AA16"/>
    <mergeCell ref="L37:Q37"/>
    <mergeCell ref="L41:Q41"/>
    <mergeCell ref="L36:Q36"/>
    <mergeCell ref="L40:Q40"/>
    <mergeCell ref="B32:C32"/>
    <mergeCell ref="D32:E32"/>
    <mergeCell ref="R40:U40"/>
    <mergeCell ref="R41:U41"/>
    <mergeCell ref="R37:U37"/>
    <mergeCell ref="R36:U36"/>
    <mergeCell ref="L34:Q34"/>
    <mergeCell ref="L33:Q33"/>
  </mergeCells>
  <phoneticPr fontId="3"/>
  <conditionalFormatting sqref="C14:C23">
    <cfRule type="expression" dxfId="7" priority="3">
      <formula>$M14=""</formula>
    </cfRule>
  </conditionalFormatting>
  <conditionalFormatting sqref="H8">
    <cfRule type="expression" dxfId="6" priority="34">
      <formula>$H$8=""</formula>
    </cfRule>
  </conditionalFormatting>
  <conditionalFormatting sqref="H10:K11">
    <cfRule type="expression" dxfId="5" priority="32">
      <formula>$H$10=""</formula>
    </cfRule>
  </conditionalFormatting>
  <conditionalFormatting sqref="J8:K8">
    <cfRule type="expression" dxfId="4" priority="33">
      <formula>AND($H$8="集合",$J$8="")</formula>
    </cfRule>
  </conditionalFormatting>
  <conditionalFormatting sqref="M14:M23">
    <cfRule type="expression" dxfId="3" priority="2">
      <formula>$M14=""</formula>
    </cfRule>
  </conditionalFormatting>
  <conditionalFormatting sqref="R14:T23">
    <cfRule type="expression" dxfId="2" priority="4">
      <formula>$R14=""</formula>
    </cfRule>
  </conditionalFormatting>
  <conditionalFormatting sqref="V10:AB11">
    <cfRule type="containsBlanks" dxfId="1" priority="31">
      <formula>LEN(TRIM(V10))=0</formula>
    </cfRule>
  </conditionalFormatting>
  <conditionalFormatting sqref="W3">
    <cfRule type="cellIs" dxfId="0" priority="1" operator="equal">
      <formula>""</formula>
    </cfRule>
  </conditionalFormatting>
  <dataValidations count="4">
    <dataValidation type="custom" allowBlank="1" showInputMessage="1" showErrorMessage="1" sqref="H10:J11">
      <formula1>J8&gt;=H10</formula1>
    </dataValidation>
    <dataValidation type="custom" allowBlank="1" showInputMessage="1" showErrorMessage="1" sqref="K10:K11">
      <formula1>R8&gt;=K10</formula1>
    </dataValidation>
    <dataValidation type="whole" operator="notBetween" allowBlank="1" showInputMessage="1" showErrorMessage="1" errorTitle="数値が無効です" error="集合住宅の場合2以上の数値を入力してください。" sqref="J8:K8">
      <formula1>1</formula1>
      <formula2>1</formula2>
    </dataValidation>
    <dataValidation type="list" allowBlank="1" showInputMessage="1" showErrorMessage="1" sqref="H8:I8">
      <formula1>$BB$5:$BB$7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7"/>
  <sheetViews>
    <sheetView workbookViewId="0">
      <selection activeCell="N22" sqref="N22"/>
    </sheetView>
  </sheetViews>
  <sheetFormatPr defaultRowHeight="18.75" x14ac:dyDescent="0.4"/>
  <cols>
    <col min="3" max="3" width="10.75" customWidth="1"/>
  </cols>
  <sheetData>
    <row r="1" spans="1:7" x14ac:dyDescent="0.4">
      <c r="A1" t="s">
        <v>230</v>
      </c>
      <c r="B1" s="16"/>
    </row>
    <row r="2" spans="1:7" x14ac:dyDescent="0.4">
      <c r="A2">
        <v>1</v>
      </c>
      <c r="B2" t="s">
        <v>122</v>
      </c>
      <c r="C2" s="17">
        <v>300000</v>
      </c>
      <c r="E2" t="s">
        <v>123</v>
      </c>
      <c r="F2" t="s">
        <v>124</v>
      </c>
      <c r="G2" s="25" t="s">
        <v>186</v>
      </c>
    </row>
    <row r="3" spans="1:7" x14ac:dyDescent="0.4">
      <c r="A3">
        <v>2</v>
      </c>
      <c r="B3" t="s">
        <v>125</v>
      </c>
      <c r="C3" s="17">
        <v>500000</v>
      </c>
      <c r="E3" t="s">
        <v>126</v>
      </c>
      <c r="F3" t="s">
        <v>127</v>
      </c>
      <c r="G3" s="26" t="s">
        <v>185</v>
      </c>
    </row>
    <row r="4" spans="1:7" x14ac:dyDescent="0.4">
      <c r="A4">
        <v>3</v>
      </c>
      <c r="B4" t="s">
        <v>128</v>
      </c>
      <c r="C4" s="17">
        <v>2100000</v>
      </c>
      <c r="G4" s="26"/>
    </row>
    <row r="5" spans="1:7" x14ac:dyDescent="0.4">
      <c r="A5">
        <v>1</v>
      </c>
      <c r="B5" t="s">
        <v>129</v>
      </c>
      <c r="C5">
        <v>200000</v>
      </c>
    </row>
    <row r="6" spans="1:7" x14ac:dyDescent="0.4">
      <c r="A6">
        <v>2</v>
      </c>
      <c r="B6" t="s">
        <v>130</v>
      </c>
      <c r="C6">
        <v>400000</v>
      </c>
    </row>
    <row r="7" spans="1:7" x14ac:dyDescent="0.4">
      <c r="A7">
        <v>3</v>
      </c>
      <c r="B7" t="s">
        <v>131</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実績提出書類チェックリスト </vt:lpstr>
      <vt:lpstr>実績報告書兼助成金交付請求書(第一面）</vt:lpstr>
      <vt:lpstr>実績報告書兼助成金交付請求書（第二面）</vt:lpstr>
      <vt:lpstr>第二面別紙</vt:lpstr>
      <vt:lpstr>蓄電池内訳書 </vt:lpstr>
      <vt:lpstr>太陽光発電内訳書</vt:lpstr>
      <vt:lpstr>V2H内訳書</vt:lpstr>
      <vt:lpstr>他の助成金に関する交付状況内訳書 </vt:lpstr>
      <vt:lpstr>計算シート</vt:lpstr>
      <vt:lpstr>計算シート別紙</vt:lpstr>
      <vt:lpstr>Sheet1</vt:lpstr>
      <vt:lpstr>V2H内訳書!Print_Area</vt:lpstr>
      <vt:lpstr>計算シート!Print_Area</vt:lpstr>
      <vt:lpstr>計算シート別紙!Print_Area</vt:lpstr>
      <vt:lpstr>'実績提出書類チェックリスト '!Print_Area</vt:lpstr>
      <vt:lpstr>'実績報告書兼助成金交付請求書(第一面）'!Print_Area</vt:lpstr>
      <vt:lpstr>'実績報告書兼助成金交付請求書（第二面）'!Print_Area</vt:lpstr>
      <vt:lpstr>'他の助成金に関する交付状況内訳書 '!Print_Area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2024-08-01T09:06:05Z</dcterms:modified>
</cp:coreProperties>
</file>