
<file path=[Content_Types].xml><?xml version="1.0" encoding="utf-8"?>
<Types xmlns="http://schemas.openxmlformats.org/package/2006/content-types">
  <Default Extension="bin" ContentType="application/vnd.openxmlformats-officedocument.spreadsheetml.printerSettings"/>
  <Default Extension="jp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trlProps/ctrlProp18.xml" ContentType="application/vnd.ms-excel.controlproperties+xml"/>
  <Override PartName="/xl/drawings/drawing8.xml" ContentType="application/vnd.openxmlformats-officedocument.drawing+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drawings/drawing9.xml" ContentType="application/vnd.openxmlformats-officedocument.drawing+xml"/>
  <Override PartName="/xl/drawings/drawing10.xml" ContentType="application/vnd.openxmlformats-officedocument.drawing+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drawings/drawing1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324"/>
  <workbookPr filterPrivacy="1" codeName="ThisWorkbook"/>
  <xr:revisionPtr revIDLastSave="0" documentId="13_ncr:1_{D1EA44AF-496E-447F-8FCD-98F3C15B5282}" xr6:coauthVersionLast="47" xr6:coauthVersionMax="47" xr10:uidLastSave="{00000000-0000-0000-0000-000000000000}"/>
  <bookViews>
    <workbookView xWindow="28680" yWindow="-120" windowWidth="29040" windowHeight="15840" tabRatio="890" xr2:uid="{1A8B146C-DBCF-4B05-A9DA-8D036CAD6097}"/>
  </bookViews>
  <sheets>
    <sheet name="ﾁｪｯｸｼｰﾄ" sheetId="1" r:id="rId1"/>
    <sheet name="第一面" sheetId="2" r:id="rId2"/>
    <sheet name="第一面別紙" sheetId="14" r:id="rId3"/>
    <sheet name="第二面" sheetId="17" r:id="rId4"/>
    <sheet name="第二面別紙（2～20戸)" sheetId="16" r:id="rId5"/>
    <sheet name="第二面別紙（21戸以上）" sheetId="19" r:id="rId6"/>
    <sheet name="第三面" sheetId="10" r:id="rId7"/>
    <sheet name="第三面別紙" sheetId="7" r:id="rId8"/>
    <sheet name="交付要件確認書（建築主） " sheetId="11" r:id="rId9"/>
    <sheet name="交付要件確認書（リース等）" sheetId="12" r:id="rId10"/>
    <sheet name="代行誓約書" sheetId="13" r:id="rId11"/>
  </sheets>
  <definedNames>
    <definedName name="_xlnm.Print_Area" localSheetId="0">ﾁｪｯｸｼｰﾄ!$A$1:$CN$38</definedName>
    <definedName name="_xlnm.Print_Area" localSheetId="9">'交付要件確認書（リース等）'!$A$1:$AJ$54</definedName>
    <definedName name="_xlnm.Print_Area" localSheetId="8">'交付要件確認書（建築主） '!$A$1:$AJ$48</definedName>
    <definedName name="_xlnm.Print_Area" localSheetId="10">代行誓約書!$A$1:$AC$41</definedName>
    <definedName name="_xlnm.Print_Area" localSheetId="1">第一面!$B$1:$CO$53</definedName>
    <definedName name="_xlnm.Print_Area" localSheetId="2">第一面別紙!$B$1:$CO$36</definedName>
    <definedName name="_xlnm.Print_Area" localSheetId="6">第三面!$A$1:$T$32</definedName>
    <definedName name="_xlnm.Print_Area" localSheetId="7">第三面別紙!$A$1:$AC$26</definedName>
    <definedName name="_xlnm.Print_Area" localSheetId="3">第二面!$A$1:$R$65</definedName>
    <definedName name="_xlnm.Print_Area" localSheetId="4">'第二面別紙（2～20戸)'!$A$1:$R$131</definedName>
    <definedName name="_xlnm.Print_Area" localSheetId="5">'第二面別紙（21戸以上）'!$A$1:$R$181</definedName>
    <definedName name="Z_C1B41FD0_5F50_4D33_B8DF_56D3A4842130_.wvu.PrintArea" localSheetId="0" hidden="1">ﾁｪｯｸｼｰﾄ!#REF!</definedName>
    <definedName name="Z_C1B41FD0_5F50_4D33_B8DF_56D3A4842130_.wvu.PrintArea" localSheetId="1" hidden="1">第一面!$A$7:$CO$44</definedName>
    <definedName name="Z_C1B41FD0_5F50_4D33_B8DF_56D3A4842130_.wvu.PrintArea" localSheetId="2" hidden="1">第一面別紙!$A$7:$CO$35</definedName>
    <definedName name="くく" localSheetId="2">#REF!</definedName>
    <definedName name="くく" localSheetId="3">#REF!</definedName>
    <definedName name="くく" localSheetId="4">#REF!</definedName>
    <definedName name="くく" localSheetId="5">#REF!</definedName>
    <definedName name="くく">#REF!</definedName>
    <definedName name="実績報告" localSheetId="2">#REF!</definedName>
    <definedName name="実績報告" localSheetId="3">#REF!</definedName>
    <definedName name="実績報告" localSheetId="4">#REF!</definedName>
    <definedName name="実績報告" localSheetId="5">#REF!</definedName>
    <definedName name="実績報告">#REF!</definedName>
    <definedName name="設備" localSheetId="8">#REF!</definedName>
    <definedName name="設備" localSheetId="2">#REF!</definedName>
    <definedName name="設備" localSheetId="3">#REF!</definedName>
    <definedName name="設備" localSheetId="4">#REF!</definedName>
    <definedName name="設備" localSheetId="5">#REF!</definedName>
    <definedName name="設備">#REF!</definedName>
    <definedName name="大分類" localSheetId="0">#REF!</definedName>
    <definedName name="大分類" localSheetId="9">#REF!</definedName>
    <definedName name="大分類" localSheetId="8">#REF!</definedName>
    <definedName name="大分類" localSheetId="10">#REF!</definedName>
    <definedName name="大分類" localSheetId="1">#REF!</definedName>
    <definedName name="大分類" localSheetId="2">#REF!</definedName>
    <definedName name="大分類" localSheetId="6">#REF!</definedName>
    <definedName name="大分類" localSheetId="7">#REF!</definedName>
    <definedName name="大分類" localSheetId="3">#REF!</definedName>
    <definedName name="大分類" localSheetId="4">#REF!</definedName>
    <definedName name="大分類" localSheetId="5">#REF!</definedName>
    <definedName name="大分類">#REF!</definedName>
    <definedName name="別1その2" localSheetId="2">#REF!</definedName>
    <definedName name="別1その2" localSheetId="3">#REF!</definedName>
    <definedName name="別1その2" localSheetId="4">#REF!</definedName>
    <definedName name="別1その2" localSheetId="5">#REF!</definedName>
    <definedName name="別1その2">#REF!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3" i="10" l="1" a="1"/>
  <c r="F3" i="10" s="1"/>
  <c r="F3" i="19" l="1" a="1"/>
  <c r="F3" i="19" s="1"/>
  <c r="AM128" i="16" l="1"/>
  <c r="O171" i="19"/>
  <c r="AM178" i="19" s="1"/>
  <c r="M179" i="19" s="1"/>
  <c r="O170" i="19"/>
  <c r="BF148" i="19"/>
  <c r="AM148" i="19"/>
  <c r="BF147" i="19"/>
  <c r="AM147" i="19"/>
  <c r="AM146" i="19"/>
  <c r="AM145" i="19"/>
  <c r="AN144" i="19"/>
  <c r="V144" i="19"/>
  <c r="BF146" i="19" s="1"/>
  <c r="U144" i="19"/>
  <c r="BF145" i="19" s="1"/>
  <c r="BH144" i="19" s="1"/>
  <c r="BF143" i="19"/>
  <c r="AM143" i="19"/>
  <c r="BF142" i="19"/>
  <c r="AM142" i="19"/>
  <c r="AM141" i="19"/>
  <c r="AM140" i="19"/>
  <c r="AO139" i="19" s="1"/>
  <c r="AN139" i="19"/>
  <c r="V139" i="19"/>
  <c r="BF141" i="19" s="1"/>
  <c r="U139" i="19"/>
  <c r="BF140" i="19" s="1"/>
  <c r="BF138" i="19"/>
  <c r="AM138" i="19"/>
  <c r="BF137" i="19"/>
  <c r="AM137" i="19"/>
  <c r="AM136" i="19"/>
  <c r="AM135" i="19"/>
  <c r="AN134" i="19"/>
  <c r="V134" i="19"/>
  <c r="BF136" i="19" s="1"/>
  <c r="U134" i="19"/>
  <c r="BF135" i="19" s="1"/>
  <c r="BF133" i="19"/>
  <c r="AM133" i="19"/>
  <c r="BF132" i="19"/>
  <c r="AM132" i="19"/>
  <c r="AM131" i="19"/>
  <c r="AM130" i="19"/>
  <c r="AN129" i="19"/>
  <c r="V129" i="19"/>
  <c r="BF131" i="19" s="1"/>
  <c r="U129" i="19"/>
  <c r="BF130" i="19" s="1"/>
  <c r="BF128" i="19"/>
  <c r="AM128" i="19"/>
  <c r="BF127" i="19"/>
  <c r="AM127" i="19"/>
  <c r="AM126" i="19"/>
  <c r="AM125" i="19"/>
  <c r="AN124" i="19"/>
  <c r="V124" i="19"/>
  <c r="BF126" i="19" s="1"/>
  <c r="U124" i="19"/>
  <c r="BF125" i="19" s="1"/>
  <c r="BF123" i="19"/>
  <c r="AM123" i="19"/>
  <c r="BF122" i="19"/>
  <c r="AM122" i="19"/>
  <c r="AM121" i="19"/>
  <c r="AM120" i="19"/>
  <c r="AO119" i="19" s="1"/>
  <c r="AN119" i="19"/>
  <c r="V119" i="19"/>
  <c r="BF121" i="19" s="1"/>
  <c r="U119" i="19"/>
  <c r="BF120" i="19" s="1"/>
  <c r="BF168" i="19"/>
  <c r="AM168" i="19"/>
  <c r="BF167" i="19"/>
  <c r="AM167" i="19"/>
  <c r="AM166" i="19"/>
  <c r="AM165" i="19"/>
  <c r="AO164" i="19" s="1"/>
  <c r="AN164" i="19"/>
  <c r="V164" i="19"/>
  <c r="BF166" i="19" s="1"/>
  <c r="U164" i="19"/>
  <c r="BF165" i="19" s="1"/>
  <c r="BF163" i="19"/>
  <c r="AM163" i="19"/>
  <c r="BF162" i="19"/>
  <c r="AM162" i="19"/>
  <c r="AM161" i="19"/>
  <c r="AM160" i="19"/>
  <c r="AN159" i="19"/>
  <c r="V159" i="19"/>
  <c r="BF161" i="19" s="1"/>
  <c r="U159" i="19"/>
  <c r="BF160" i="19" s="1"/>
  <c r="BF158" i="19"/>
  <c r="AM158" i="19"/>
  <c r="BF157" i="19"/>
  <c r="AM157" i="19"/>
  <c r="AM156" i="19"/>
  <c r="AM155" i="19"/>
  <c r="AN154" i="19"/>
  <c r="V154" i="19"/>
  <c r="BF156" i="19" s="1"/>
  <c r="U154" i="19"/>
  <c r="BF155" i="19" s="1"/>
  <c r="BF153" i="19"/>
  <c r="AM153" i="19"/>
  <c r="BF152" i="19"/>
  <c r="AM152" i="19"/>
  <c r="AM151" i="19"/>
  <c r="AM150" i="19"/>
  <c r="AN149" i="19"/>
  <c r="V149" i="19"/>
  <c r="BF151" i="19" s="1"/>
  <c r="U149" i="19"/>
  <c r="BF150" i="19" s="1"/>
  <c r="BF118" i="19"/>
  <c r="AM118" i="19"/>
  <c r="BF117" i="19"/>
  <c r="AM117" i="19"/>
  <c r="AM116" i="19"/>
  <c r="AM115" i="19"/>
  <c r="AN114" i="19"/>
  <c r="V114" i="19"/>
  <c r="BF116" i="19" s="1"/>
  <c r="U114" i="19"/>
  <c r="BF115" i="19" s="1"/>
  <c r="BF113" i="19"/>
  <c r="AM113" i="19"/>
  <c r="BF112" i="19"/>
  <c r="AM112" i="19"/>
  <c r="AM111" i="19"/>
  <c r="AM110" i="19"/>
  <c r="AN109" i="19"/>
  <c r="V109" i="19"/>
  <c r="BF111" i="19" s="1"/>
  <c r="U109" i="19"/>
  <c r="BF110" i="19" s="1"/>
  <c r="BF108" i="19"/>
  <c r="AM108" i="19"/>
  <c r="BF107" i="19"/>
  <c r="AM107" i="19"/>
  <c r="AM106" i="19"/>
  <c r="AM105" i="19"/>
  <c r="AN104" i="19"/>
  <c r="V104" i="19"/>
  <c r="BF106" i="19" s="1"/>
  <c r="U104" i="19"/>
  <c r="BF105" i="19" s="1"/>
  <c r="BF103" i="19"/>
  <c r="AM103" i="19"/>
  <c r="BF102" i="19"/>
  <c r="AM102" i="19"/>
  <c r="AM101" i="19"/>
  <c r="AM100" i="19"/>
  <c r="AN99" i="19"/>
  <c r="V99" i="19"/>
  <c r="BF101" i="19" s="1"/>
  <c r="U99" i="19"/>
  <c r="BF100" i="19" s="1"/>
  <c r="BF98" i="19"/>
  <c r="AM98" i="19"/>
  <c r="BF97" i="19"/>
  <c r="AM97" i="19"/>
  <c r="AM96" i="19"/>
  <c r="AM95" i="19"/>
  <c r="AN94" i="19"/>
  <c r="V94" i="19"/>
  <c r="BF96" i="19" s="1"/>
  <c r="U94" i="19"/>
  <c r="BF95" i="19" s="1"/>
  <c r="BF93" i="19"/>
  <c r="AM93" i="19"/>
  <c r="BF92" i="19"/>
  <c r="AM92" i="19"/>
  <c r="AM91" i="19"/>
  <c r="AM90" i="19"/>
  <c r="AN89" i="19"/>
  <c r="V89" i="19"/>
  <c r="BF91" i="19" s="1"/>
  <c r="U89" i="19"/>
  <c r="BF90" i="19" s="1"/>
  <c r="BF88" i="19"/>
  <c r="AM88" i="19"/>
  <c r="BF87" i="19"/>
  <c r="AM87" i="19"/>
  <c r="AM86" i="19"/>
  <c r="AM85" i="19"/>
  <c r="AN84" i="19"/>
  <c r="V84" i="19"/>
  <c r="BF86" i="19" s="1"/>
  <c r="U84" i="19"/>
  <c r="BF85" i="19" s="1"/>
  <c r="BF83" i="19"/>
  <c r="AM83" i="19"/>
  <c r="BF82" i="19"/>
  <c r="AM82" i="19"/>
  <c r="AM81" i="19"/>
  <c r="AM80" i="19"/>
  <c r="AN79" i="19"/>
  <c r="V79" i="19"/>
  <c r="BF81" i="19" s="1"/>
  <c r="U79" i="19"/>
  <c r="BF80" i="19" s="1"/>
  <c r="BF78" i="19"/>
  <c r="AM78" i="19"/>
  <c r="BF77" i="19"/>
  <c r="AM77" i="19"/>
  <c r="AM76" i="19"/>
  <c r="AM75" i="19"/>
  <c r="AN74" i="19"/>
  <c r="V74" i="19"/>
  <c r="BF76" i="19" s="1"/>
  <c r="U74" i="19"/>
  <c r="BF75" i="19" s="1"/>
  <c r="BF73" i="19"/>
  <c r="AM73" i="19"/>
  <c r="BF72" i="19"/>
  <c r="AM72" i="19"/>
  <c r="AM71" i="19"/>
  <c r="AM70" i="19"/>
  <c r="AN69" i="19"/>
  <c r="V69" i="19"/>
  <c r="BF71" i="19" s="1"/>
  <c r="U69" i="19"/>
  <c r="BF70" i="19" s="1"/>
  <c r="BF68" i="19"/>
  <c r="AM68" i="19"/>
  <c r="BF67" i="19"/>
  <c r="AM67" i="19"/>
  <c r="AM66" i="19"/>
  <c r="AM65" i="19"/>
  <c r="AN64" i="19"/>
  <c r="V64" i="19"/>
  <c r="BF66" i="19" s="1"/>
  <c r="U64" i="19"/>
  <c r="BF65" i="19" s="1"/>
  <c r="BF63" i="19"/>
  <c r="AM63" i="19"/>
  <c r="BF62" i="19"/>
  <c r="AM62" i="19"/>
  <c r="AM61" i="19"/>
  <c r="AM60" i="19"/>
  <c r="AN59" i="19"/>
  <c r="V59" i="19"/>
  <c r="BF61" i="19" s="1"/>
  <c r="U59" i="19"/>
  <c r="BF60" i="19" s="1"/>
  <c r="BF58" i="19"/>
  <c r="AM58" i="19"/>
  <c r="BF57" i="19"/>
  <c r="AM57" i="19"/>
  <c r="AM56" i="19"/>
  <c r="AM55" i="19"/>
  <c r="AN54" i="19"/>
  <c r="V54" i="19"/>
  <c r="BF56" i="19" s="1"/>
  <c r="U54" i="19"/>
  <c r="BF55" i="19" s="1"/>
  <c r="BF53" i="19"/>
  <c r="AM53" i="19"/>
  <c r="BF52" i="19"/>
  <c r="AM52" i="19"/>
  <c r="AM51" i="19"/>
  <c r="AM50" i="19"/>
  <c r="AN49" i="19"/>
  <c r="V49" i="19"/>
  <c r="BF51" i="19" s="1"/>
  <c r="U49" i="19"/>
  <c r="BF50" i="19" s="1"/>
  <c r="BF48" i="19"/>
  <c r="AM48" i="19"/>
  <c r="BF47" i="19"/>
  <c r="AM47" i="19"/>
  <c r="AM46" i="19"/>
  <c r="AM45" i="19"/>
  <c r="AN44" i="19"/>
  <c r="V44" i="19"/>
  <c r="BF46" i="19" s="1"/>
  <c r="U44" i="19"/>
  <c r="BF45" i="19" s="1"/>
  <c r="BF43" i="19"/>
  <c r="AM43" i="19"/>
  <c r="BF42" i="19"/>
  <c r="AM42" i="19"/>
  <c r="AM41" i="19"/>
  <c r="AM40" i="19"/>
  <c r="AN39" i="19"/>
  <c r="V39" i="19"/>
  <c r="BF41" i="19" s="1"/>
  <c r="U39" i="19"/>
  <c r="BF40" i="19" s="1"/>
  <c r="BF38" i="19"/>
  <c r="AM38" i="19"/>
  <c r="BF37" i="19"/>
  <c r="AM37" i="19"/>
  <c r="AM36" i="19"/>
  <c r="AM35" i="19"/>
  <c r="AN34" i="19"/>
  <c r="V34" i="19"/>
  <c r="BF36" i="19" s="1"/>
  <c r="U34" i="19"/>
  <c r="BF35" i="19" s="1"/>
  <c r="BF33" i="19"/>
  <c r="AM33" i="19"/>
  <c r="BF32" i="19"/>
  <c r="AM32" i="19"/>
  <c r="AM31" i="19"/>
  <c r="AM30" i="19"/>
  <c r="AN29" i="19"/>
  <c r="V29" i="19"/>
  <c r="BF31" i="19" s="1"/>
  <c r="U29" i="19"/>
  <c r="BF30" i="19" s="1"/>
  <c r="BF28" i="19"/>
  <c r="AM28" i="19"/>
  <c r="BF27" i="19"/>
  <c r="AM27" i="19"/>
  <c r="AM26" i="19"/>
  <c r="AM25" i="19"/>
  <c r="AN24" i="19"/>
  <c r="V24" i="19"/>
  <c r="BF26" i="19" s="1"/>
  <c r="U24" i="19"/>
  <c r="BF25" i="19" s="1"/>
  <c r="BF23" i="19"/>
  <c r="AM23" i="19"/>
  <c r="BF22" i="19"/>
  <c r="AM22" i="19"/>
  <c r="AM21" i="19"/>
  <c r="AM20" i="19"/>
  <c r="AN19" i="19"/>
  <c r="V19" i="19"/>
  <c r="BF21" i="19" s="1"/>
  <c r="U19" i="19"/>
  <c r="BF20" i="19" s="1"/>
  <c r="BL18" i="19"/>
  <c r="AO29" i="19" l="1"/>
  <c r="AO69" i="19"/>
  <c r="AO109" i="19"/>
  <c r="AO149" i="19"/>
  <c r="AO159" i="19"/>
  <c r="AO124" i="19"/>
  <c r="AO134" i="19"/>
  <c r="BH129" i="19"/>
  <c r="BH19" i="19"/>
  <c r="BH124" i="19"/>
  <c r="AO129" i="19"/>
  <c r="AO144" i="19"/>
  <c r="AO54" i="19"/>
  <c r="AO64" i="19"/>
  <c r="AO74" i="19"/>
  <c r="AO94" i="19"/>
  <c r="BH99" i="19"/>
  <c r="AO104" i="19"/>
  <c r="AO114" i="19"/>
  <c r="AO154" i="19"/>
  <c r="BH119" i="19"/>
  <c r="BH139" i="19"/>
  <c r="AO24" i="19"/>
  <c r="AO34" i="19"/>
  <c r="BH159" i="19"/>
  <c r="BH134" i="19"/>
  <c r="AO39" i="19"/>
  <c r="AO49" i="19"/>
  <c r="AO79" i="19"/>
  <c r="AO89" i="19"/>
  <c r="BH149" i="19"/>
  <c r="BH164" i="19"/>
  <c r="BH154" i="19"/>
  <c r="BH44" i="19"/>
  <c r="BH84" i="19"/>
  <c r="AO19" i="19"/>
  <c r="BH24" i="19"/>
  <c r="BH39" i="19"/>
  <c r="AO44" i="19"/>
  <c r="AO59" i="19"/>
  <c r="BH64" i="19"/>
  <c r="BH79" i="19"/>
  <c r="AO84" i="19"/>
  <c r="AO99" i="19"/>
  <c r="BH104" i="19"/>
  <c r="BH34" i="19"/>
  <c r="BH54" i="19"/>
  <c r="BH69" i="19"/>
  <c r="BH74" i="19"/>
  <c r="BH89" i="19"/>
  <c r="BH94" i="19"/>
  <c r="BH114" i="19"/>
  <c r="BH59" i="19"/>
  <c r="BH29" i="19"/>
  <c r="BH49" i="19"/>
  <c r="BH109" i="19"/>
  <c r="M12" i="17"/>
  <c r="K31" i="17"/>
  <c r="M31" i="17" s="1"/>
  <c r="K32" i="17"/>
  <c r="M32" i="17" s="1"/>
  <c r="K30" i="17"/>
  <c r="M30" i="17" s="1"/>
  <c r="V34" i="17" s="1"/>
  <c r="O28" i="17"/>
  <c r="B34" i="17"/>
  <c r="O54" i="17"/>
  <c r="O55" i="17"/>
  <c r="M34" i="17" l="1"/>
  <c r="P5" i="17" s="1"/>
  <c r="AK170" i="19"/>
  <c r="BC170" i="19"/>
  <c r="M178" i="19" s="1"/>
  <c r="M177" i="19"/>
  <c r="AM62" i="17"/>
  <c r="M63" i="17" s="1"/>
  <c r="BF52" i="17"/>
  <c r="AM52" i="17"/>
  <c r="BF51" i="17"/>
  <c r="AM51" i="17"/>
  <c r="AM50" i="17"/>
  <c r="AM49" i="17"/>
  <c r="AN48" i="17"/>
  <c r="V48" i="17"/>
  <c r="BF50" i="17" s="1"/>
  <c r="U48" i="17"/>
  <c r="BF49" i="17" s="1"/>
  <c r="BL47" i="17"/>
  <c r="F3" i="17" a="1"/>
  <c r="F3" i="17" s="1"/>
  <c r="Y180" i="19" l="1"/>
  <c r="M180" i="19" s="1"/>
  <c r="AO48" i="17"/>
  <c r="AK54" i="17" s="1"/>
  <c r="M61" i="17" s="1"/>
  <c r="BH48" i="17"/>
  <c r="BC54" i="17" s="1"/>
  <c r="M62" i="17" s="1"/>
  <c r="BF118" i="16"/>
  <c r="AM118" i="16"/>
  <c r="BF117" i="16"/>
  <c r="AM117" i="16"/>
  <c r="AM116" i="16"/>
  <c r="AM115" i="16"/>
  <c r="AN114" i="16"/>
  <c r="V114" i="16"/>
  <c r="BF116" i="16" s="1"/>
  <c r="U114" i="16"/>
  <c r="BF115" i="16" s="1"/>
  <c r="BF113" i="16"/>
  <c r="AM113" i="16"/>
  <c r="BF112" i="16"/>
  <c r="AM112" i="16"/>
  <c r="AM111" i="16"/>
  <c r="AM110" i="16"/>
  <c r="AN109" i="16"/>
  <c r="V109" i="16"/>
  <c r="BF111" i="16" s="1"/>
  <c r="U109" i="16"/>
  <c r="BF110" i="16" s="1"/>
  <c r="BF108" i="16"/>
  <c r="AM108" i="16"/>
  <c r="BF107" i="16"/>
  <c r="AM107" i="16"/>
  <c r="AM106" i="16"/>
  <c r="AM105" i="16"/>
  <c r="AN104" i="16"/>
  <c r="V104" i="16"/>
  <c r="BF106" i="16" s="1"/>
  <c r="U104" i="16"/>
  <c r="BF105" i="16" s="1"/>
  <c r="BF103" i="16"/>
  <c r="AM103" i="16"/>
  <c r="BF102" i="16"/>
  <c r="AM102" i="16"/>
  <c r="AM101" i="16"/>
  <c r="AM100" i="16"/>
  <c r="AN99" i="16"/>
  <c r="V99" i="16"/>
  <c r="BF101" i="16" s="1"/>
  <c r="U99" i="16"/>
  <c r="BF100" i="16" s="1"/>
  <c r="BF98" i="16"/>
  <c r="AM98" i="16"/>
  <c r="BF97" i="16"/>
  <c r="AM97" i="16"/>
  <c r="AM96" i="16"/>
  <c r="AM95" i="16"/>
  <c r="AN94" i="16"/>
  <c r="V94" i="16"/>
  <c r="BF96" i="16" s="1"/>
  <c r="U94" i="16"/>
  <c r="BF95" i="16" s="1"/>
  <c r="BF93" i="16"/>
  <c r="AM93" i="16"/>
  <c r="BF92" i="16"/>
  <c r="AM92" i="16"/>
  <c r="AM91" i="16"/>
  <c r="AM90" i="16"/>
  <c r="AN89" i="16"/>
  <c r="V89" i="16"/>
  <c r="BF91" i="16" s="1"/>
  <c r="U89" i="16"/>
  <c r="BF90" i="16" s="1"/>
  <c r="BF88" i="16"/>
  <c r="AM88" i="16"/>
  <c r="BF87" i="16"/>
  <c r="AM87" i="16"/>
  <c r="AM86" i="16"/>
  <c r="AM85" i="16"/>
  <c r="AN84" i="16"/>
  <c r="V84" i="16"/>
  <c r="BF86" i="16" s="1"/>
  <c r="U84" i="16"/>
  <c r="BF85" i="16" s="1"/>
  <c r="BF83" i="16"/>
  <c r="AM83" i="16"/>
  <c r="BF82" i="16"/>
  <c r="AM82" i="16"/>
  <c r="AM81" i="16"/>
  <c r="AM80" i="16"/>
  <c r="AN79" i="16"/>
  <c r="V79" i="16"/>
  <c r="BF81" i="16" s="1"/>
  <c r="U79" i="16"/>
  <c r="BF80" i="16" s="1"/>
  <c r="BF78" i="16"/>
  <c r="AM78" i="16"/>
  <c r="BF77" i="16"/>
  <c r="AM77" i="16"/>
  <c r="AM76" i="16"/>
  <c r="AM75" i="16"/>
  <c r="AN74" i="16"/>
  <c r="V74" i="16"/>
  <c r="BF76" i="16" s="1"/>
  <c r="U74" i="16"/>
  <c r="BF75" i="16" s="1"/>
  <c r="BF73" i="16"/>
  <c r="AM73" i="16"/>
  <c r="BF72" i="16"/>
  <c r="AM72" i="16"/>
  <c r="AM71" i="16"/>
  <c r="AM70" i="16"/>
  <c r="AN69" i="16"/>
  <c r="V69" i="16"/>
  <c r="BF71" i="16" s="1"/>
  <c r="U69" i="16"/>
  <c r="BF70" i="16" s="1"/>
  <c r="BF68" i="16"/>
  <c r="AM68" i="16"/>
  <c r="BF67" i="16"/>
  <c r="AM67" i="16"/>
  <c r="AM66" i="16"/>
  <c r="AM65" i="16"/>
  <c r="AN64" i="16"/>
  <c r="V64" i="16"/>
  <c r="BF66" i="16" s="1"/>
  <c r="U64" i="16"/>
  <c r="BF65" i="16" s="1"/>
  <c r="BF63" i="16"/>
  <c r="AM63" i="16"/>
  <c r="BF62" i="16"/>
  <c r="AM62" i="16"/>
  <c r="AM61" i="16"/>
  <c r="AM60" i="16"/>
  <c r="AN59" i="16"/>
  <c r="V59" i="16"/>
  <c r="BF61" i="16" s="1"/>
  <c r="U59" i="16"/>
  <c r="BF60" i="16" s="1"/>
  <c r="BF58" i="16"/>
  <c r="AM58" i="16"/>
  <c r="BF57" i="16"/>
  <c r="AM57" i="16"/>
  <c r="AM56" i="16"/>
  <c r="AM55" i="16"/>
  <c r="AN54" i="16"/>
  <c r="V54" i="16"/>
  <c r="BF56" i="16" s="1"/>
  <c r="U54" i="16"/>
  <c r="BF55" i="16" s="1"/>
  <c r="BF53" i="16"/>
  <c r="AM53" i="16"/>
  <c r="BF52" i="16"/>
  <c r="AM52" i="16"/>
  <c r="AM51" i="16"/>
  <c r="AM50" i="16"/>
  <c r="AN49" i="16"/>
  <c r="V49" i="16"/>
  <c r="BF51" i="16" s="1"/>
  <c r="U49" i="16"/>
  <c r="BF50" i="16" s="1"/>
  <c r="BF48" i="16"/>
  <c r="AM48" i="16"/>
  <c r="BF47" i="16"/>
  <c r="AM47" i="16"/>
  <c r="AM46" i="16"/>
  <c r="AM45" i="16"/>
  <c r="AN44" i="16"/>
  <c r="V44" i="16"/>
  <c r="BF46" i="16" s="1"/>
  <c r="U44" i="16"/>
  <c r="BF45" i="16" s="1"/>
  <c r="BF43" i="16"/>
  <c r="AM43" i="16"/>
  <c r="BF42" i="16"/>
  <c r="AM42" i="16"/>
  <c r="AM41" i="16"/>
  <c r="AM40" i="16"/>
  <c r="AN39" i="16"/>
  <c r="V39" i="16"/>
  <c r="BF41" i="16" s="1"/>
  <c r="U39" i="16"/>
  <c r="BF40" i="16" s="1"/>
  <c r="BF38" i="16"/>
  <c r="AM38" i="16"/>
  <c r="BF37" i="16"/>
  <c r="AM37" i="16"/>
  <c r="AM36" i="16"/>
  <c r="AM35" i="16"/>
  <c r="AN34" i="16"/>
  <c r="V34" i="16"/>
  <c r="BF36" i="16" s="1"/>
  <c r="U34" i="16"/>
  <c r="BF35" i="16" s="1"/>
  <c r="BF33" i="16"/>
  <c r="AM33" i="16"/>
  <c r="BF32" i="16"/>
  <c r="AM32" i="16"/>
  <c r="AM31" i="16"/>
  <c r="AM30" i="16"/>
  <c r="AN29" i="16"/>
  <c r="V29" i="16"/>
  <c r="BF31" i="16" s="1"/>
  <c r="U29" i="16"/>
  <c r="BF30" i="16" s="1"/>
  <c r="BF28" i="16"/>
  <c r="AM28" i="16"/>
  <c r="BF27" i="16"/>
  <c r="AM27" i="16"/>
  <c r="AM26" i="16"/>
  <c r="AM25" i="16"/>
  <c r="AN24" i="16"/>
  <c r="V24" i="16"/>
  <c r="BF26" i="16" s="1"/>
  <c r="U24" i="16"/>
  <c r="BF25" i="16" s="1"/>
  <c r="V19" i="16"/>
  <c r="U19" i="16"/>
  <c r="Y64" i="17" l="1"/>
  <c r="M64" i="17" s="1"/>
  <c r="BH59" i="16"/>
  <c r="BH74" i="16"/>
  <c r="AO89" i="16"/>
  <c r="AO24" i="16"/>
  <c r="AO54" i="16"/>
  <c r="AO109" i="16"/>
  <c r="AO99" i="16"/>
  <c r="AO44" i="16"/>
  <c r="AO59" i="16"/>
  <c r="BH29" i="16"/>
  <c r="AO29" i="16"/>
  <c r="BH44" i="16"/>
  <c r="AO74" i="16"/>
  <c r="BH79" i="16"/>
  <c r="BH89" i="16"/>
  <c r="BH99" i="16"/>
  <c r="BH104" i="16"/>
  <c r="AO69" i="16"/>
  <c r="BH84" i="16"/>
  <c r="BH54" i="16"/>
  <c r="AO64" i="16"/>
  <c r="AO94" i="16"/>
  <c r="BH109" i="16"/>
  <c r="AO84" i="16"/>
  <c r="BH69" i="16"/>
  <c r="AO34" i="16"/>
  <c r="BH39" i="16"/>
  <c r="AO104" i="16"/>
  <c r="AO39" i="16"/>
  <c r="BH24" i="16"/>
  <c r="AO49" i="16"/>
  <c r="AO79" i="16"/>
  <c r="AO114" i="16"/>
  <c r="BH64" i="16"/>
  <c r="BH49" i="16"/>
  <c r="BH34" i="16"/>
  <c r="BH114" i="16"/>
  <c r="BH94" i="16"/>
  <c r="O121" i="16" l="1"/>
  <c r="O120" i="16"/>
  <c r="BF21" i="16" l="1"/>
  <c r="BF23" i="16"/>
  <c r="BF22" i="16"/>
  <c r="BL18" i="16" l="1"/>
  <c r="BF20" i="16" l="1"/>
  <c r="BH19" i="16" l="1"/>
  <c r="BC120" i="16" s="1"/>
  <c r="M128" i="16" s="1"/>
  <c r="M129" i="16"/>
  <c r="AM23" i="16"/>
  <c r="AM22" i="16"/>
  <c r="AM21" i="16"/>
  <c r="AM20" i="16"/>
  <c r="AN19" i="16"/>
  <c r="F3" i="16" a="1"/>
  <c r="F3" i="16" s="1"/>
  <c r="AO19" i="16" l="1"/>
  <c r="AK120" i="16" s="1"/>
  <c r="M127" i="16" l="1"/>
  <c r="AR17" i="7"/>
  <c r="AF17" i="7" s="1"/>
  <c r="AR20" i="7"/>
  <c r="AF20" i="7" s="1"/>
  <c r="AR21" i="7"/>
  <c r="AF21" i="7" s="1"/>
  <c r="AO21" i="7"/>
  <c r="AO20" i="7"/>
  <c r="AR19" i="7"/>
  <c r="AF19" i="7" s="1"/>
  <c r="AO19" i="7"/>
  <c r="AR18" i="7"/>
  <c r="AF18" i="7" s="1"/>
  <c r="AO18" i="7"/>
  <c r="AO17" i="7"/>
  <c r="AR16" i="7"/>
  <c r="AF16" i="7" s="1"/>
  <c r="AO16" i="7"/>
  <c r="AR15" i="7"/>
  <c r="AF15" i="7" s="1"/>
  <c r="AO15" i="7"/>
  <c r="AR14" i="7"/>
  <c r="AF14" i="7" s="1"/>
  <c r="AO14" i="7"/>
  <c r="AR13" i="7"/>
  <c r="AF13" i="7" s="1"/>
  <c r="AO13" i="7"/>
  <c r="Y130" i="16" l="1"/>
  <c r="M130" i="16" s="1"/>
  <c r="W17" i="7"/>
  <c r="W18" i="7"/>
  <c r="W13" i="7"/>
  <c r="W21" i="7"/>
  <c r="W19" i="7"/>
  <c r="W14" i="7"/>
  <c r="W15" i="7"/>
  <c r="W16" i="7"/>
  <c r="W20" i="7"/>
  <c r="H6" i="13" l="1" a="1"/>
  <c r="H6" i="13" s="1"/>
  <c r="F3" i="7" a="1"/>
  <c r="F3" i="7" s="1"/>
  <c r="V7" i="14" a="1"/>
  <c r="V7" i="14" s="1"/>
  <c r="R29" i="10" l="1"/>
  <c r="H29" i="10"/>
  <c r="AC27" i="10" s="1"/>
  <c r="AR12" i="7" l="1"/>
  <c r="AO12" i="7" s="1"/>
  <c r="AG11" i="10"/>
  <c r="AE16" i="10" l="1"/>
  <c r="AE10" i="10"/>
  <c r="AF12" i="7"/>
  <c r="L19" i="10" l="1"/>
  <c r="AC28" i="10"/>
  <c r="L31" i="10" l="1"/>
  <c r="D30" i="7" l="1"/>
  <c r="W12" i="7"/>
  <c r="W22" i="7" l="1"/>
  <c r="R35" i="7" l="1"/>
  <c r="R39" i="7"/>
  <c r="R32" i="7"/>
  <c r="Q25" i="7" l="1"/>
</calcChain>
</file>

<file path=xl/sharedStrings.xml><?xml version="1.0" encoding="utf-8"?>
<sst xmlns="http://schemas.openxmlformats.org/spreadsheetml/2006/main" count="2661" uniqueCount="433">
  <si>
    <t>交付申請書　提出書類チェックリスト</t>
    <rPh sb="0" eb="2">
      <t>コウフ</t>
    </rPh>
    <rPh sb="2" eb="5">
      <t>シンセイショ</t>
    </rPh>
    <rPh sb="6" eb="8">
      <t>テイシュツ</t>
    </rPh>
    <rPh sb="8" eb="10">
      <t>ショルイ</t>
    </rPh>
    <phoneticPr fontId="3"/>
  </si>
  <si>
    <t>申請者名</t>
    <rPh sb="0" eb="3">
      <t>シンセイシャ</t>
    </rPh>
    <rPh sb="3" eb="4">
      <t>メイ</t>
    </rPh>
    <phoneticPr fontId="3"/>
  </si>
  <si>
    <t>◆提出書類にある　必須：提出必須　　該当者のみ：該当する申請者のみ提出が必要</t>
    <rPh sb="1" eb="3">
      <t>テイシュツ</t>
    </rPh>
    <rPh sb="3" eb="5">
      <t>ショルイ</t>
    </rPh>
    <rPh sb="9" eb="11">
      <t>ヒッス</t>
    </rPh>
    <rPh sb="12" eb="14">
      <t>テイシュツ</t>
    </rPh>
    <rPh sb="14" eb="16">
      <t>ヒッス</t>
    </rPh>
    <rPh sb="18" eb="20">
      <t>ガイトウ</t>
    </rPh>
    <rPh sb="20" eb="21">
      <t>シャ</t>
    </rPh>
    <rPh sb="24" eb="26">
      <t>ガイトウ</t>
    </rPh>
    <rPh sb="28" eb="31">
      <t>シンセイシャ</t>
    </rPh>
    <rPh sb="33" eb="35">
      <t>テイシュツ</t>
    </rPh>
    <rPh sb="36" eb="38">
      <t>ヒツヨウ</t>
    </rPh>
    <phoneticPr fontId="3"/>
  </si>
  <si>
    <t>No</t>
    <phoneticPr fontId="3"/>
  </si>
  <si>
    <t>様　式</t>
    <rPh sb="0" eb="1">
      <t>サマ</t>
    </rPh>
    <rPh sb="2" eb="3">
      <t>シキ</t>
    </rPh>
    <phoneticPr fontId="3"/>
  </si>
  <si>
    <t>書　類　名</t>
    <rPh sb="0" eb="1">
      <t>ショ</t>
    </rPh>
    <rPh sb="2" eb="3">
      <t>タグイ</t>
    </rPh>
    <rPh sb="4" eb="5">
      <t>メイ</t>
    </rPh>
    <phoneticPr fontId="3"/>
  </si>
  <si>
    <t>提　出　形　態</t>
    <rPh sb="0" eb="1">
      <t>テイ</t>
    </rPh>
    <rPh sb="2" eb="3">
      <t>デ</t>
    </rPh>
    <rPh sb="4" eb="5">
      <t>カタチ</t>
    </rPh>
    <rPh sb="6" eb="7">
      <t>タイ</t>
    </rPh>
    <phoneticPr fontId="3"/>
  </si>
  <si>
    <t>提出書類</t>
    <rPh sb="0" eb="2">
      <t>テイシュツ</t>
    </rPh>
    <rPh sb="2" eb="4">
      <t>ショルイ</t>
    </rPh>
    <phoneticPr fontId="3"/>
  </si>
  <si>
    <t>送付書類
チェック欄</t>
    <rPh sb="0" eb="2">
      <t>ソウフ</t>
    </rPh>
    <rPh sb="2" eb="4">
      <t>ショルイ</t>
    </rPh>
    <rPh sb="9" eb="10">
      <t>ラン</t>
    </rPh>
    <phoneticPr fontId="3"/>
  </si>
  <si>
    <t>1</t>
    <phoneticPr fontId="3"/>
  </si>
  <si>
    <t>本紙</t>
    <rPh sb="0" eb="2">
      <t>ホンシ</t>
    </rPh>
    <phoneticPr fontId="3"/>
  </si>
  <si>
    <t>提出書類チェックリスト</t>
    <rPh sb="0" eb="2">
      <t>テイシュツ</t>
    </rPh>
    <rPh sb="2" eb="4">
      <t>ショルイ</t>
    </rPh>
    <phoneticPr fontId="3"/>
  </si>
  <si>
    <t>原本</t>
    <rPh sb="0" eb="2">
      <t>ゲンポン</t>
    </rPh>
    <phoneticPr fontId="3"/>
  </si>
  <si>
    <t>必須</t>
  </si>
  <si>
    <t>2</t>
  </si>
  <si>
    <t>第1号様式</t>
    <rPh sb="0" eb="1">
      <t>ダイ</t>
    </rPh>
    <rPh sb="2" eb="3">
      <t>ゴウ</t>
    </rPh>
    <rPh sb="3" eb="5">
      <t>ヨウシキ</t>
    </rPh>
    <phoneticPr fontId="3"/>
  </si>
  <si>
    <t>3</t>
    <phoneticPr fontId="3"/>
  </si>
  <si>
    <t>別紙</t>
    <rPh sb="0" eb="2">
      <t>ベッシ</t>
    </rPh>
    <phoneticPr fontId="3"/>
  </si>
  <si>
    <t>該当者
のみ</t>
    <rPh sb="0" eb="3">
      <t>ガイトウシャ</t>
    </rPh>
    <phoneticPr fontId="6"/>
  </si>
  <si>
    <t>自由</t>
    <rPh sb="0" eb="2">
      <t>ジユウ</t>
    </rPh>
    <phoneticPr fontId="3"/>
  </si>
  <si>
    <t>※2</t>
    <phoneticPr fontId="3"/>
  </si>
  <si>
    <t>5</t>
    <phoneticPr fontId="3"/>
  </si>
  <si>
    <t>工事請負契約書の写し</t>
    <rPh sb="0" eb="2">
      <t>コウジ</t>
    </rPh>
    <rPh sb="2" eb="4">
      <t>ウケオイ</t>
    </rPh>
    <rPh sb="4" eb="7">
      <t>ケイヤクショ</t>
    </rPh>
    <rPh sb="8" eb="9">
      <t>ウツ</t>
    </rPh>
    <phoneticPr fontId="5"/>
  </si>
  <si>
    <t>※3</t>
    <phoneticPr fontId="3"/>
  </si>
  <si>
    <t>コピー</t>
    <phoneticPr fontId="3"/>
  </si>
  <si>
    <t>事業計画書の写し(請負契約を締結しない場合)</t>
    <phoneticPr fontId="3"/>
  </si>
  <si>
    <t>電子契約締結証明書等の写し</t>
    <rPh sb="0" eb="4">
      <t>デンシケイヤク</t>
    </rPh>
    <rPh sb="4" eb="9">
      <t>テイケツショウメイショ</t>
    </rPh>
    <rPh sb="9" eb="10">
      <t>ナド</t>
    </rPh>
    <rPh sb="11" eb="12">
      <t>ウツ</t>
    </rPh>
    <phoneticPr fontId="5"/>
  </si>
  <si>
    <t>※4</t>
    <phoneticPr fontId="3"/>
  </si>
  <si>
    <t>6</t>
    <phoneticPr fontId="3"/>
  </si>
  <si>
    <t>※5</t>
    <phoneticPr fontId="3"/>
  </si>
  <si>
    <t>コピー
（有効期限内のもの）</t>
    <phoneticPr fontId="3"/>
  </si>
  <si>
    <t>【法人】実在証明書類
（建築主及びリース等事業者）</t>
    <rPh sb="1" eb="3">
      <t>ホウジン</t>
    </rPh>
    <rPh sb="12" eb="14">
      <t>ケンチク</t>
    </rPh>
    <rPh sb="14" eb="15">
      <t>ヌシ</t>
    </rPh>
    <rPh sb="15" eb="16">
      <t>オヨ</t>
    </rPh>
    <rPh sb="20" eb="21">
      <t>ナド</t>
    </rPh>
    <rPh sb="21" eb="23">
      <t>ジギョウ</t>
    </rPh>
    <rPh sb="23" eb="24">
      <t>シャ</t>
    </rPh>
    <phoneticPr fontId="6"/>
  </si>
  <si>
    <t>コピー
（3か月以内に発行されたものであること）</t>
    <phoneticPr fontId="3"/>
  </si>
  <si>
    <t>7</t>
    <phoneticPr fontId="3"/>
  </si>
  <si>
    <t>その他公社が必要と認める書類</t>
    <rPh sb="2" eb="3">
      <t>タ</t>
    </rPh>
    <rPh sb="3" eb="5">
      <t>コウシャ</t>
    </rPh>
    <rPh sb="6" eb="8">
      <t>ヒツヨウ</t>
    </rPh>
    <rPh sb="9" eb="10">
      <t>ミト</t>
    </rPh>
    <rPh sb="12" eb="14">
      <t>ショルイ</t>
    </rPh>
    <phoneticPr fontId="6"/>
  </si>
  <si>
    <t>原本、若しくはコピー</t>
    <rPh sb="0" eb="2">
      <t>ゲンポン</t>
    </rPh>
    <rPh sb="3" eb="4">
      <t>モ</t>
    </rPh>
    <phoneticPr fontId="3"/>
  </si>
  <si>
    <t>注文者（申請者と同一であること）・請負契約者・対象住宅の住所（地番）・契約印（注文者と請負契約者双方の印）・契約日（交付申請日以前に締結していること）・印紙（割印されているもの）が記載されていること。</t>
    <rPh sb="58" eb="60">
      <t>コウフ</t>
    </rPh>
    <rPh sb="60" eb="62">
      <t>シンセイ</t>
    </rPh>
    <rPh sb="62" eb="63">
      <t>ビ</t>
    </rPh>
    <rPh sb="63" eb="65">
      <t>イゼン</t>
    </rPh>
    <rPh sb="66" eb="68">
      <t>テイケツ</t>
    </rPh>
    <phoneticPr fontId="3"/>
  </si>
  <si>
    <t>電子契約を行う場合は、締結証明書等を提出してください。締結証明書等の発行については、電子契約を行ったサイトへお問い合わせください。</t>
    <rPh sb="0" eb="4">
      <t>デンシケイヤク</t>
    </rPh>
    <rPh sb="5" eb="6">
      <t>オコナ</t>
    </rPh>
    <rPh sb="7" eb="9">
      <t>バアイ</t>
    </rPh>
    <rPh sb="11" eb="16">
      <t>テイケツショウメイショ</t>
    </rPh>
    <rPh sb="16" eb="17">
      <t>ナド</t>
    </rPh>
    <rPh sb="18" eb="20">
      <t>テイシュツ</t>
    </rPh>
    <rPh sb="27" eb="33">
      <t>テイケツショウメイショトウ</t>
    </rPh>
    <rPh sb="34" eb="36">
      <t>ハッコウ</t>
    </rPh>
    <rPh sb="42" eb="46">
      <t>デンシケイヤク</t>
    </rPh>
    <rPh sb="47" eb="48">
      <t>オコナ</t>
    </rPh>
    <rPh sb="55" eb="56">
      <t>ト</t>
    </rPh>
    <rPh sb="57" eb="58">
      <t>ア</t>
    </rPh>
    <phoneticPr fontId="3"/>
  </si>
  <si>
    <t>別記第1号様式</t>
    <rPh sb="0" eb="2">
      <t>ベッキ</t>
    </rPh>
    <rPh sb="4" eb="5">
      <t>ゴウ</t>
    </rPh>
    <rPh sb="5" eb="7">
      <t>ヨウシキ</t>
    </rPh>
    <phoneticPr fontId="6"/>
  </si>
  <si>
    <t>受付日（公社記入欄）</t>
    <rPh sb="0" eb="2">
      <t>ウケツケ</t>
    </rPh>
    <rPh sb="2" eb="3">
      <t>ヒ</t>
    </rPh>
    <rPh sb="4" eb="6">
      <t>コウシャ</t>
    </rPh>
    <rPh sb="6" eb="9">
      <t>キニュウラン</t>
    </rPh>
    <phoneticPr fontId="3"/>
  </si>
  <si>
    <t>公益財団法人東京都環境公社</t>
    <rPh sb="0" eb="2">
      <t>コウエキ</t>
    </rPh>
    <rPh sb="2" eb="4">
      <t>ザイダン</t>
    </rPh>
    <rPh sb="4" eb="6">
      <t>ホウジン</t>
    </rPh>
    <rPh sb="6" eb="8">
      <t>トウキョウ</t>
    </rPh>
    <rPh sb="8" eb="9">
      <t>ト</t>
    </rPh>
    <rPh sb="9" eb="11">
      <t>カンキョウ</t>
    </rPh>
    <rPh sb="11" eb="13">
      <t>コウシャ</t>
    </rPh>
    <phoneticPr fontId="6"/>
  </si>
  <si>
    <t>記入日</t>
    <rPh sb="0" eb="2">
      <t>キニュウ</t>
    </rPh>
    <rPh sb="2" eb="3">
      <t>ビ</t>
    </rPh>
    <phoneticPr fontId="3"/>
  </si>
  <si>
    <t>年</t>
    <rPh sb="0" eb="1">
      <t>ネン</t>
    </rPh>
    <phoneticPr fontId="3"/>
  </si>
  <si>
    <t>月</t>
    <rPh sb="0" eb="1">
      <t>ガツ</t>
    </rPh>
    <phoneticPr fontId="3"/>
  </si>
  <si>
    <t>日</t>
    <rPh sb="0" eb="1">
      <t>ニチ</t>
    </rPh>
    <phoneticPr fontId="3"/>
  </si>
  <si>
    <t>理事長</t>
    <rPh sb="0" eb="3">
      <t>リジチョウ</t>
    </rPh>
    <phoneticPr fontId="6"/>
  </si>
  <si>
    <t>殿</t>
    <rPh sb="0" eb="1">
      <t>トノ</t>
    </rPh>
    <phoneticPr fontId="6"/>
  </si>
  <si>
    <t>（第一面）</t>
    <rPh sb="1" eb="2">
      <t>ダイ</t>
    </rPh>
    <rPh sb="2" eb="3">
      <t>イチ</t>
    </rPh>
    <rPh sb="3" eb="4">
      <t>メン</t>
    </rPh>
    <phoneticPr fontId="3"/>
  </si>
  <si>
    <t>1　申請者情報</t>
    <rPh sb="2" eb="5">
      <t>シンセイシャ</t>
    </rPh>
    <rPh sb="5" eb="7">
      <t>ジョウホウ</t>
    </rPh>
    <phoneticPr fontId="3"/>
  </si>
  <si>
    <t>　1-1　建築主（個人の場合に記入してください。）</t>
    <rPh sb="5" eb="7">
      <t>ケンチク</t>
    </rPh>
    <rPh sb="7" eb="8">
      <t>ヌシ</t>
    </rPh>
    <rPh sb="9" eb="11">
      <t>コジン</t>
    </rPh>
    <rPh sb="12" eb="14">
      <t>バアイ</t>
    </rPh>
    <rPh sb="15" eb="17">
      <t>キニュウ</t>
    </rPh>
    <phoneticPr fontId="7"/>
  </si>
  <si>
    <t>氏名</t>
    <phoneticPr fontId="5"/>
  </si>
  <si>
    <t>ふりがな</t>
    <phoneticPr fontId="6"/>
  </si>
  <si>
    <t>電話番号</t>
    <rPh sb="0" eb="2">
      <t>デンワ</t>
    </rPh>
    <rPh sb="2" eb="4">
      <t>バンゴウ</t>
    </rPh>
    <phoneticPr fontId="6"/>
  </si>
  <si>
    <t>携帯番号</t>
    <rPh sb="0" eb="2">
      <t>ケイタイ</t>
    </rPh>
    <rPh sb="2" eb="4">
      <t>バンゴウ</t>
    </rPh>
    <phoneticPr fontId="6"/>
  </si>
  <si>
    <t>メールアドレス</t>
    <phoneticPr fontId="6"/>
  </si>
  <si>
    <t>住所</t>
    <rPh sb="0" eb="2">
      <t>ジュウショ</t>
    </rPh>
    <phoneticPr fontId="3"/>
  </si>
  <si>
    <t>〒</t>
    <phoneticPr fontId="5"/>
  </si>
  <si>
    <t>ｖ</t>
    <phoneticPr fontId="3"/>
  </si>
  <si>
    <t>　1-2　建築主（法人の場合に記入してください。）</t>
    <rPh sb="5" eb="7">
      <t>ケンチク</t>
    </rPh>
    <rPh sb="7" eb="8">
      <t>ヌシ</t>
    </rPh>
    <rPh sb="9" eb="11">
      <t>ホウジン</t>
    </rPh>
    <rPh sb="12" eb="14">
      <t>バアイ</t>
    </rPh>
    <rPh sb="15" eb="17">
      <t>キニュウ</t>
    </rPh>
    <phoneticPr fontId="6"/>
  </si>
  <si>
    <t>法人名</t>
    <rPh sb="0" eb="2">
      <t>ホウジン</t>
    </rPh>
    <rPh sb="2" eb="3">
      <t>メイ</t>
    </rPh>
    <phoneticPr fontId="3"/>
  </si>
  <si>
    <t>代表者役職名</t>
    <rPh sb="0" eb="2">
      <t>ダイヒョウ</t>
    </rPh>
    <rPh sb="2" eb="3">
      <t>シャ</t>
    </rPh>
    <rPh sb="3" eb="6">
      <t>ヤクショクメイ</t>
    </rPh>
    <phoneticPr fontId="3"/>
  </si>
  <si>
    <t>代表者氏名</t>
    <rPh sb="0" eb="3">
      <t>ダイヒョウシャ</t>
    </rPh>
    <rPh sb="3" eb="5">
      <t>シメイ</t>
    </rPh>
    <phoneticPr fontId="3"/>
  </si>
  <si>
    <t>担当部署名</t>
    <phoneticPr fontId="6"/>
  </si>
  <si>
    <t>担当者連絡先</t>
    <rPh sb="0" eb="3">
      <t>タントウシャ</t>
    </rPh>
    <rPh sb="3" eb="6">
      <t>レンラクサキ</t>
    </rPh>
    <phoneticPr fontId="6"/>
  </si>
  <si>
    <t>担当者氏名</t>
    <rPh sb="3" eb="5">
      <t>シメイ</t>
    </rPh>
    <phoneticPr fontId="6"/>
  </si>
  <si>
    <t>申請者名（建築主）</t>
    <rPh sb="0" eb="3">
      <t>シンセイシャ</t>
    </rPh>
    <rPh sb="3" eb="4">
      <t>メイ</t>
    </rPh>
    <rPh sb="5" eb="7">
      <t>ケンチク</t>
    </rPh>
    <rPh sb="7" eb="8">
      <t>ヌシ</t>
    </rPh>
    <phoneticPr fontId="3"/>
  </si>
  <si>
    <t>戸建</t>
    <rPh sb="0" eb="2">
      <t>コダテ</t>
    </rPh>
    <phoneticPr fontId="3"/>
  </si>
  <si>
    <t>該当有り</t>
    <rPh sb="0" eb="2">
      <t>ガイトウ</t>
    </rPh>
    <rPh sb="2" eb="3">
      <t>ア</t>
    </rPh>
    <phoneticPr fontId="3"/>
  </si>
  <si>
    <t>集合</t>
    <rPh sb="0" eb="2">
      <t>シュウゴウ</t>
    </rPh>
    <phoneticPr fontId="3"/>
  </si>
  <si>
    <t>該当無し</t>
    <rPh sb="0" eb="2">
      <t>ガイトウ</t>
    </rPh>
    <rPh sb="2" eb="3">
      <t>ナ</t>
    </rPh>
    <phoneticPr fontId="3"/>
  </si>
  <si>
    <t>助成金申請金額　①</t>
    <rPh sb="0" eb="3">
      <t>ジョセイキン</t>
    </rPh>
    <rPh sb="3" eb="7">
      <t>シンセイキンガク</t>
    </rPh>
    <phoneticPr fontId="3"/>
  </si>
  <si>
    <t>住宅種別</t>
    <rPh sb="0" eb="2">
      <t>ジュウタク</t>
    </rPh>
    <rPh sb="2" eb="4">
      <t>シュベツ</t>
    </rPh>
    <phoneticPr fontId="3"/>
  </si>
  <si>
    <t>住宅の適合水準及び申請金額</t>
    <rPh sb="0" eb="2">
      <t>ジュウタク</t>
    </rPh>
    <rPh sb="3" eb="5">
      <t>テキゴウ</t>
    </rPh>
    <rPh sb="5" eb="7">
      <t>スイジュン</t>
    </rPh>
    <rPh sb="7" eb="8">
      <t>オヨ</t>
    </rPh>
    <rPh sb="9" eb="11">
      <t>シンセイ</t>
    </rPh>
    <rPh sb="11" eb="13">
      <t>キンガク</t>
    </rPh>
    <phoneticPr fontId="3"/>
  </si>
  <si>
    <t>戸建住宅</t>
    <rPh sb="0" eb="2">
      <t>コダテ</t>
    </rPh>
    <rPh sb="2" eb="4">
      <t>ジュウタク</t>
    </rPh>
    <phoneticPr fontId="3"/>
  </si>
  <si>
    <t>水準</t>
    <rPh sb="0" eb="2">
      <t>スイジュン</t>
    </rPh>
    <phoneticPr fontId="3"/>
  </si>
  <si>
    <t>円</t>
    <rPh sb="0" eb="1">
      <t>エン</t>
    </rPh>
    <phoneticPr fontId="3"/>
  </si>
  <si>
    <t>集合住宅</t>
    <rPh sb="0" eb="2">
      <t>シュウゴウ</t>
    </rPh>
    <rPh sb="2" eb="4">
      <t>ジュウタク</t>
    </rPh>
    <phoneticPr fontId="3"/>
  </si>
  <si>
    <t>戸</t>
    <rPh sb="0" eb="1">
      <t>コ</t>
    </rPh>
    <phoneticPr fontId="3"/>
  </si>
  <si>
    <t>×</t>
    <phoneticPr fontId="3"/>
  </si>
  <si>
    <t>住宅申請金額</t>
    <rPh sb="0" eb="2">
      <t>ジュウタク</t>
    </rPh>
    <rPh sb="2" eb="4">
      <t>シンセイ</t>
    </rPh>
    <rPh sb="4" eb="6">
      <t>キンガク</t>
    </rPh>
    <phoneticPr fontId="3"/>
  </si>
  <si>
    <t>太陽光発電システム申請金額</t>
    <rPh sb="0" eb="3">
      <t>タイヨウコウ</t>
    </rPh>
    <rPh sb="3" eb="5">
      <t>ハツデン</t>
    </rPh>
    <rPh sb="9" eb="11">
      <t>シンセイ</t>
    </rPh>
    <rPh sb="11" eb="13">
      <t>キンガク</t>
    </rPh>
    <phoneticPr fontId="3"/>
  </si>
  <si>
    <t>陸屋根の集合住宅に架台を設置する場合は以下に記入してください。</t>
    <rPh sb="0" eb="3">
      <t>リクヤネ</t>
    </rPh>
    <rPh sb="4" eb="8">
      <t>シュウゴウジュウタク</t>
    </rPh>
    <rPh sb="9" eb="11">
      <t>カダイ</t>
    </rPh>
    <rPh sb="12" eb="14">
      <t>セッチ</t>
    </rPh>
    <rPh sb="16" eb="18">
      <t>バアイ</t>
    </rPh>
    <rPh sb="19" eb="21">
      <t>イカ</t>
    </rPh>
    <rPh sb="22" eb="24">
      <t>キニュウ</t>
    </rPh>
    <phoneticPr fontId="3"/>
  </si>
  <si>
    <t>陸屋根に架台を設置該当有無</t>
    <rPh sb="0" eb="3">
      <t>リクヤネ</t>
    </rPh>
    <rPh sb="4" eb="6">
      <t>カダイ</t>
    </rPh>
    <rPh sb="7" eb="9">
      <t>セッチ</t>
    </rPh>
    <rPh sb="9" eb="11">
      <t>ガイトウ</t>
    </rPh>
    <rPh sb="11" eb="13">
      <t>ウム</t>
    </rPh>
    <phoneticPr fontId="3"/>
  </si>
  <si>
    <t>設置する住宅の種別</t>
    <phoneticPr fontId="3"/>
  </si>
  <si>
    <t>発電出力に乗じる額</t>
    <phoneticPr fontId="3"/>
  </si>
  <si>
    <t>上限額</t>
    <phoneticPr fontId="3"/>
  </si>
  <si>
    <t>申請金額</t>
    <rPh sb="0" eb="4">
      <t>シンセイキンガク</t>
    </rPh>
    <phoneticPr fontId="3"/>
  </si>
  <si>
    <t>太陽光発電システム申請金額</t>
    <phoneticPr fontId="3"/>
  </si>
  <si>
    <t>3.6kw以下</t>
    <phoneticPr fontId="3"/>
  </si>
  <si>
    <t>オール電化の住宅</t>
    <rPh sb="3" eb="5">
      <t>デンカ</t>
    </rPh>
    <rPh sb="6" eb="8">
      <t>ジュウタク</t>
    </rPh>
    <phoneticPr fontId="3"/>
  </si>
  <si>
    <t>130,000円/kw</t>
    <rPh sb="7" eb="8">
      <t>エン</t>
    </rPh>
    <phoneticPr fontId="3"/>
  </si>
  <si>
    <t>390,000円</t>
    <rPh sb="7" eb="8">
      <t>エン</t>
    </rPh>
    <phoneticPr fontId="3"/>
  </si>
  <si>
    <t>オール電化以外の住宅</t>
    <rPh sb="3" eb="5">
      <t>デンカ</t>
    </rPh>
    <rPh sb="5" eb="7">
      <t>イガイ</t>
    </rPh>
    <rPh sb="8" eb="10">
      <t>ジュウタク</t>
    </rPh>
    <phoneticPr fontId="3"/>
  </si>
  <si>
    <t>120,000円/kw</t>
    <rPh sb="7" eb="8">
      <t>エン</t>
    </rPh>
    <phoneticPr fontId="3"/>
  </si>
  <si>
    <t>360,000円</t>
    <rPh sb="7" eb="8">
      <t>エン</t>
    </rPh>
    <phoneticPr fontId="3"/>
  </si>
  <si>
    <t>3.6kw超50kw未満</t>
    <phoneticPr fontId="3"/>
  </si>
  <si>
    <t>110,000円/kw</t>
    <rPh sb="7" eb="8">
      <t>エン</t>
    </rPh>
    <phoneticPr fontId="3"/>
  </si>
  <si>
    <t>5,498,000円</t>
    <rPh sb="9" eb="10">
      <t>エン</t>
    </rPh>
    <phoneticPr fontId="3"/>
  </si>
  <si>
    <t>太陽光発電システム合計申請金額</t>
    <rPh sb="0" eb="3">
      <t>タイヨウコウ</t>
    </rPh>
    <rPh sb="3" eb="5">
      <t>ハツデン</t>
    </rPh>
    <rPh sb="9" eb="11">
      <t>ゴウケイ</t>
    </rPh>
    <rPh sb="13" eb="15">
      <t>キンガク</t>
    </rPh>
    <phoneticPr fontId="3"/>
  </si>
  <si>
    <t>100,000円/kw</t>
    <rPh sb="7" eb="8">
      <t>エン</t>
    </rPh>
    <phoneticPr fontId="3"/>
  </si>
  <si>
    <t>4,999,000円</t>
    <rPh sb="9" eb="10">
      <t>エン</t>
    </rPh>
    <phoneticPr fontId="3"/>
  </si>
  <si>
    <t>50,000円/kW</t>
    <rPh sb="6" eb="7">
      <t>エン</t>
    </rPh>
    <phoneticPr fontId="3"/>
  </si>
  <si>
    <t>20,000円/kW</t>
    <rPh sb="6" eb="7">
      <t>エン</t>
    </rPh>
    <phoneticPr fontId="3"/>
  </si>
  <si>
    <t>設置する蓄電池システムの合計蓄電容量（戸当たり）が6.34kWh未満の場合</t>
    <phoneticPr fontId="3"/>
  </si>
  <si>
    <t>助成額（①～③のいずれか小さい額）</t>
    <phoneticPr fontId="3"/>
  </si>
  <si>
    <t>蓄電池システム申請金額</t>
    <rPh sb="0" eb="3">
      <t>チクデンチ</t>
    </rPh>
    <rPh sb="7" eb="9">
      <t>シンセイ</t>
    </rPh>
    <rPh sb="9" eb="11">
      <t>キンガク</t>
    </rPh>
    <phoneticPr fontId="3"/>
  </si>
  <si>
    <t>①助成対象経費の3/4</t>
    <phoneticPr fontId="3"/>
  </si>
  <si>
    <t>助成対象経費合計</t>
    <rPh sb="0" eb="6">
      <t>ジョセイタイショウケイヒ</t>
    </rPh>
    <rPh sb="6" eb="8">
      <t>ゴウケイ</t>
    </rPh>
    <phoneticPr fontId="3"/>
  </si>
  <si>
    <t>②蓄電容量×190,000円</t>
    <phoneticPr fontId="3"/>
  </si>
  <si>
    <t>蓄電容量</t>
    <rPh sb="0" eb="2">
      <t>チクデン</t>
    </rPh>
    <rPh sb="2" eb="4">
      <t>ヨウリョウ</t>
    </rPh>
    <phoneticPr fontId="3"/>
  </si>
  <si>
    <t>③950,000円</t>
    <phoneticPr fontId="3"/>
  </si>
  <si>
    <t>kWh</t>
    <phoneticPr fontId="3"/>
  </si>
  <si>
    <t>設置する蓄電池システムの合計蓄電容量（戸当たり）が6.34kWh以上の場合</t>
    <phoneticPr fontId="3"/>
  </si>
  <si>
    <t>②蓄電容量×150,000円</t>
    <phoneticPr fontId="3"/>
  </si>
  <si>
    <t>V2H申請金額</t>
    <rPh sb="3" eb="5">
      <t>シンセイ</t>
    </rPh>
    <rPh sb="5" eb="7">
      <t>キンガク</t>
    </rPh>
    <phoneticPr fontId="3"/>
  </si>
  <si>
    <t>Ａ　機器本体購入費</t>
    <phoneticPr fontId="3"/>
  </si>
  <si>
    <t>Ｅ　国等の補助額（本体購入費）</t>
    <phoneticPr fontId="3"/>
  </si>
  <si>
    <t>Ｂ　設置工事費</t>
    <phoneticPr fontId="3"/>
  </si>
  <si>
    <t>Ｆ　国等の補助額（設置工事費）</t>
    <phoneticPr fontId="3"/>
  </si>
  <si>
    <t>Ｃ　助成対象経費（A+B）</t>
    <phoneticPr fontId="3"/>
  </si>
  <si>
    <t>Ｇ　国等の補助額合計（E+F）</t>
    <phoneticPr fontId="3"/>
  </si>
  <si>
    <t>それぞれ1台ごとの金額、蓄電容量を記入してください。</t>
    <rPh sb="5" eb="6">
      <t>ダイ</t>
    </rPh>
    <rPh sb="9" eb="11">
      <t>キンガク</t>
    </rPh>
    <rPh sb="12" eb="14">
      <t>チクデン</t>
    </rPh>
    <rPh sb="14" eb="16">
      <t>ヨウリョウ</t>
    </rPh>
    <rPh sb="17" eb="19">
      <t>キニュウ</t>
    </rPh>
    <phoneticPr fontId="3"/>
  </si>
  <si>
    <t>戸</t>
    <rPh sb="0" eb="1">
      <t>ト</t>
    </rPh>
    <phoneticPr fontId="3"/>
  </si>
  <si>
    <t>台</t>
    <rPh sb="0" eb="1">
      <t>ダイ</t>
    </rPh>
    <phoneticPr fontId="3"/>
  </si>
  <si>
    <t>蓄電池システムを2台以上設置する場合は、すべての機器を以下に記入してください。</t>
    <rPh sb="24" eb="26">
      <t>キキ</t>
    </rPh>
    <rPh sb="27" eb="29">
      <t>イカ</t>
    </rPh>
    <phoneticPr fontId="3"/>
  </si>
  <si>
    <t>蓄電池システムの設置に係る
材料費及び工事費</t>
    <phoneticPr fontId="3"/>
  </si>
  <si>
    <t>蓄電池システム申請金額 内訳</t>
    <rPh sb="0" eb="3">
      <t>チクデンチ</t>
    </rPh>
    <rPh sb="7" eb="11">
      <t>シンセイキンガク</t>
    </rPh>
    <rPh sb="12" eb="14">
      <t>ウチワケ</t>
    </rPh>
    <phoneticPr fontId="3"/>
  </si>
  <si>
    <t>1台目</t>
    <rPh sb="1" eb="3">
      <t>ダイメ</t>
    </rPh>
    <phoneticPr fontId="3"/>
  </si>
  <si>
    <t>設置する蓄電池システムの合計蓄電容量（戸当たり）が6.34kWh未満の場合</t>
    <rPh sb="0" eb="2">
      <t>セッチ</t>
    </rPh>
    <rPh sb="4" eb="7">
      <t>チクデンチ</t>
    </rPh>
    <rPh sb="12" eb="14">
      <t>ゴウケイ</t>
    </rPh>
    <rPh sb="14" eb="16">
      <t>チクデン</t>
    </rPh>
    <rPh sb="16" eb="18">
      <t>ヨウリョウ</t>
    </rPh>
    <rPh sb="19" eb="20">
      <t>ト</t>
    </rPh>
    <rPh sb="20" eb="21">
      <t>ア</t>
    </rPh>
    <rPh sb="32" eb="34">
      <t>ミマン</t>
    </rPh>
    <rPh sb="35" eb="37">
      <t>バアイ</t>
    </rPh>
    <phoneticPr fontId="3"/>
  </si>
  <si>
    <t>設置する蓄電池システムの合計蓄電容量（戸当たり）が6.34kWh以上の場合</t>
    <rPh sb="0" eb="2">
      <t>セッチ</t>
    </rPh>
    <rPh sb="4" eb="7">
      <t>チクデンチ</t>
    </rPh>
    <rPh sb="12" eb="14">
      <t>ゴウケイ</t>
    </rPh>
    <rPh sb="14" eb="16">
      <t>チクデン</t>
    </rPh>
    <rPh sb="16" eb="18">
      <t>ヨウリョウ</t>
    </rPh>
    <rPh sb="19" eb="20">
      <t>ト</t>
    </rPh>
    <rPh sb="20" eb="21">
      <t>ア</t>
    </rPh>
    <rPh sb="32" eb="34">
      <t>イジョウ</t>
    </rPh>
    <rPh sb="35" eb="37">
      <t>バアイ</t>
    </rPh>
    <phoneticPr fontId="3"/>
  </si>
  <si>
    <t>助成対象経費合計</t>
  </si>
  <si>
    <t>2台目</t>
    <rPh sb="1" eb="3">
      <t>ダイメ</t>
    </rPh>
    <phoneticPr fontId="3"/>
  </si>
  <si>
    <t>3台目</t>
    <rPh sb="1" eb="3">
      <t>ダイメ</t>
    </rPh>
    <phoneticPr fontId="3"/>
  </si>
  <si>
    <t>4台目</t>
    <rPh sb="1" eb="3">
      <t>ダイメ</t>
    </rPh>
    <phoneticPr fontId="3"/>
  </si>
  <si>
    <t>5台目</t>
    <rPh sb="1" eb="3">
      <t>ダイメ</t>
    </rPh>
    <phoneticPr fontId="3"/>
  </si>
  <si>
    <t>6台目</t>
    <rPh sb="1" eb="3">
      <t>ダイメ</t>
    </rPh>
    <phoneticPr fontId="3"/>
  </si>
  <si>
    <t>7台目</t>
    <rPh sb="1" eb="3">
      <t>ダイメ</t>
    </rPh>
    <phoneticPr fontId="3"/>
  </si>
  <si>
    <t>8台目</t>
    <rPh sb="1" eb="3">
      <t>ダイメ</t>
    </rPh>
    <phoneticPr fontId="3"/>
  </si>
  <si>
    <t>9台目</t>
    <rPh sb="1" eb="3">
      <t>ダイメ</t>
    </rPh>
    <phoneticPr fontId="3"/>
  </si>
  <si>
    <t>10台目</t>
    <rPh sb="2" eb="4">
      <t>ダイメ</t>
    </rPh>
    <phoneticPr fontId="3"/>
  </si>
  <si>
    <t>合計</t>
    <rPh sb="0" eb="2">
      <t>ゴウケイ</t>
    </rPh>
    <phoneticPr fontId="3"/>
  </si>
  <si>
    <t>※蓄電池システムの単位住戸当たりの上限金額は、手引きに記載のとおりです。
※設置する蓄電池システムの合計蓄電容量は、単位住戸当たりです。必要に応じて申請金額を修正してください。</t>
    <rPh sb="1" eb="4">
      <t>チクデンチ</t>
    </rPh>
    <rPh sb="9" eb="11">
      <t>タンイ</t>
    </rPh>
    <rPh sb="11" eb="13">
      <t>ジュウコ</t>
    </rPh>
    <rPh sb="13" eb="14">
      <t>ア</t>
    </rPh>
    <rPh sb="17" eb="19">
      <t>ジョウゲン</t>
    </rPh>
    <rPh sb="19" eb="21">
      <t>キンガク</t>
    </rPh>
    <rPh sb="23" eb="25">
      <t>テビ</t>
    </rPh>
    <rPh sb="27" eb="29">
      <t>キサイ</t>
    </rPh>
    <rPh sb="68" eb="70">
      <t>ヒツヨウ</t>
    </rPh>
    <rPh sb="71" eb="72">
      <t>オウ</t>
    </rPh>
    <rPh sb="74" eb="76">
      <t>シンセイ</t>
    </rPh>
    <rPh sb="76" eb="78">
      <t>キンガク</t>
    </rPh>
    <rPh sb="79" eb="81">
      <t>シュウセイ</t>
    </rPh>
    <phoneticPr fontId="3"/>
  </si>
  <si>
    <t>合計蓄電容量</t>
    <phoneticPr fontId="3"/>
  </si>
  <si>
    <t>上限額（いずれか小さい額）</t>
    <rPh sb="0" eb="3">
      <t>ジョウゲンガク</t>
    </rPh>
    <rPh sb="8" eb="9">
      <t>チイ</t>
    </rPh>
    <rPh sb="11" eb="12">
      <t>ガク</t>
    </rPh>
    <phoneticPr fontId="3"/>
  </si>
  <si>
    <t>算出金額</t>
    <rPh sb="0" eb="4">
      <t>サンシュツキンガク</t>
    </rPh>
    <phoneticPr fontId="3"/>
  </si>
  <si>
    <t>東京ゼロエミ住宅設計確認書</t>
    <rPh sb="0" eb="2">
      <t>トウキョウ</t>
    </rPh>
    <rPh sb="6" eb="8">
      <t>ジュウタク</t>
    </rPh>
    <rPh sb="8" eb="10">
      <t>セッケイ</t>
    </rPh>
    <rPh sb="10" eb="12">
      <t>カクニン</t>
    </rPh>
    <rPh sb="12" eb="13">
      <t>ショ</t>
    </rPh>
    <phoneticPr fontId="5"/>
  </si>
  <si>
    <t>※集合住宅を申請している場合、該当するものにチェックを入れてください。（二世帯住宅や自宅と分譲若しくは賃貸との併用の場合には「その他」にチェックを入れてください）</t>
    <rPh sb="15" eb="17">
      <t>ガイトウ</t>
    </rPh>
    <rPh sb="27" eb="28">
      <t>イ</t>
    </rPh>
    <rPh sb="36" eb="39">
      <t>ニセタイ</t>
    </rPh>
    <rPh sb="39" eb="41">
      <t>ジュウタク</t>
    </rPh>
    <rPh sb="42" eb="44">
      <t>ジタク</t>
    </rPh>
    <rPh sb="45" eb="47">
      <t>ブンジョウ</t>
    </rPh>
    <rPh sb="47" eb="48">
      <t>モ</t>
    </rPh>
    <rPh sb="51" eb="53">
      <t>チンタイ</t>
    </rPh>
    <rPh sb="55" eb="57">
      <t>ヘイヨウ</t>
    </rPh>
    <rPh sb="58" eb="60">
      <t>バアイ</t>
    </rPh>
    <rPh sb="65" eb="66">
      <t>タ</t>
    </rPh>
    <rPh sb="73" eb="74">
      <t>イ</t>
    </rPh>
    <phoneticPr fontId="3"/>
  </si>
  <si>
    <t>住宅の属性</t>
    <rPh sb="0" eb="2">
      <t>ジュウタク</t>
    </rPh>
    <rPh sb="3" eb="5">
      <t>ゾクセイ</t>
    </rPh>
    <phoneticPr fontId="3"/>
  </si>
  <si>
    <t>※1</t>
    <phoneticPr fontId="3"/>
  </si>
  <si>
    <t>東京ゼロエミ住宅設計変更確認書</t>
    <rPh sb="0" eb="2">
      <t>トウキョウ</t>
    </rPh>
    <rPh sb="6" eb="8">
      <t>ジュウタク</t>
    </rPh>
    <rPh sb="8" eb="10">
      <t>セッケイ</t>
    </rPh>
    <rPh sb="10" eb="12">
      <t>ヘンコウ</t>
    </rPh>
    <rPh sb="12" eb="14">
      <t>カクニン</t>
    </rPh>
    <rPh sb="14" eb="15">
      <t>ショ</t>
    </rPh>
    <phoneticPr fontId="5"/>
  </si>
  <si>
    <t>※2</t>
    <phoneticPr fontId="3"/>
  </si>
  <si>
    <t>-</t>
    <phoneticPr fontId="3"/>
  </si>
  <si>
    <t>8</t>
    <phoneticPr fontId="3"/>
  </si>
  <si>
    <t>9</t>
    <phoneticPr fontId="3"/>
  </si>
  <si>
    <t>10</t>
    <phoneticPr fontId="3"/>
  </si>
  <si>
    <t>※6</t>
    <phoneticPr fontId="3"/>
  </si>
  <si>
    <t>手続代行に関する誓約書</t>
    <rPh sb="0" eb="2">
      <t>テツヅキ</t>
    </rPh>
    <rPh sb="2" eb="4">
      <t>ダイコウ</t>
    </rPh>
    <rPh sb="5" eb="6">
      <t>カン</t>
    </rPh>
    <rPh sb="8" eb="11">
      <t>セイヤクショ</t>
    </rPh>
    <phoneticPr fontId="3"/>
  </si>
  <si>
    <t>交付要件等確認書兼誓約書（建築主)</t>
    <rPh sb="0" eb="2">
      <t>コウフ</t>
    </rPh>
    <rPh sb="2" eb="4">
      <t>ヨウケン</t>
    </rPh>
    <rPh sb="4" eb="5">
      <t>トウ</t>
    </rPh>
    <rPh sb="5" eb="8">
      <t>カクニンショ</t>
    </rPh>
    <rPh sb="8" eb="9">
      <t>ケン</t>
    </rPh>
    <rPh sb="9" eb="12">
      <t>セイヤクショ</t>
    </rPh>
    <rPh sb="13" eb="16">
      <t>ケンチクヌシ</t>
    </rPh>
    <phoneticPr fontId="3"/>
  </si>
  <si>
    <t>公益財団法人東京都環境公社</t>
    <phoneticPr fontId="3"/>
  </si>
  <si>
    <t>理事長　殿</t>
    <phoneticPr fontId="3"/>
  </si>
  <si>
    <t>年</t>
    <rPh sb="0" eb="1">
      <t>ネン</t>
    </rPh>
    <phoneticPr fontId="6"/>
  </si>
  <si>
    <t>月</t>
    <rPh sb="0" eb="1">
      <t>ガツ</t>
    </rPh>
    <phoneticPr fontId="6"/>
  </si>
  <si>
    <t>日</t>
    <rPh sb="0" eb="1">
      <t>ニチ</t>
    </rPh>
    <phoneticPr fontId="6"/>
  </si>
  <si>
    <t>１.申請者について</t>
    <rPh sb="2" eb="5">
      <t>シンセイシャ</t>
    </rPh>
    <phoneticPr fontId="3"/>
  </si>
  <si>
    <t xml:space="preserve"> 申請者が提出する助成金に関する申請書及び添付書類には、いかなる理由があってもその内容に虚偽、不正の記述を行わない。申請の内容に虚偽、不正の記述をした場合には、民事上及び刑事上の法的責任が生ずる可能性があることを認識し、誠実かつ正確な申請を行う。</t>
    <rPh sb="13" eb="14">
      <t>カン</t>
    </rPh>
    <rPh sb="47" eb="49">
      <t>フセイ</t>
    </rPh>
    <rPh sb="67" eb="69">
      <t>フセイ</t>
    </rPh>
    <phoneticPr fontId="3"/>
  </si>
  <si>
    <t>2.暴力団排除に関する誓約</t>
    <rPh sb="2" eb="5">
      <t>ボウリョクダン</t>
    </rPh>
    <rPh sb="5" eb="7">
      <t>ハイジョ</t>
    </rPh>
    <rPh sb="8" eb="9">
      <t>カン</t>
    </rPh>
    <rPh sb="11" eb="13">
      <t>セイヤク</t>
    </rPh>
    <phoneticPr fontId="3"/>
  </si>
  <si>
    <t xml:space="preserve"> ※この「暴力団排除に関する誓約」における「暴力団関係者」とは、次に掲げる者をいう。
  ・暴力団又は暴力団員が実質的に経営を支配する法人等に所属する者
  ・暴力団員を雇用している者
  ・暴力団又は暴力団員を不当に利用していると認められる者
  ・暴力団の維持、運営に協力し、又は関与していると認められる者
  ・暴力団又は暴力団員と社会的に非難されるべき関係を有していると認められる者</t>
    <phoneticPr fontId="3"/>
  </si>
  <si>
    <t>3.個人情報の利用目的について</t>
    <rPh sb="2" eb="6">
      <t>コジンジョウホウ</t>
    </rPh>
    <rPh sb="7" eb="9">
      <t>リヨウ</t>
    </rPh>
    <rPh sb="9" eb="11">
      <t>モクテキ</t>
    </rPh>
    <phoneticPr fontId="3"/>
  </si>
  <si>
    <t xml:space="preserve"> 本事業における個人情報の利用目的について理解し、了承している。</t>
    <rPh sb="1" eb="2">
      <t>ホン</t>
    </rPh>
    <rPh sb="2" eb="4">
      <t>ジギョウ</t>
    </rPh>
    <rPh sb="8" eb="10">
      <t>コジン</t>
    </rPh>
    <rPh sb="10" eb="12">
      <t>ジョウホウ</t>
    </rPh>
    <rPh sb="13" eb="15">
      <t>リヨウ</t>
    </rPh>
    <rPh sb="15" eb="17">
      <t>モクテキ</t>
    </rPh>
    <rPh sb="21" eb="23">
      <t>リカイ</t>
    </rPh>
    <rPh sb="25" eb="27">
      <t>リョウショウ</t>
    </rPh>
    <phoneticPr fontId="3"/>
  </si>
  <si>
    <t xml:space="preserve"> 本助成金の実施要綱、交付要綱、助成金申請の手引き、よくある質問Q&amp;A、ホームページ等を確認し、内容や注意事項等を全て理解したうえで申請する。</t>
    <rPh sb="9" eb="10">
      <t>ツナ</t>
    </rPh>
    <phoneticPr fontId="3"/>
  </si>
  <si>
    <t xml:space="preserve"> 提出された申請書を公社が審査した結果、助成金の交付対象にならない場合があることを理解し、了承していること。</t>
    <rPh sb="1" eb="3">
      <t>テイシュツ</t>
    </rPh>
    <rPh sb="6" eb="9">
      <t>シンセイショ</t>
    </rPh>
    <rPh sb="10" eb="12">
      <t>コウシャ</t>
    </rPh>
    <rPh sb="13" eb="15">
      <t>シンサ</t>
    </rPh>
    <rPh sb="17" eb="19">
      <t>ケッカ</t>
    </rPh>
    <rPh sb="20" eb="23">
      <t>ジョセイキン</t>
    </rPh>
    <rPh sb="24" eb="26">
      <t>コウフ</t>
    </rPh>
    <rPh sb="26" eb="28">
      <t>タイショウ</t>
    </rPh>
    <rPh sb="33" eb="35">
      <t>バアイ</t>
    </rPh>
    <rPh sb="41" eb="43">
      <t>リカイ</t>
    </rPh>
    <rPh sb="45" eb="47">
      <t>リョウショウ</t>
    </rPh>
    <phoneticPr fontId="3"/>
  </si>
  <si>
    <t xml:space="preserve"> 交付決定は助成金額を決定しているものではないことを理解し、了承していること。</t>
    <rPh sb="1" eb="3">
      <t>コウフ</t>
    </rPh>
    <rPh sb="3" eb="5">
      <t>ケッテイ</t>
    </rPh>
    <rPh sb="6" eb="8">
      <t>ジョセイ</t>
    </rPh>
    <rPh sb="8" eb="10">
      <t>キンガク</t>
    </rPh>
    <rPh sb="11" eb="13">
      <t>ケッテイ</t>
    </rPh>
    <rPh sb="26" eb="28">
      <t>リカイ</t>
    </rPh>
    <rPh sb="30" eb="32">
      <t>リョウショウ</t>
    </rPh>
    <phoneticPr fontId="3"/>
  </si>
  <si>
    <t xml:space="preserve"> 住宅に対する助成金額、太陽光発電システム、蓄電池システム及びV2Hに対する助成金の上限額（助成対象経費又は手引きにより算出される額のいずれか低い額以下であること）について理解し、了承していること。</t>
    <rPh sb="29" eb="30">
      <t>オヨ</t>
    </rPh>
    <phoneticPr fontId="3"/>
  </si>
  <si>
    <t xml:space="preserve"> 助成対象経費について本助成金以外に国（助成対象住宅及び助成対象住宅と一体的に助成される太陽光発電システム、蓄電池システム及びV2Hに対するものに限る。）、都、公社又は都の補助金の交付を受け補助金交付事業を行う者から、本事業と事業目的及び対象を同一とする助成金等を受給しないこと。</t>
  </si>
  <si>
    <t xml:space="preserve"> 提出する申請書および添付書類は返却されないことを理解し、申請書の控えを保管していること。</t>
    <rPh sb="1" eb="3">
      <t>テイシュツ</t>
    </rPh>
    <rPh sb="5" eb="7">
      <t>シンセイ</t>
    </rPh>
    <rPh sb="11" eb="13">
      <t>テンプ</t>
    </rPh>
    <rPh sb="13" eb="15">
      <t>ショルイ</t>
    </rPh>
    <rPh sb="16" eb="18">
      <t>ヘンキャク</t>
    </rPh>
    <rPh sb="25" eb="27">
      <t>リカイ</t>
    </rPh>
    <rPh sb="29" eb="32">
      <t>シンセイショ</t>
    </rPh>
    <rPh sb="33" eb="34">
      <t>ヒカ</t>
    </rPh>
    <rPh sb="36" eb="38">
      <t>ホカン</t>
    </rPh>
    <phoneticPr fontId="3"/>
  </si>
  <si>
    <t xml:space="preserve"> 交付要綱第3条の条件を満たしていること。</t>
    <rPh sb="1" eb="3">
      <t>コウフ</t>
    </rPh>
    <rPh sb="3" eb="5">
      <t>ヨウコウ</t>
    </rPh>
    <rPh sb="5" eb="6">
      <t>ダイ</t>
    </rPh>
    <rPh sb="7" eb="8">
      <t>ジョウ</t>
    </rPh>
    <rPh sb="9" eb="11">
      <t>ジョウケン</t>
    </rPh>
    <rPh sb="12" eb="13">
      <t>ミ</t>
    </rPh>
    <phoneticPr fontId="3"/>
  </si>
  <si>
    <t xml:space="preserve"> 東京都が別に定める東京ゼロエミ住宅指針の基準を満たしている都内の新築であること。</t>
    <rPh sb="1" eb="3">
      <t>トウキョウ</t>
    </rPh>
    <rPh sb="3" eb="4">
      <t>ト</t>
    </rPh>
    <rPh sb="5" eb="6">
      <t>ベツ</t>
    </rPh>
    <rPh sb="7" eb="8">
      <t>サダ</t>
    </rPh>
    <rPh sb="10" eb="12">
      <t>トウキョウ</t>
    </rPh>
    <rPh sb="16" eb="18">
      <t>ジュウタク</t>
    </rPh>
    <rPh sb="18" eb="20">
      <t>シシン</t>
    </rPh>
    <rPh sb="21" eb="23">
      <t>キジュン</t>
    </rPh>
    <rPh sb="24" eb="25">
      <t>ミ</t>
    </rPh>
    <rPh sb="30" eb="32">
      <t>トナイ</t>
    </rPh>
    <rPh sb="33" eb="35">
      <t>シンチク</t>
    </rPh>
    <phoneticPr fontId="3"/>
  </si>
  <si>
    <t xml:space="preserve"> 機器の設置に当たっては、『太陽光発電の環境配慮ガイドライン（環境省）』、『騒音等防止を考えた家庭用ヒートポンプ給湯器の据付けガイドブック（一般社団法人日本冷凍空調工業会）』に準拠するとともに、「都民の健康と安全を確保する環境に関する条例（平成12年東京都条例第215号）」別表第十三に定める日常生活等に適用する騒音・振動の規制基準を遵守していること。</t>
  </si>
  <si>
    <t xml:space="preserve"> 申請者及び手続代行者はお互いに連携を図り、事業が円滑に推進できるよう努める。</t>
  </si>
  <si>
    <t xml:space="preserve"> 公社が発行する各種書類が、申請者へ通知されたことを手続代行者へも連絡する場合があることを理解している。</t>
  </si>
  <si>
    <t>交付要件等確認書兼誓約書（リース等事業者)</t>
    <rPh sb="0" eb="2">
      <t>コウフ</t>
    </rPh>
    <rPh sb="2" eb="4">
      <t>ヨウケン</t>
    </rPh>
    <rPh sb="4" eb="5">
      <t>トウ</t>
    </rPh>
    <rPh sb="5" eb="8">
      <t>カクニンショ</t>
    </rPh>
    <rPh sb="8" eb="9">
      <t>ケン</t>
    </rPh>
    <rPh sb="9" eb="12">
      <t>セイヤクショ</t>
    </rPh>
    <rPh sb="16" eb="17">
      <t>ナド</t>
    </rPh>
    <rPh sb="17" eb="20">
      <t>ジギョウシャ</t>
    </rPh>
    <phoneticPr fontId="3"/>
  </si>
  <si>
    <t>対象設備</t>
    <rPh sb="0" eb="2">
      <t>タイショウ</t>
    </rPh>
    <rPh sb="2" eb="4">
      <t>セツビ</t>
    </rPh>
    <phoneticPr fontId="3"/>
  </si>
  <si>
    <t>法人名</t>
    <rPh sb="0" eb="3">
      <t>ホウジンメイ</t>
    </rPh>
    <phoneticPr fontId="3"/>
  </si>
  <si>
    <t>代表者役職名</t>
    <rPh sb="0" eb="3">
      <t>ダイヒョウシャ</t>
    </rPh>
    <rPh sb="3" eb="6">
      <t>ヤクショクメイ</t>
    </rPh>
    <phoneticPr fontId="3"/>
  </si>
  <si>
    <t>１．申請者について</t>
    <rPh sb="2" eb="5">
      <t>シンセイシャ</t>
    </rPh>
    <phoneticPr fontId="3"/>
  </si>
  <si>
    <t>　申請者が提出する助成金に関する申請書及び添付書類には、いかなる理由があってもその内容に虚偽、不正の記述を行わない。申請の内容に虚偽、不正の記述をした場合には、民事上及び刑事上の法的責任が生ずる可能性があることを認識し、誠実かつ正確な申請を行う。</t>
    <rPh sb="13" eb="14">
      <t>カン</t>
    </rPh>
    <rPh sb="47" eb="49">
      <t>フセイ</t>
    </rPh>
    <rPh sb="67" eb="69">
      <t>フセイ</t>
    </rPh>
    <phoneticPr fontId="3"/>
  </si>
  <si>
    <t>　本事業における個人情報の利用目的について理解し、了承している。</t>
    <rPh sb="1" eb="2">
      <t>ホン</t>
    </rPh>
    <rPh sb="2" eb="4">
      <t>ジギョウ</t>
    </rPh>
    <rPh sb="8" eb="10">
      <t>コジン</t>
    </rPh>
    <rPh sb="10" eb="12">
      <t>ジョウホウ</t>
    </rPh>
    <rPh sb="13" eb="15">
      <t>リヨウ</t>
    </rPh>
    <rPh sb="15" eb="17">
      <t>モクテキ</t>
    </rPh>
    <rPh sb="21" eb="23">
      <t>リカイ</t>
    </rPh>
    <rPh sb="25" eb="27">
      <t>リョウショウ</t>
    </rPh>
    <phoneticPr fontId="3"/>
  </si>
  <si>
    <t>　本助成金の実施要綱、交付要綱、助成金申請の手引き、よくある質問Q&amp;A、ホームページ等を確認し、内容や注意事項等を全て理解したうえで申請する。</t>
    <rPh sb="9" eb="10">
      <t>ツナ</t>
    </rPh>
    <phoneticPr fontId="3"/>
  </si>
  <si>
    <t>　提出された申請書を公社が審査した結果、助成金の交付対象にならない場合があることを理解し、了承していること。</t>
    <rPh sb="1" eb="3">
      <t>テイシュツ</t>
    </rPh>
    <rPh sb="6" eb="9">
      <t>シンセイショ</t>
    </rPh>
    <rPh sb="10" eb="12">
      <t>コウシャ</t>
    </rPh>
    <rPh sb="13" eb="15">
      <t>シンサ</t>
    </rPh>
    <rPh sb="17" eb="19">
      <t>ケッカ</t>
    </rPh>
    <rPh sb="20" eb="23">
      <t>ジョセイキン</t>
    </rPh>
    <rPh sb="24" eb="26">
      <t>コウフ</t>
    </rPh>
    <rPh sb="26" eb="28">
      <t>タイショウ</t>
    </rPh>
    <rPh sb="33" eb="35">
      <t>バアイ</t>
    </rPh>
    <rPh sb="41" eb="43">
      <t>リカイ</t>
    </rPh>
    <rPh sb="45" eb="47">
      <t>リョウショウ</t>
    </rPh>
    <phoneticPr fontId="3"/>
  </si>
  <si>
    <t>　交付決定は助成金額を決定しているものではないことを理解し、了承していること。</t>
    <rPh sb="1" eb="3">
      <t>コウフ</t>
    </rPh>
    <rPh sb="3" eb="5">
      <t>ケッテイ</t>
    </rPh>
    <rPh sb="6" eb="8">
      <t>ジョセイ</t>
    </rPh>
    <rPh sb="8" eb="10">
      <t>キンガク</t>
    </rPh>
    <rPh sb="11" eb="13">
      <t>ケッテイ</t>
    </rPh>
    <rPh sb="26" eb="28">
      <t>リカイ</t>
    </rPh>
    <rPh sb="30" eb="32">
      <t>リョウショウ</t>
    </rPh>
    <phoneticPr fontId="3"/>
  </si>
  <si>
    <t>　提出する申請書および添付書類は返却されないことを理解し、申請書の控えを保管していること。</t>
    <rPh sb="1" eb="3">
      <t>テイシュツ</t>
    </rPh>
    <rPh sb="5" eb="7">
      <t>シンセイ</t>
    </rPh>
    <rPh sb="11" eb="13">
      <t>テンプ</t>
    </rPh>
    <rPh sb="13" eb="15">
      <t>ショルイ</t>
    </rPh>
    <rPh sb="16" eb="18">
      <t>ヘンキャク</t>
    </rPh>
    <rPh sb="25" eb="27">
      <t>リカイ</t>
    </rPh>
    <rPh sb="29" eb="32">
      <t>シンセイショ</t>
    </rPh>
    <rPh sb="33" eb="34">
      <t>ヒカ</t>
    </rPh>
    <rPh sb="36" eb="38">
      <t>ホカン</t>
    </rPh>
    <phoneticPr fontId="3"/>
  </si>
  <si>
    <t>　交付要綱第3条の条件を満たしていること。</t>
    <rPh sb="1" eb="3">
      <t>コウフ</t>
    </rPh>
    <rPh sb="3" eb="5">
      <t>ヨウコウ</t>
    </rPh>
    <rPh sb="5" eb="6">
      <t>ダイ</t>
    </rPh>
    <rPh sb="7" eb="8">
      <t>ジョウ</t>
    </rPh>
    <rPh sb="9" eb="11">
      <t>ジョウケン</t>
    </rPh>
    <rPh sb="12" eb="13">
      <t>ミ</t>
    </rPh>
    <phoneticPr fontId="3"/>
  </si>
  <si>
    <t>　東京都が別に定める東京ゼロエミ住宅指針の基準を満たしている都内の新築であること。</t>
    <rPh sb="1" eb="3">
      <t>トウキョウ</t>
    </rPh>
    <rPh sb="3" eb="4">
      <t>ト</t>
    </rPh>
    <rPh sb="5" eb="6">
      <t>ベツ</t>
    </rPh>
    <rPh sb="7" eb="8">
      <t>サダ</t>
    </rPh>
    <rPh sb="10" eb="12">
      <t>トウキョウ</t>
    </rPh>
    <rPh sb="16" eb="18">
      <t>ジュウタク</t>
    </rPh>
    <rPh sb="18" eb="20">
      <t>シシン</t>
    </rPh>
    <rPh sb="21" eb="23">
      <t>キジュン</t>
    </rPh>
    <rPh sb="24" eb="25">
      <t>ミ</t>
    </rPh>
    <rPh sb="30" eb="32">
      <t>トナイ</t>
    </rPh>
    <rPh sb="33" eb="35">
      <t>シンチク</t>
    </rPh>
    <phoneticPr fontId="3"/>
  </si>
  <si>
    <t>　機器の設置に当たっては、『太陽光発電の環境配慮ガイドライン（環境省）』、『騒音等防止を考えた家庭用ヒートポンプ給湯器の据付けガイドブック（一般社団法人日本冷凍空調工業会）』に準拠するとともに、「都民の健康と安全を確保する環境に関する条例（平成12年東京都条例第215号）」別表第十三に定める日常生活等に適用する騒音・振動の規制基準を遵守していること。</t>
    <phoneticPr fontId="3"/>
  </si>
  <si>
    <t>　リース等事業者が助成対象設備を設置する場合にあっては、当該リース等の契約においてリース料金等について本助成金に相当する額の減額がなされていること。</t>
    <rPh sb="4" eb="5">
      <t>ナド</t>
    </rPh>
    <rPh sb="5" eb="7">
      <t>ジギョウ</t>
    </rPh>
    <rPh sb="7" eb="8">
      <t>シャ</t>
    </rPh>
    <rPh sb="9" eb="11">
      <t>ジョセイ</t>
    </rPh>
    <rPh sb="11" eb="13">
      <t>タイショウ</t>
    </rPh>
    <rPh sb="13" eb="15">
      <t>セツビ</t>
    </rPh>
    <rPh sb="16" eb="18">
      <t>セッチ</t>
    </rPh>
    <rPh sb="20" eb="22">
      <t>バアイ</t>
    </rPh>
    <rPh sb="28" eb="30">
      <t>トウガイ</t>
    </rPh>
    <rPh sb="33" eb="34">
      <t>トウ</t>
    </rPh>
    <rPh sb="35" eb="37">
      <t>ケイヤク</t>
    </rPh>
    <rPh sb="44" eb="46">
      <t>リョウキン</t>
    </rPh>
    <rPh sb="46" eb="47">
      <t>トウ</t>
    </rPh>
    <rPh sb="51" eb="52">
      <t>ホン</t>
    </rPh>
    <rPh sb="52" eb="55">
      <t>ジョセイキン</t>
    </rPh>
    <rPh sb="56" eb="58">
      <t>ソウトウ</t>
    </rPh>
    <rPh sb="60" eb="61">
      <t>ガク</t>
    </rPh>
    <rPh sb="62" eb="64">
      <t>ゲンガク</t>
    </rPh>
    <phoneticPr fontId="3"/>
  </si>
  <si>
    <t>　申請者及び手続代行者はお互いに連携を図り、事業が円滑に推進できるよう努める。</t>
    <phoneticPr fontId="3"/>
  </si>
  <si>
    <t>　公社が発行する各種書類が、申請者へ通知されたことを手続代行者へも連絡する場合があることを理解している。</t>
    <phoneticPr fontId="3"/>
  </si>
  <si>
    <t>手続代行に関する誓約書</t>
    <rPh sb="0" eb="2">
      <t>テツヅキ</t>
    </rPh>
    <rPh sb="2" eb="4">
      <t>ダイコウ</t>
    </rPh>
    <rPh sb="5" eb="6">
      <t>カン</t>
    </rPh>
    <rPh sb="8" eb="11">
      <t>セイヤクショ</t>
    </rPh>
    <phoneticPr fontId="3"/>
  </si>
  <si>
    <t>手続代行者</t>
    <rPh sb="0" eb="2">
      <t>テツヅキ</t>
    </rPh>
    <rPh sb="2" eb="5">
      <t>ダイコウシャ</t>
    </rPh>
    <phoneticPr fontId="3"/>
  </si>
  <si>
    <t>法人名</t>
    <rPh sb="0" eb="2">
      <t>ホウジン</t>
    </rPh>
    <rPh sb="2" eb="3">
      <t>メイ</t>
    </rPh>
    <phoneticPr fontId="6"/>
  </si>
  <si>
    <t>支店名・
営業所名等</t>
    <rPh sb="0" eb="3">
      <t>シテンメイ</t>
    </rPh>
    <rPh sb="5" eb="8">
      <t>エイギョウショ</t>
    </rPh>
    <rPh sb="8" eb="9">
      <t>メイ</t>
    </rPh>
    <rPh sb="9" eb="10">
      <t>ナド</t>
    </rPh>
    <phoneticPr fontId="3"/>
  </si>
  <si>
    <t>１．助成金に関する申請について</t>
    <rPh sb="2" eb="5">
      <t>ジョセイキン</t>
    </rPh>
    <rPh sb="6" eb="7">
      <t>カン</t>
    </rPh>
    <rPh sb="9" eb="11">
      <t>シンセイ</t>
    </rPh>
    <phoneticPr fontId="3"/>
  </si>
  <si>
    <t>　手続代行者は、交付要綱及び助成事業の内容を全て承知の上で、公社に必要な申請書類を提出する。
　なお、提出された申請書を公社が審査した結果、助成金の交付対象にならない場合があることを手続代行者が理解し、申請者に周知したうえで申請を行う。</t>
    <rPh sb="1" eb="3">
      <t>テツヅキ</t>
    </rPh>
    <rPh sb="3" eb="6">
      <t>ダイコウシャ</t>
    </rPh>
    <rPh sb="8" eb="10">
      <t>コウフ</t>
    </rPh>
    <rPh sb="10" eb="12">
      <t>ヨウコウ</t>
    </rPh>
    <rPh sb="12" eb="13">
      <t>オヨ</t>
    </rPh>
    <rPh sb="91" eb="93">
      <t>テツヅキ</t>
    </rPh>
    <rPh sb="93" eb="96">
      <t>ダイコウシャ</t>
    </rPh>
    <rPh sb="97" eb="99">
      <t>リカイ</t>
    </rPh>
    <rPh sb="105" eb="107">
      <t>シュウチ</t>
    </rPh>
    <phoneticPr fontId="3"/>
  </si>
  <si>
    <t xml:space="preserve"> 　申請者自身も申請内容、申請手続きの流れ及び提出期限等を把握できるようにし、申請漏れがないよう必要な情報を共有し合うこと。</t>
    <rPh sb="2" eb="5">
      <t>シンセイシャ</t>
    </rPh>
    <rPh sb="5" eb="7">
      <t>ジシン</t>
    </rPh>
    <rPh sb="8" eb="10">
      <t>シンセイ</t>
    </rPh>
    <phoneticPr fontId="3"/>
  </si>
  <si>
    <t>　手続代行者が行う手続きについての調査より、手続代行者が交付要綱の規定に従って手続きを遂行していないと認められ、代行の停止を求められたときは、これに異議なく応じることに同意する。</t>
    <rPh sb="1" eb="3">
      <t>テツヅキ</t>
    </rPh>
    <rPh sb="3" eb="6">
      <t>ダイコウシャ</t>
    </rPh>
    <rPh sb="7" eb="8">
      <t>オコナ</t>
    </rPh>
    <rPh sb="9" eb="11">
      <t>テツヅ</t>
    </rPh>
    <rPh sb="17" eb="19">
      <t>チョウサ</t>
    </rPh>
    <rPh sb="22" eb="24">
      <t>テツヅキ</t>
    </rPh>
    <rPh sb="24" eb="27">
      <t>ダイコウシャ</t>
    </rPh>
    <rPh sb="28" eb="30">
      <t>コウフ</t>
    </rPh>
    <rPh sb="30" eb="32">
      <t>ヨウコウ</t>
    </rPh>
    <rPh sb="33" eb="35">
      <t>キテイ</t>
    </rPh>
    <rPh sb="36" eb="37">
      <t>シタガ</t>
    </rPh>
    <rPh sb="39" eb="41">
      <t>テツヅ</t>
    </rPh>
    <rPh sb="43" eb="45">
      <t>スイコウ</t>
    </rPh>
    <rPh sb="51" eb="52">
      <t>ミト</t>
    </rPh>
    <rPh sb="56" eb="58">
      <t>ダイコウ</t>
    </rPh>
    <rPh sb="59" eb="61">
      <t>テイシ</t>
    </rPh>
    <rPh sb="62" eb="63">
      <t>モト</t>
    </rPh>
    <rPh sb="74" eb="76">
      <t>イギ</t>
    </rPh>
    <rPh sb="78" eb="79">
      <t>オウ</t>
    </rPh>
    <rPh sb="84" eb="86">
      <t>ドウイ</t>
    </rPh>
    <phoneticPr fontId="3"/>
  </si>
  <si>
    <t>1住戸1台の使用の
場合の申請可能額</t>
    <rPh sb="1" eb="3">
      <t>ジュウコ</t>
    </rPh>
    <rPh sb="4" eb="5">
      <t>ダイ</t>
    </rPh>
    <rPh sb="6" eb="8">
      <t>シヨウ</t>
    </rPh>
    <rPh sb="10" eb="12">
      <t>バアイ</t>
    </rPh>
    <phoneticPr fontId="3"/>
  </si>
  <si>
    <t>住宅種別</t>
    <rPh sb="0" eb="2">
      <t>ジュウタク</t>
    </rPh>
    <rPh sb="2" eb="4">
      <t>シュベツ</t>
    </rPh>
    <phoneticPr fontId="3"/>
  </si>
  <si>
    <t>設置住戸数</t>
    <rPh sb="0" eb="2">
      <t>セッチ</t>
    </rPh>
    <rPh sb="2" eb="5">
      <t>ジュウコスウ</t>
    </rPh>
    <phoneticPr fontId="3"/>
  </si>
  <si>
    <t>設置台数合計</t>
    <rPh sb="0" eb="2">
      <t>セッチ</t>
    </rPh>
    <rPh sb="2" eb="4">
      <t>ダイスウ</t>
    </rPh>
    <rPh sb="4" eb="6">
      <t>ゴウケイ</t>
    </rPh>
    <phoneticPr fontId="3"/>
  </si>
  <si>
    <t>識別情報</t>
    <rPh sb="0" eb="2">
      <t>シキベツ</t>
    </rPh>
    <rPh sb="2" eb="4">
      <t>ジョウホウ</t>
    </rPh>
    <phoneticPr fontId="3"/>
  </si>
  <si>
    <t>※識別情報は1人の申請者が複数申請する場合にのみ記入してください。</t>
    <rPh sb="1" eb="3">
      <t>シキベツ</t>
    </rPh>
    <rPh sb="3" eb="5">
      <t>ジョウホウ</t>
    </rPh>
    <rPh sb="7" eb="8">
      <t>ニン</t>
    </rPh>
    <rPh sb="9" eb="12">
      <t>シンセイシャ</t>
    </rPh>
    <rPh sb="13" eb="15">
      <t>フクスウ</t>
    </rPh>
    <rPh sb="15" eb="17">
      <t>シンセイ</t>
    </rPh>
    <rPh sb="19" eb="21">
      <t>バアイ</t>
    </rPh>
    <rPh sb="24" eb="26">
      <t>キニュウ</t>
    </rPh>
    <phoneticPr fontId="3"/>
  </si>
  <si>
    <t>【戸建住宅における蓄電池システム申請金額の上限額】</t>
    <phoneticPr fontId="3"/>
  </si>
  <si>
    <t>【集合住宅における蓄電池システム申請金額の上限額】</t>
    <rPh sb="1" eb="3">
      <t>シュウゴウ</t>
    </rPh>
    <phoneticPr fontId="3"/>
  </si>
  <si>
    <t>「設置する蓄電池システムの合計蓄電容量（戸当たり）が6.34kWh未満の場合」＆「設置する蓄電池システムの合計蓄電容量（戸当たり）が6.34kWh以上の場合」</t>
    <phoneticPr fontId="3"/>
  </si>
  <si>
    <t>戸建</t>
    <rPh sb="0" eb="2">
      <t>コダテ</t>
    </rPh>
    <phoneticPr fontId="3"/>
  </si>
  <si>
    <t>集合</t>
    <rPh sb="0" eb="2">
      <t>シュウゴウ</t>
    </rPh>
    <phoneticPr fontId="3"/>
  </si>
  <si>
    <t xml:space="preserve"> 手続代行者に依頼する場合においても、申請内容、申請手続きの流れ及び提出期限等、必要な情報を共有し、申請漏れがないよう状況を把握するよう努める。</t>
    <rPh sb="38" eb="39">
      <t>ナド</t>
    </rPh>
    <rPh sb="59" eb="61">
      <t>ジョウキョウ</t>
    </rPh>
    <rPh sb="62" eb="64">
      <t>ハアク</t>
    </rPh>
    <rPh sb="68" eb="69">
      <t>ツト</t>
    </rPh>
    <phoneticPr fontId="3"/>
  </si>
  <si>
    <t>　手続代行者に依頼する場合においても、申請内容、申請手続きの流れ及び提出期限等、必要な情報を共有し、申請漏れがないよう状況を把握するよう努める。</t>
    <phoneticPr fontId="3"/>
  </si>
  <si>
    <t>50kW未満の太陽光発電システム及び電気自動車等と併せて導入、又は既に導入している</t>
    <rPh sb="4" eb="6">
      <t>ミマン</t>
    </rPh>
    <rPh sb="7" eb="10">
      <t>タイヨウコウ</t>
    </rPh>
    <rPh sb="10" eb="12">
      <t>ハツデン</t>
    </rPh>
    <rPh sb="16" eb="17">
      <t>オヨ</t>
    </rPh>
    <rPh sb="18" eb="20">
      <t>デンキ</t>
    </rPh>
    <rPh sb="20" eb="23">
      <t>ジドウシャ</t>
    </rPh>
    <rPh sb="23" eb="24">
      <t>ナド</t>
    </rPh>
    <rPh sb="25" eb="26">
      <t>アワ</t>
    </rPh>
    <rPh sb="28" eb="30">
      <t>ドウニュウ</t>
    </rPh>
    <rPh sb="31" eb="32">
      <t>マタ</t>
    </rPh>
    <rPh sb="33" eb="34">
      <t>スデ</t>
    </rPh>
    <rPh sb="35" eb="37">
      <t>ドウニュウ</t>
    </rPh>
    <phoneticPr fontId="3"/>
  </si>
  <si>
    <t>V2H 該当有りの申請額</t>
    <rPh sb="4" eb="6">
      <t>ガイトウ</t>
    </rPh>
    <rPh sb="6" eb="7">
      <t>ア</t>
    </rPh>
    <rPh sb="9" eb="11">
      <t>シンセイ</t>
    </rPh>
    <rPh sb="11" eb="12">
      <t>ガク</t>
    </rPh>
    <phoneticPr fontId="3"/>
  </si>
  <si>
    <t>V2H 該当無しの申請額</t>
    <rPh sb="4" eb="6">
      <t>ガイトウ</t>
    </rPh>
    <rPh sb="6" eb="7">
      <t>ナ</t>
    </rPh>
    <rPh sb="9" eb="11">
      <t>シンセイ</t>
    </rPh>
    <rPh sb="11" eb="12">
      <t>ガク</t>
    </rPh>
    <phoneticPr fontId="3"/>
  </si>
  <si>
    <t>購入予定金額には1台分の購入予定金額を記入してください。
蓄電容量には1台分の蓄電容量を記入してください。</t>
    <rPh sb="0" eb="2">
      <t>コウニュウ</t>
    </rPh>
    <rPh sb="2" eb="4">
      <t>ヨテイ</t>
    </rPh>
    <rPh sb="4" eb="6">
      <t>キンガク</t>
    </rPh>
    <rPh sb="9" eb="11">
      <t>ダイブン</t>
    </rPh>
    <rPh sb="12" eb="14">
      <t>コウニュウ</t>
    </rPh>
    <rPh sb="14" eb="16">
      <t>ヨテイ</t>
    </rPh>
    <rPh sb="16" eb="18">
      <t>キンガク</t>
    </rPh>
    <rPh sb="19" eb="21">
      <t>キニュウ</t>
    </rPh>
    <rPh sb="29" eb="31">
      <t>チクデン</t>
    </rPh>
    <rPh sb="31" eb="33">
      <t>ヨウリョウ</t>
    </rPh>
    <rPh sb="36" eb="38">
      <t>ダイブン</t>
    </rPh>
    <rPh sb="39" eb="41">
      <t>チクデン</t>
    </rPh>
    <rPh sb="41" eb="43">
      <t>ヨウリョウ</t>
    </rPh>
    <rPh sb="44" eb="46">
      <t>キニュウ</t>
    </rPh>
    <phoneticPr fontId="3"/>
  </si>
  <si>
    <t>助成対象設備でリース等を使用する場合には、リース等事業者が共同申請者となり、助成対象設備の助成金はリース等事業者に支払われることを理解している。</t>
    <rPh sb="0" eb="2">
      <t>ジョセイ</t>
    </rPh>
    <rPh sb="2" eb="4">
      <t>タイショウ</t>
    </rPh>
    <rPh sb="4" eb="6">
      <t>セツビ</t>
    </rPh>
    <rPh sb="10" eb="11">
      <t>ナド</t>
    </rPh>
    <rPh sb="12" eb="14">
      <t>シヨウ</t>
    </rPh>
    <rPh sb="16" eb="18">
      <t>バアイ</t>
    </rPh>
    <rPh sb="24" eb="25">
      <t>ナド</t>
    </rPh>
    <rPh sb="25" eb="28">
      <t>ジギョウシャ</t>
    </rPh>
    <rPh sb="29" eb="31">
      <t>キョウドウ</t>
    </rPh>
    <rPh sb="31" eb="34">
      <t>シンセイシャ</t>
    </rPh>
    <rPh sb="38" eb="40">
      <t>ジョセイ</t>
    </rPh>
    <rPh sb="40" eb="42">
      <t>タイショウ</t>
    </rPh>
    <rPh sb="42" eb="44">
      <t>セツビ</t>
    </rPh>
    <rPh sb="45" eb="48">
      <t>ジョセイキン</t>
    </rPh>
    <rPh sb="52" eb="53">
      <t>ナド</t>
    </rPh>
    <rPh sb="53" eb="56">
      <t>ジギョウシャ</t>
    </rPh>
    <rPh sb="57" eb="59">
      <t>シハラ</t>
    </rPh>
    <rPh sb="65" eb="67">
      <t>リカイ</t>
    </rPh>
    <phoneticPr fontId="3"/>
  </si>
  <si>
    <t>　太陽光発電システム、蓄電池システム及びV2Hに対する助成金の上限額（助成対象経費又は手引きにより算出される額のいずれか低い額以下であること）について理解し、了承していること。</t>
    <rPh sb="1" eb="4">
      <t>タイヨウコウ</t>
    </rPh>
    <rPh sb="4" eb="6">
      <t>ハツデン</t>
    </rPh>
    <rPh sb="18" eb="19">
      <t>オヨ</t>
    </rPh>
    <phoneticPr fontId="3"/>
  </si>
  <si>
    <t>　助成対象経費について本助成金以外に国（助成対象住宅及び助成対象住宅と一体的に助成される太陽光発電システム、蓄電池システム及びV2Hに対するものに限る。）、都、公社又は都の補助金の交付を受け補助金交付事業を行う者から、本事業と事業目的及び対象を同一とする助成金等を受給しないこと。</t>
    <phoneticPr fontId="3"/>
  </si>
  <si>
    <t>　助成金額、太陽光発電システム、蓄電池システム及びV2Hに対する助成金の上限額について理解し、了承している（交付申請金額を超えて申請することはできないことを理解している。）。</t>
    <rPh sb="1" eb="3">
      <t>ジョセイ</t>
    </rPh>
    <rPh sb="3" eb="5">
      <t>キンガク</t>
    </rPh>
    <rPh sb="6" eb="9">
      <t>タイヨウコウ</t>
    </rPh>
    <rPh sb="9" eb="11">
      <t>ハツデン</t>
    </rPh>
    <rPh sb="16" eb="19">
      <t>チクデンチ</t>
    </rPh>
    <rPh sb="23" eb="24">
      <t>オヨ</t>
    </rPh>
    <rPh sb="29" eb="30">
      <t>タイ</t>
    </rPh>
    <rPh sb="32" eb="35">
      <t>ジョセイキン</t>
    </rPh>
    <rPh sb="36" eb="39">
      <t>ジョウゲンガク</t>
    </rPh>
    <rPh sb="43" eb="45">
      <t>リカイ</t>
    </rPh>
    <rPh sb="47" eb="49">
      <t>リョウショウ</t>
    </rPh>
    <rPh sb="54" eb="56">
      <t>コウフ</t>
    </rPh>
    <rPh sb="56" eb="58">
      <t>シンセイ</t>
    </rPh>
    <rPh sb="58" eb="60">
      <t>キンガク</t>
    </rPh>
    <rPh sb="61" eb="62">
      <t>コ</t>
    </rPh>
    <rPh sb="64" eb="66">
      <t>シンセイ</t>
    </rPh>
    <rPh sb="78" eb="80">
      <t>リカイ</t>
    </rPh>
    <phoneticPr fontId="3"/>
  </si>
  <si>
    <t>　手続代行者は、申請者と必要な情報を共有し、事業を円滑に推進できるよう連携を図ることを誓約する。</t>
    <rPh sb="1" eb="3">
      <t>テツヅキ</t>
    </rPh>
    <rPh sb="3" eb="6">
      <t>ダイコウシャ</t>
    </rPh>
    <rPh sb="8" eb="11">
      <t>シンセイシャ</t>
    </rPh>
    <rPh sb="12" eb="14">
      <t>ヒツヨウ</t>
    </rPh>
    <rPh sb="15" eb="17">
      <t>ジョウホウ</t>
    </rPh>
    <rPh sb="18" eb="20">
      <t>キョウユウ</t>
    </rPh>
    <rPh sb="22" eb="24">
      <t>ジギョウ</t>
    </rPh>
    <rPh sb="25" eb="27">
      <t>エンカツ</t>
    </rPh>
    <rPh sb="28" eb="30">
      <t>スイシン</t>
    </rPh>
    <rPh sb="35" eb="37">
      <t>レンケイ</t>
    </rPh>
    <rPh sb="38" eb="39">
      <t>ハカ</t>
    </rPh>
    <rPh sb="43" eb="45">
      <t>セイヤク</t>
    </rPh>
    <phoneticPr fontId="3"/>
  </si>
  <si>
    <t>　手続代行者は、依頼を受けた手続きを実施するにあたり、誠意をもって実施し、また公社の指示に従うことを誓約する。</t>
    <rPh sb="18" eb="20">
      <t>ジッシ</t>
    </rPh>
    <rPh sb="27" eb="29">
      <t>セイイ</t>
    </rPh>
    <rPh sb="33" eb="35">
      <t>ジッシ</t>
    </rPh>
    <phoneticPr fontId="3"/>
  </si>
  <si>
    <t xml:space="preserve"> 機能性太陽光発電システムの設置に当たっては、「優れた機能性を有する太陽光発電システムの設置について（東京都）」の留意事項に記載のある設置方法に従い設置していること。</t>
    <rPh sb="51" eb="53">
      <t>トウキョウ</t>
    </rPh>
    <rPh sb="53" eb="54">
      <t>ト</t>
    </rPh>
    <phoneticPr fontId="3"/>
  </si>
  <si>
    <t xml:space="preserve"> 機能性太陽光発電システムの設置に当たっては、「優れた機能性を有する太陽光発電システムの設置について（東京都環境局）」の留意事項に記載のある設置方法に従い設置していること。</t>
    <rPh sb="51" eb="53">
      <t>トウキョウ</t>
    </rPh>
    <rPh sb="53" eb="54">
      <t>ト</t>
    </rPh>
    <rPh sb="54" eb="57">
      <t>カンキョウキョク</t>
    </rPh>
    <phoneticPr fontId="3"/>
  </si>
  <si>
    <t xml:space="preserve">架台設置に係る申請金額 </t>
    <phoneticPr fontId="3"/>
  </si>
  <si>
    <t>助成金申請金額　②</t>
    <rPh sb="0" eb="3">
      <t>ジョセイキン</t>
    </rPh>
    <rPh sb="3" eb="7">
      <t>シンセイキンガク</t>
    </rPh>
    <phoneticPr fontId="3"/>
  </si>
  <si>
    <t>・合計金額
・蓄電容量×19万円
・95万円</t>
    <rPh sb="1" eb="3">
      <t>ゴウケイ</t>
    </rPh>
    <rPh sb="3" eb="5">
      <t>キンガク</t>
    </rPh>
    <rPh sb="20" eb="21">
      <t>マン</t>
    </rPh>
    <rPh sb="21" eb="22">
      <t>エン</t>
    </rPh>
    <phoneticPr fontId="3"/>
  </si>
  <si>
    <t>【個人】本人確認書類</t>
    <rPh sb="1" eb="3">
      <t>コジン</t>
    </rPh>
    <rPh sb="4" eb="6">
      <t>ホンニン</t>
    </rPh>
    <rPh sb="6" eb="8">
      <t>カクニン</t>
    </rPh>
    <rPh sb="8" eb="10">
      <t>ショルイ</t>
    </rPh>
    <phoneticPr fontId="3"/>
  </si>
  <si>
    <t>代表申請者名、その他建築主名、代表申請者住所の記入が必要です。</t>
    <rPh sb="0" eb="2">
      <t>ダイヒョウ</t>
    </rPh>
    <rPh sb="2" eb="4">
      <t>シンセイ</t>
    </rPh>
    <rPh sb="4" eb="5">
      <t>シャ</t>
    </rPh>
    <rPh sb="5" eb="6">
      <t>メイ</t>
    </rPh>
    <rPh sb="9" eb="10">
      <t>タ</t>
    </rPh>
    <rPh sb="10" eb="12">
      <t>ケンチク</t>
    </rPh>
    <rPh sb="12" eb="13">
      <t>ヌシ</t>
    </rPh>
    <rPh sb="13" eb="14">
      <t>メイ</t>
    </rPh>
    <rPh sb="23" eb="25">
      <t>キニュウ</t>
    </rPh>
    <rPh sb="26" eb="28">
      <t>ヒツヨウ</t>
    </rPh>
    <phoneticPr fontId="3"/>
  </si>
  <si>
    <t>代表申請者の本人確認書類または実在証明書類を提出してください。</t>
    <rPh sb="0" eb="5">
      <t>ダイヒョウシンセイシャ</t>
    </rPh>
    <rPh sb="6" eb="12">
      <t>ホンニンカクニンショルイ</t>
    </rPh>
    <rPh sb="15" eb="17">
      <t>ジツザイ</t>
    </rPh>
    <rPh sb="17" eb="19">
      <t>ショウメイ</t>
    </rPh>
    <rPh sb="19" eb="21">
      <t>ショルイ</t>
    </rPh>
    <rPh sb="22" eb="24">
      <t>テイシュツ</t>
    </rPh>
    <phoneticPr fontId="3"/>
  </si>
  <si>
    <t>太陽光発電、蓄電池システム及びV2Hでリース等を使用の場合にはリース等事業者の実在証明書類を提出してください。</t>
    <rPh sb="0" eb="3">
      <t>タイヨウコウ</t>
    </rPh>
    <rPh sb="3" eb="5">
      <t>ハツデン</t>
    </rPh>
    <rPh sb="6" eb="9">
      <t>チクデンチ</t>
    </rPh>
    <rPh sb="13" eb="14">
      <t>オヨ</t>
    </rPh>
    <rPh sb="22" eb="23">
      <t>ナド</t>
    </rPh>
    <rPh sb="24" eb="26">
      <t>シヨウ</t>
    </rPh>
    <rPh sb="27" eb="29">
      <t>バアイ</t>
    </rPh>
    <rPh sb="34" eb="35">
      <t>ナド</t>
    </rPh>
    <rPh sb="35" eb="38">
      <t>ジギョウシャ</t>
    </rPh>
    <rPh sb="39" eb="41">
      <t>ジツザイ</t>
    </rPh>
    <rPh sb="41" eb="43">
      <t>ショウメイ</t>
    </rPh>
    <rPh sb="43" eb="45">
      <t>ショルイ</t>
    </rPh>
    <rPh sb="46" eb="48">
      <t>テイシュツ</t>
    </rPh>
    <phoneticPr fontId="3"/>
  </si>
  <si>
    <t>代表申請者名</t>
    <rPh sb="0" eb="6">
      <t>ダイヒョウシンセイシャメイ</t>
    </rPh>
    <phoneticPr fontId="3"/>
  </si>
  <si>
    <t>その他建築主名
（建築主全員分）</t>
    <rPh sb="2" eb="3">
      <t>タ</t>
    </rPh>
    <rPh sb="3" eb="6">
      <t>ケンチクヌシ</t>
    </rPh>
    <rPh sb="9" eb="12">
      <t>ケンチクヌシ</t>
    </rPh>
    <rPh sb="12" eb="14">
      <t>ゼンイン</t>
    </rPh>
    <rPh sb="14" eb="15">
      <t>ブン</t>
    </rPh>
    <phoneticPr fontId="3"/>
  </si>
  <si>
    <t>代表申請者住所</t>
    <rPh sb="0" eb="5">
      <t>ダイヒョウシンセイシャ</t>
    </rPh>
    <rPh sb="5" eb="7">
      <t>ジュウショ</t>
    </rPh>
    <phoneticPr fontId="3"/>
  </si>
  <si>
    <t>11</t>
    <phoneticPr fontId="3"/>
  </si>
  <si>
    <t>12</t>
    <phoneticPr fontId="3"/>
  </si>
  <si>
    <t>購入予定機器のメーカー</t>
    <rPh sb="0" eb="2">
      <t>コウニュウ</t>
    </rPh>
    <rPh sb="2" eb="4">
      <t>ヨテイ</t>
    </rPh>
    <rPh sb="4" eb="6">
      <t>キキ</t>
    </rPh>
    <phoneticPr fontId="3"/>
  </si>
  <si>
    <t>購入予定機器の型番</t>
    <rPh sb="7" eb="9">
      <t>カタバン</t>
    </rPh>
    <phoneticPr fontId="3"/>
  </si>
  <si>
    <t>購入予定機器のメーカー</t>
    <rPh sb="0" eb="2">
      <t>コウニュウ</t>
    </rPh>
    <rPh sb="2" eb="4">
      <t>ヨテイ</t>
    </rPh>
    <rPh sb="4" eb="6">
      <t>キキ</t>
    </rPh>
    <phoneticPr fontId="3"/>
  </si>
  <si>
    <t>購入予定機器のパッケージ型番</t>
    <rPh sb="0" eb="2">
      <t>コウニュウ</t>
    </rPh>
    <rPh sb="2" eb="4">
      <t>ヨテイ</t>
    </rPh>
    <rPh sb="4" eb="6">
      <t>キキ</t>
    </rPh>
    <rPh sb="12" eb="14">
      <t>カタバン</t>
    </rPh>
    <phoneticPr fontId="3"/>
  </si>
  <si>
    <t>購入予定機器の
パッケージ型番</t>
    <rPh sb="13" eb="15">
      <t>カタバン</t>
    </rPh>
    <phoneticPr fontId="3"/>
  </si>
  <si>
    <t>4.プライバシー・ポリシーについて</t>
  </si>
  <si>
    <t>4.プライバシー・ポリシーについて</t>
    <phoneticPr fontId="3"/>
  </si>
  <si>
    <t>本事業の申請書等により東京都環境公社（以下「公社」という。）が入手する個人情報は、申請者への問合せ、補助金の交付などの通知及び振込、財産処分制限にかかる調査、その他公社が行う調査などを目的とし、公社が定める「プライバシーポリシー（個人情報保護方針）」（※）に従って使用されることを了承している。
※　公社の個人情報保護方針については、ＨＰ（https://www.tokyokankyo.jp/privacy）に記載しています。</t>
    <phoneticPr fontId="3"/>
  </si>
  <si>
    <t>5.交付申請について</t>
    <rPh sb="2" eb="4">
      <t>コウフ</t>
    </rPh>
    <rPh sb="4" eb="6">
      <t>シンセイ</t>
    </rPh>
    <phoneticPr fontId="3"/>
  </si>
  <si>
    <t>6.助成対象住宅及び機器の設置について</t>
    <rPh sb="2" eb="8">
      <t>ジョセイタイショウジュウタク</t>
    </rPh>
    <rPh sb="8" eb="9">
      <t>オヨ</t>
    </rPh>
    <rPh sb="10" eb="12">
      <t>キキ</t>
    </rPh>
    <rPh sb="13" eb="15">
      <t>セッチ</t>
    </rPh>
    <phoneticPr fontId="3"/>
  </si>
  <si>
    <t>7.助成対象設備でリース等を使用する場合について</t>
    <rPh sb="2" eb="4">
      <t>ジョセイ</t>
    </rPh>
    <rPh sb="4" eb="6">
      <t>タイショウ</t>
    </rPh>
    <rPh sb="6" eb="8">
      <t>セツビ</t>
    </rPh>
    <rPh sb="12" eb="13">
      <t>ナド</t>
    </rPh>
    <rPh sb="14" eb="16">
      <t>シヨウ</t>
    </rPh>
    <rPh sb="18" eb="20">
      <t>バアイ</t>
    </rPh>
    <phoneticPr fontId="3"/>
  </si>
  <si>
    <t>8.手続代行者について</t>
    <rPh sb="2" eb="7">
      <t>テツヅキダイコウシャ</t>
    </rPh>
    <phoneticPr fontId="3"/>
  </si>
  <si>
    <t>6.助成対象住宅及び機器の設置について</t>
    <rPh sb="2" eb="8">
      <t>ジョセイタイショウジュウタク</t>
    </rPh>
    <rPh sb="8" eb="9">
      <t>オヨ</t>
    </rPh>
    <phoneticPr fontId="3"/>
  </si>
  <si>
    <t>7.本助成金に相当する額の減額について</t>
    <rPh sb="2" eb="6">
      <t>ホンジョセイキン</t>
    </rPh>
    <rPh sb="7" eb="9">
      <t>ソウトウ</t>
    </rPh>
    <rPh sb="11" eb="12">
      <t>ガク</t>
    </rPh>
    <rPh sb="13" eb="15">
      <t>ゲンガク</t>
    </rPh>
    <phoneticPr fontId="3"/>
  </si>
  <si>
    <t>3.プライバシー・ポリシーについて</t>
    <phoneticPr fontId="3"/>
  </si>
  <si>
    <t>〒</t>
    <phoneticPr fontId="3"/>
  </si>
  <si>
    <t>竣工予定日</t>
    <rPh sb="0" eb="2">
      <t>シュンコウ</t>
    </rPh>
    <rPh sb="2" eb="5">
      <t>ヨテイヒ</t>
    </rPh>
    <phoneticPr fontId="3"/>
  </si>
  <si>
    <t>担当部署</t>
    <rPh sb="0" eb="2">
      <t>タントウ</t>
    </rPh>
    <rPh sb="2" eb="4">
      <t>ブショ</t>
    </rPh>
    <phoneticPr fontId="6"/>
  </si>
  <si>
    <t>担当者氏名</t>
    <rPh sb="0" eb="3">
      <t>タントウシャ</t>
    </rPh>
    <rPh sb="3" eb="5">
      <t>シメイ</t>
    </rPh>
    <phoneticPr fontId="6"/>
  </si>
  <si>
    <t>担当者連絡先</t>
    <phoneticPr fontId="6"/>
  </si>
  <si>
    <t>担当部署固定電話</t>
    <phoneticPr fontId="6"/>
  </si>
  <si>
    <t>担当者
メールアドレス</t>
    <phoneticPr fontId="6"/>
  </si>
  <si>
    <t>10,000円/kW</t>
    <rPh sb="6" eb="7">
      <t>エン</t>
    </rPh>
    <phoneticPr fontId="3"/>
  </si>
  <si>
    <t>所有権者</t>
    <rPh sb="0" eb="4">
      <t>ショユウケンシャ</t>
    </rPh>
    <phoneticPr fontId="3"/>
  </si>
  <si>
    <t>申請なし</t>
    <rPh sb="0" eb="2">
      <t>シンセイ</t>
    </rPh>
    <phoneticPr fontId="3"/>
  </si>
  <si>
    <t>建築主所有</t>
    <rPh sb="0" eb="3">
      <t>ケンチクヌシ</t>
    </rPh>
    <rPh sb="3" eb="5">
      <t>ショユウ</t>
    </rPh>
    <phoneticPr fontId="3"/>
  </si>
  <si>
    <t>リース等</t>
    <rPh sb="3" eb="4">
      <t>ナド</t>
    </rPh>
    <phoneticPr fontId="3"/>
  </si>
  <si>
    <t>申請者名（建築主）</t>
    <rPh sb="0" eb="3">
      <t>シンセイシャ</t>
    </rPh>
    <rPh sb="3" eb="4">
      <t>メイ</t>
    </rPh>
    <rPh sb="5" eb="7">
      <t>ケンチク</t>
    </rPh>
    <rPh sb="7" eb="8">
      <t>ヌシ</t>
    </rPh>
    <phoneticPr fontId="6"/>
  </si>
  <si>
    <t>ユーザー登録ID</t>
    <rPh sb="4" eb="6">
      <t>トウロク</t>
    </rPh>
    <phoneticPr fontId="6"/>
  </si>
  <si>
    <t>ア.市場における標準品との価格差が大きい機能性PV製品</t>
    <phoneticPr fontId="3"/>
  </si>
  <si>
    <t>イ.市場における標準品との価格差が中程度の機能性PV製品</t>
    <phoneticPr fontId="3"/>
  </si>
  <si>
    <t>※基準別表2</t>
    <rPh sb="1" eb="3">
      <t>キジュン</t>
    </rPh>
    <rPh sb="3" eb="5">
      <t>ベッピョウ</t>
    </rPh>
    <phoneticPr fontId="3"/>
  </si>
  <si>
    <t>※基準別表3</t>
    <phoneticPr fontId="3"/>
  </si>
  <si>
    <t>※基準別表3</t>
    <rPh sb="1" eb="3">
      <t>キジュン</t>
    </rPh>
    <phoneticPr fontId="3"/>
  </si>
  <si>
    <t>※基準別表5</t>
    <rPh sb="1" eb="3">
      <t>キジュン</t>
    </rPh>
    <rPh sb="3" eb="5">
      <t>ベッピョウ</t>
    </rPh>
    <phoneticPr fontId="3"/>
  </si>
  <si>
    <t>【Ｃ】当該周辺機器に係る太陽光発電システムの発電出力
           (直流電力変換装置以外)</t>
    <phoneticPr fontId="3"/>
  </si>
  <si>
    <t>【D】当該周辺機器に係る太陽光発電システムの発電出力
         （直流電力変換装置）</t>
    <rPh sb="3" eb="5">
      <t>トウガイ</t>
    </rPh>
    <rPh sb="5" eb="7">
      <t>シュウヘン</t>
    </rPh>
    <rPh sb="7" eb="9">
      <t>キキ</t>
    </rPh>
    <rPh sb="10" eb="11">
      <t>カカ</t>
    </rPh>
    <rPh sb="12" eb="15">
      <t>タイヨウコウ</t>
    </rPh>
    <rPh sb="15" eb="17">
      <t>ハツデン</t>
    </rPh>
    <rPh sb="22" eb="24">
      <t>ハツデン</t>
    </rPh>
    <rPh sb="24" eb="26">
      <t>シュツリョク</t>
    </rPh>
    <rPh sb="37" eb="39">
      <t>チョクリュウ</t>
    </rPh>
    <rPh sb="39" eb="41">
      <t>デンリョク</t>
    </rPh>
    <rPh sb="41" eb="43">
      <t>ヘンカン</t>
    </rPh>
    <rPh sb="43" eb="45">
      <t>ソウチ</t>
    </rPh>
    <phoneticPr fontId="3"/>
  </si>
  <si>
    <t>kW</t>
  </si>
  <si>
    <t>有り</t>
    <rPh sb="0" eb="1">
      <t>ア</t>
    </rPh>
    <phoneticPr fontId="3"/>
  </si>
  <si>
    <t xml:space="preserve"> 税金の滞納があるもの、刑事上の処分を受けているものその他の公的資金の交付先として社会通念上適切でないと認められるものでない。</t>
    <phoneticPr fontId="3"/>
  </si>
  <si>
    <t>　税金の滞納があるもの、刑事上の処分を受けているものその他の公的資金の交付先として社会通念上適切でないと認められるものでない。</t>
    <phoneticPr fontId="3"/>
  </si>
  <si>
    <t>（第三面）</t>
    <rPh sb="1" eb="2">
      <t>ダイ</t>
    </rPh>
    <rPh sb="2" eb="3">
      <t>サン</t>
    </rPh>
    <rPh sb="3" eb="4">
      <t>メン</t>
    </rPh>
    <phoneticPr fontId="3"/>
  </si>
  <si>
    <t>太陽光発電システム
の発電出力</t>
    <phoneticPr fontId="3"/>
  </si>
  <si>
    <t>発電出力に
乗じる額</t>
    <phoneticPr fontId="3"/>
  </si>
  <si>
    <t>太陽光発電システムのパワーコンディショナを設置している住戸の申請金額合計</t>
    <rPh sb="30" eb="34">
      <t>シンセイキンガク</t>
    </rPh>
    <rPh sb="34" eb="36">
      <t>ゴウケイ</t>
    </rPh>
    <phoneticPr fontId="3"/>
  </si>
  <si>
    <t>オール電化 該当の有無</t>
    <rPh sb="3" eb="5">
      <t>デンカ</t>
    </rPh>
    <rPh sb="6" eb="8">
      <t>ガイトウ</t>
    </rPh>
    <rPh sb="9" eb="11">
      <t>ウム</t>
    </rPh>
    <phoneticPr fontId="3"/>
  </si>
  <si>
    <t>無し</t>
    <rPh sb="0" eb="1">
      <t>ナ</t>
    </rPh>
    <phoneticPr fontId="3"/>
  </si>
  <si>
    <t>架台設置に係る申請金額</t>
    <phoneticPr fontId="3"/>
  </si>
  <si>
    <t>助成金額(以下のいずれか小さい額）</t>
    <phoneticPr fontId="3"/>
  </si>
  <si>
    <t>①太陽光発電の発電出力×20万円 / ②助成対象経費（る材料費及び工事費）</t>
    <phoneticPr fontId="3"/>
  </si>
  <si>
    <t>オール電化</t>
    <rPh sb="3" eb="5">
      <t>デンカ</t>
    </rPh>
    <phoneticPr fontId="3"/>
  </si>
  <si>
    <t>架台設置の有無</t>
    <rPh sb="0" eb="2">
      <t>カダイ</t>
    </rPh>
    <rPh sb="2" eb="4">
      <t>セッチ</t>
    </rPh>
    <rPh sb="5" eb="7">
      <t>ウム</t>
    </rPh>
    <phoneticPr fontId="3"/>
  </si>
  <si>
    <t>集合住宅の場合の受電方式</t>
    <phoneticPr fontId="3"/>
  </si>
  <si>
    <t>一括受電</t>
    <rPh sb="0" eb="4">
      <t>イッカツジュデン</t>
    </rPh>
    <phoneticPr fontId="3"/>
  </si>
  <si>
    <t>戸別連携</t>
    <rPh sb="0" eb="2">
      <t>コベツ</t>
    </rPh>
    <rPh sb="2" eb="4">
      <t>レンケイ</t>
    </rPh>
    <phoneticPr fontId="3"/>
  </si>
  <si>
    <t>※ユーザー登録申請時に発行されたIDを記入してください。</t>
    <phoneticPr fontId="3"/>
  </si>
  <si>
    <t>※ユーザー登録申請時に発行されたIDを記入してください。</t>
    <phoneticPr fontId="3"/>
  </si>
  <si>
    <t>蓄電池システムの設置に
係る材料費及び工事費（税抜）
（機器費を除く）※</t>
    <rPh sb="0" eb="3">
      <t>チクデンチ</t>
    </rPh>
    <rPh sb="8" eb="10">
      <t>セッチ</t>
    </rPh>
    <rPh sb="12" eb="13">
      <t>カカ</t>
    </rPh>
    <rPh sb="14" eb="17">
      <t>ザイリョウヒ</t>
    </rPh>
    <rPh sb="17" eb="18">
      <t>オヨ</t>
    </rPh>
    <rPh sb="19" eb="22">
      <t>コウジヒ</t>
    </rPh>
    <rPh sb="28" eb="31">
      <t>キキヒ</t>
    </rPh>
    <rPh sb="32" eb="33">
      <t>ノゾ</t>
    </rPh>
    <phoneticPr fontId="3"/>
  </si>
  <si>
    <t>変更があった場合に提出してください。</t>
    <rPh sb="0" eb="2">
      <t>ヘンコウ</t>
    </rPh>
    <rPh sb="6" eb="8">
      <t>バアイ</t>
    </rPh>
    <rPh sb="9" eb="11">
      <t>テイシュツ</t>
    </rPh>
    <phoneticPr fontId="3"/>
  </si>
  <si>
    <t xml:space="preserve"> 東京ゼロエミ住宅ロゴマークの使用を希望する場合はチェックを入れてください。</t>
    <phoneticPr fontId="3"/>
  </si>
  <si>
    <t>所有する
助成対象設備</t>
    <rPh sb="0" eb="2">
      <t>ショユウ</t>
    </rPh>
    <rPh sb="5" eb="7">
      <t>ジョセイ</t>
    </rPh>
    <rPh sb="7" eb="9">
      <t>タイショウ</t>
    </rPh>
    <rPh sb="9" eb="11">
      <t>セツビ</t>
    </rPh>
    <phoneticPr fontId="3"/>
  </si>
  <si>
    <t>□</t>
  </si>
  <si>
    <t>太陽光発電システム</t>
    <rPh sb="0" eb="5">
      <t>タイヨウコウハツデン</t>
    </rPh>
    <phoneticPr fontId="3"/>
  </si>
  <si>
    <t>蓄電池システム</t>
    <rPh sb="0" eb="3">
      <t>チクデンチ</t>
    </rPh>
    <phoneticPr fontId="3"/>
  </si>
  <si>
    <t>V2H</t>
    <phoneticPr fontId="3"/>
  </si>
  <si>
    <t>（第一面別紙）</t>
    <rPh sb="1" eb="2">
      <t>ダイ</t>
    </rPh>
    <rPh sb="2" eb="3">
      <t>イチ</t>
    </rPh>
    <rPh sb="3" eb="4">
      <t>メン</t>
    </rPh>
    <rPh sb="4" eb="6">
      <t>ベッシ</t>
    </rPh>
    <phoneticPr fontId="3"/>
  </si>
  <si>
    <t>リース等事業者が助成対象設備ごとに異なる場合は、第一面に記入した共同申請者情報以外の共同申請者情報を記入し、提出してください。</t>
    <rPh sb="25" eb="26">
      <t>イチ</t>
    </rPh>
    <phoneticPr fontId="5"/>
  </si>
  <si>
    <t>2-2　共同申請者情報</t>
    <rPh sb="4" eb="6">
      <t>キョウドウ</t>
    </rPh>
    <rPh sb="6" eb="9">
      <t>シンセイシャ</t>
    </rPh>
    <rPh sb="9" eb="11">
      <t>ジョウホウ</t>
    </rPh>
    <phoneticPr fontId="6"/>
  </si>
  <si>
    <t>　2-2 所有権者（所有者がリース等事業者の場合、事業者情報を記入してください）　</t>
    <rPh sb="5" eb="8">
      <t>ショユウケン</t>
    </rPh>
    <rPh sb="8" eb="9">
      <t>シャ</t>
    </rPh>
    <rPh sb="10" eb="13">
      <t>ショユウシャ</t>
    </rPh>
    <rPh sb="17" eb="18">
      <t>ナド</t>
    </rPh>
    <rPh sb="18" eb="21">
      <t>ジギョウシャ</t>
    </rPh>
    <rPh sb="22" eb="24">
      <t>バアイ</t>
    </rPh>
    <rPh sb="25" eb="27">
      <t>ジギョウ</t>
    </rPh>
    <rPh sb="27" eb="28">
      <t>シャ</t>
    </rPh>
    <rPh sb="28" eb="30">
      <t>ジョウホウ</t>
    </rPh>
    <rPh sb="31" eb="33">
      <t>キニュウ</t>
    </rPh>
    <phoneticPr fontId="6"/>
  </si>
  <si>
    <t>　2-3　所有権者（所有者がリース等事業者の場合、事業者情報を記入してください）　</t>
    <rPh sb="5" eb="8">
      <t>ショユウケン</t>
    </rPh>
    <rPh sb="8" eb="9">
      <t>シャ</t>
    </rPh>
    <rPh sb="10" eb="13">
      <t>ショユウシャ</t>
    </rPh>
    <rPh sb="17" eb="18">
      <t>ナド</t>
    </rPh>
    <rPh sb="18" eb="21">
      <t>ジギョウシャ</t>
    </rPh>
    <rPh sb="22" eb="24">
      <t>バアイ</t>
    </rPh>
    <rPh sb="25" eb="27">
      <t>ジギョウ</t>
    </rPh>
    <rPh sb="27" eb="28">
      <t>シャ</t>
    </rPh>
    <rPh sb="28" eb="30">
      <t>ジョウホウ</t>
    </rPh>
    <rPh sb="31" eb="33">
      <t>キニュウ</t>
    </rPh>
    <phoneticPr fontId="6"/>
  </si>
  <si>
    <t>※リース等事業者が同一の場合、
   助成対象設備を複数選択してください。</t>
    <rPh sb="4" eb="5">
      <t>ナド</t>
    </rPh>
    <rPh sb="5" eb="8">
      <t>ジギョウシャ</t>
    </rPh>
    <rPh sb="9" eb="11">
      <t>ドウイツ</t>
    </rPh>
    <rPh sb="12" eb="14">
      <t>バアイ</t>
    </rPh>
    <rPh sb="19" eb="25">
      <t>ジョセイタイショウセツビ</t>
    </rPh>
    <rPh sb="26" eb="30">
      <t>フクスウセンタク</t>
    </rPh>
    <phoneticPr fontId="3"/>
  </si>
  <si>
    <t>※リース等事業者が同一の場合、
　助成対象設備を複数選択してください。</t>
    <rPh sb="4" eb="5">
      <t>ナド</t>
    </rPh>
    <rPh sb="5" eb="8">
      <t>ジギョウシャ</t>
    </rPh>
    <rPh sb="9" eb="11">
      <t>ドウイツ</t>
    </rPh>
    <rPh sb="12" eb="14">
      <t>バアイ</t>
    </rPh>
    <rPh sb="17" eb="23">
      <t>ジョセイタイショウセツビ</t>
    </rPh>
    <rPh sb="24" eb="28">
      <t>フクスウセンタク</t>
    </rPh>
    <phoneticPr fontId="3"/>
  </si>
  <si>
    <t>住戸及び
共用部分No.</t>
    <rPh sb="0" eb="2">
      <t>ジュウコ</t>
    </rPh>
    <rPh sb="2" eb="3">
      <t>オヨ</t>
    </rPh>
    <rPh sb="5" eb="7">
      <t>キョウヨウ</t>
    </rPh>
    <rPh sb="7" eb="9">
      <t>ブブン</t>
    </rPh>
    <phoneticPr fontId="3"/>
  </si>
  <si>
    <t>※リース等事業者が複数の場合は、第一面別紙に事業者情報を記入し、提出してください。</t>
    <rPh sb="4" eb="5">
      <t>ナド</t>
    </rPh>
    <rPh sb="5" eb="8">
      <t>ジギョウシャ</t>
    </rPh>
    <rPh sb="9" eb="11">
      <t>フクスウ</t>
    </rPh>
    <rPh sb="12" eb="14">
      <t>バアイ</t>
    </rPh>
    <rPh sb="16" eb="19">
      <t>ダイイチメン</t>
    </rPh>
    <rPh sb="19" eb="21">
      <t>ベッシ</t>
    </rPh>
    <rPh sb="22" eb="24">
      <t>ジギョウ</t>
    </rPh>
    <rPh sb="28" eb="30">
      <t>キニュウ</t>
    </rPh>
    <rPh sb="32" eb="34">
      <t>テイシュツ</t>
    </rPh>
    <phoneticPr fontId="6"/>
  </si>
  <si>
    <t>助成金交付申請書(第一面、第二面、第三面）</t>
    <rPh sb="0" eb="3">
      <t>ジョセイキン</t>
    </rPh>
    <rPh sb="3" eb="5">
      <t>コウフ</t>
    </rPh>
    <rPh sb="5" eb="8">
      <t>シンセイショイチメン</t>
    </rPh>
    <rPh sb="18" eb="19">
      <t>サン</t>
    </rPh>
    <phoneticPr fontId="5"/>
  </si>
  <si>
    <t>4</t>
    <phoneticPr fontId="3"/>
  </si>
  <si>
    <t>第一面別紙（リース等事業者が複数の場合）</t>
    <phoneticPr fontId="3"/>
  </si>
  <si>
    <t>太陽光発電システムのパワーコンディショナーを設置している住戸及び共用部分数</t>
    <rPh sb="0" eb="3">
      <t>タイヨウコウ</t>
    </rPh>
    <rPh sb="3" eb="5">
      <t>ハツデン</t>
    </rPh>
    <rPh sb="22" eb="24">
      <t>セッチ</t>
    </rPh>
    <rPh sb="28" eb="30">
      <t>ジュウコ</t>
    </rPh>
    <rPh sb="30" eb="31">
      <t>オヨ</t>
    </rPh>
    <rPh sb="32" eb="35">
      <t>キョウヨウブ</t>
    </rPh>
    <rPh sb="35" eb="37">
      <t>ブンスウ</t>
    </rPh>
    <phoneticPr fontId="3"/>
  </si>
  <si>
    <t>建築主所有</t>
    <rPh sb="0" eb="3">
      <t>ケンチクヌシ</t>
    </rPh>
    <rPh sb="3" eb="5">
      <t>ショユウ</t>
    </rPh>
    <phoneticPr fontId="3"/>
  </si>
  <si>
    <t>リース等</t>
    <rPh sb="3" eb="4">
      <t>ナド</t>
    </rPh>
    <phoneticPr fontId="3"/>
  </si>
  <si>
    <t>交付要件等確認書兼誓約書（建築主)</t>
    <phoneticPr fontId="3"/>
  </si>
  <si>
    <t>東京ゼロエミ住宅設計確認書の交付日から90日以内に提出してください（公社必着）。</t>
    <rPh sb="0" eb="2">
      <t>トウキョウ</t>
    </rPh>
    <rPh sb="6" eb="8">
      <t>ジュウタク</t>
    </rPh>
    <rPh sb="8" eb="10">
      <t>セッケイ</t>
    </rPh>
    <rPh sb="10" eb="12">
      <t>カクニン</t>
    </rPh>
    <rPh sb="12" eb="13">
      <t>ショ</t>
    </rPh>
    <rPh sb="14" eb="16">
      <t>コウフ</t>
    </rPh>
    <rPh sb="16" eb="17">
      <t>ヒ</t>
    </rPh>
    <rPh sb="21" eb="22">
      <t>ニチ</t>
    </rPh>
    <rPh sb="22" eb="24">
      <t>イナイ</t>
    </rPh>
    <rPh sb="25" eb="27">
      <t>テイシュツ</t>
    </rPh>
    <rPh sb="34" eb="36">
      <t>コウシャ</t>
    </rPh>
    <rPh sb="36" eb="38">
      <t>ヒッチャク</t>
    </rPh>
    <phoneticPr fontId="3"/>
  </si>
  <si>
    <r>
      <t xml:space="preserve">交付決定番号
</t>
    </r>
    <r>
      <rPr>
        <sz val="8"/>
        <color theme="1"/>
        <rFont val="游ゴシック"/>
        <family val="3"/>
        <charset val="128"/>
        <scheme val="minor"/>
      </rPr>
      <t>（公社記入欄）</t>
    </r>
    <rPh sb="0" eb="2">
      <t>コウフ</t>
    </rPh>
    <rPh sb="2" eb="4">
      <t>ケッテイ</t>
    </rPh>
    <rPh sb="4" eb="6">
      <t>バンゴウ</t>
    </rPh>
    <rPh sb="8" eb="10">
      <t>コウシャ</t>
    </rPh>
    <rPh sb="10" eb="13">
      <t>キニュウラン</t>
    </rPh>
    <phoneticPr fontId="3"/>
  </si>
  <si>
    <t>2-1　共同申請者情報</t>
    <rPh sb="4" eb="6">
      <t>キョウドウ</t>
    </rPh>
    <rPh sb="6" eb="9">
      <t>シンセイシャ</t>
    </rPh>
    <rPh sb="9" eb="11">
      <t>ジョウホウ</t>
    </rPh>
    <phoneticPr fontId="6"/>
  </si>
  <si>
    <t>　2-1　所有権者（所有者がリース等事業者の場合、事業者情報を記入してください）　</t>
    <rPh sb="5" eb="8">
      <t>ショユウケン</t>
    </rPh>
    <rPh sb="8" eb="9">
      <t>シャ</t>
    </rPh>
    <rPh sb="10" eb="12">
      <t>ショユウ</t>
    </rPh>
    <rPh sb="12" eb="13">
      <t>シャ</t>
    </rPh>
    <rPh sb="18" eb="20">
      <t>ジギョウ</t>
    </rPh>
    <rPh sb="20" eb="21">
      <t>シャ</t>
    </rPh>
    <rPh sb="22" eb="24">
      <t>バアイ</t>
    </rPh>
    <rPh sb="25" eb="28">
      <t>ジギョウシャ</t>
    </rPh>
    <rPh sb="28" eb="30">
      <t>ジョウホウ</t>
    </rPh>
    <rPh sb="31" eb="33">
      <t>キニュウ</t>
    </rPh>
    <phoneticPr fontId="6"/>
  </si>
  <si>
    <t>太陽電池の架台設置に係る材料費及び工事費（税抜）</t>
    <phoneticPr fontId="3"/>
  </si>
  <si>
    <r>
      <rPr>
        <b/>
        <sz val="12"/>
        <color theme="1"/>
        <rFont val="游ゴシック"/>
        <family val="3"/>
        <charset val="128"/>
        <scheme val="minor"/>
      </rPr>
      <t>全ての建築主が、以下の内容に同意及び誓約していることを確認したうえで、建築主代表として誓約します。</t>
    </r>
    <r>
      <rPr>
        <sz val="12"/>
        <color theme="1"/>
        <rFont val="游ゴシック"/>
        <family val="3"/>
        <charset val="128"/>
        <scheme val="minor"/>
      </rPr>
      <t xml:space="preserve">
この誓約が虚偽であり、又はこの誓約に反したことにより、当方が不利益を被ることとなっても、一切異議は申し立てません。</t>
    </r>
    <rPh sb="0" eb="1">
      <t>スベ</t>
    </rPh>
    <rPh sb="3" eb="6">
      <t>ケンチクヌシ</t>
    </rPh>
    <rPh sb="8" eb="10">
      <t>イカ</t>
    </rPh>
    <rPh sb="11" eb="13">
      <t>ナイヨウ</t>
    </rPh>
    <rPh sb="14" eb="16">
      <t>ドウイ</t>
    </rPh>
    <rPh sb="16" eb="17">
      <t>オヨ</t>
    </rPh>
    <rPh sb="18" eb="20">
      <t>セイヤク</t>
    </rPh>
    <rPh sb="27" eb="29">
      <t>カクニン</t>
    </rPh>
    <rPh sb="35" eb="38">
      <t>ケンチクヌシ</t>
    </rPh>
    <rPh sb="38" eb="40">
      <t>ダイヒョウ</t>
    </rPh>
    <rPh sb="43" eb="45">
      <t>セイヤク</t>
    </rPh>
    <rPh sb="52" eb="54">
      <t>セイヤク</t>
    </rPh>
    <rPh sb="55" eb="57">
      <t>キョギ</t>
    </rPh>
    <rPh sb="61" eb="62">
      <t>マタ</t>
    </rPh>
    <rPh sb="65" eb="67">
      <t>セイヤク</t>
    </rPh>
    <rPh sb="68" eb="69">
      <t>ハン</t>
    </rPh>
    <rPh sb="77" eb="79">
      <t>トウホウ</t>
    </rPh>
    <rPh sb="80" eb="83">
      <t>フリエキ</t>
    </rPh>
    <rPh sb="84" eb="85">
      <t>コウム</t>
    </rPh>
    <rPh sb="94" eb="96">
      <t>イッサイ</t>
    </rPh>
    <rPh sb="96" eb="98">
      <t>イギ</t>
    </rPh>
    <rPh sb="99" eb="100">
      <t>モウ</t>
    </rPh>
    <rPh sb="101" eb="102">
      <t>タ</t>
    </rPh>
    <phoneticPr fontId="3"/>
  </si>
  <si>
    <r>
      <t>　</t>
    </r>
    <r>
      <rPr>
        <b/>
        <sz val="10"/>
        <color theme="1"/>
        <rFont val="游ゴシック"/>
        <family val="3"/>
        <charset val="128"/>
        <scheme val="minor"/>
      </rPr>
      <t>以下の内容に同意し、本申請を行うことを誓約します。</t>
    </r>
    <r>
      <rPr>
        <sz val="10"/>
        <color theme="1"/>
        <rFont val="游ゴシック"/>
        <family val="3"/>
        <charset val="128"/>
        <scheme val="minor"/>
      </rPr>
      <t xml:space="preserve">
　この誓約が虚偽であり、又はこの誓約に反したことにより、当方が不利益を被ることとなっても、一切異議は申し立てません。</t>
    </r>
    <rPh sb="1" eb="3">
      <t>イカ</t>
    </rPh>
    <rPh sb="4" eb="6">
      <t>ナイヨウ</t>
    </rPh>
    <rPh sb="7" eb="9">
      <t>ドウイ</t>
    </rPh>
    <rPh sb="11" eb="14">
      <t>ホンシンセイ</t>
    </rPh>
    <rPh sb="15" eb="16">
      <t>オコナ</t>
    </rPh>
    <rPh sb="20" eb="22">
      <t>セイヤク</t>
    </rPh>
    <rPh sb="30" eb="32">
      <t>セイヤク</t>
    </rPh>
    <rPh sb="33" eb="35">
      <t>キョギ</t>
    </rPh>
    <rPh sb="39" eb="40">
      <t>マタ</t>
    </rPh>
    <rPh sb="43" eb="45">
      <t>セイヤク</t>
    </rPh>
    <rPh sb="46" eb="47">
      <t>ハン</t>
    </rPh>
    <rPh sb="55" eb="57">
      <t>トウホウ</t>
    </rPh>
    <rPh sb="58" eb="61">
      <t>フリエキ</t>
    </rPh>
    <rPh sb="62" eb="63">
      <t>コウム</t>
    </rPh>
    <rPh sb="72" eb="74">
      <t>イッサイ</t>
    </rPh>
    <rPh sb="74" eb="76">
      <t>イギ</t>
    </rPh>
    <rPh sb="77" eb="78">
      <t>モウ</t>
    </rPh>
    <rPh sb="79" eb="80">
      <t>タ</t>
    </rPh>
    <phoneticPr fontId="3"/>
  </si>
  <si>
    <r>
      <rPr>
        <b/>
        <sz val="11"/>
        <color theme="1"/>
        <rFont val="游ゴシック"/>
        <family val="3"/>
        <charset val="128"/>
        <scheme val="minor"/>
      </rPr>
      <t>以下の内容に同意し、本申請を行うことを誓約します。</t>
    </r>
    <r>
      <rPr>
        <sz val="11"/>
        <color theme="1"/>
        <rFont val="游ゴシック"/>
        <family val="3"/>
        <charset val="128"/>
        <scheme val="minor"/>
      </rPr>
      <t xml:space="preserve">
この誓約が虚偽であり、又はこの誓約に反したことにより、当方が不利益を被ることとなっても、一切異議は申し立てません。</t>
    </r>
    <rPh sb="0" eb="2">
      <t>イカ</t>
    </rPh>
    <rPh sb="3" eb="5">
      <t>ナイヨウ</t>
    </rPh>
    <rPh sb="6" eb="8">
      <t>ドウイ</t>
    </rPh>
    <rPh sb="10" eb="13">
      <t>ホンシンセイ</t>
    </rPh>
    <rPh sb="14" eb="15">
      <t>オコナ</t>
    </rPh>
    <rPh sb="19" eb="21">
      <t>セイヤク</t>
    </rPh>
    <rPh sb="28" eb="30">
      <t>セイヤク</t>
    </rPh>
    <rPh sb="31" eb="33">
      <t>キョギ</t>
    </rPh>
    <rPh sb="37" eb="38">
      <t>マタ</t>
    </rPh>
    <rPh sb="41" eb="43">
      <t>セイヤク</t>
    </rPh>
    <rPh sb="44" eb="45">
      <t>ハン</t>
    </rPh>
    <rPh sb="53" eb="55">
      <t>トウホウ</t>
    </rPh>
    <rPh sb="56" eb="59">
      <t>フリエキ</t>
    </rPh>
    <rPh sb="60" eb="61">
      <t>コウム</t>
    </rPh>
    <rPh sb="70" eb="72">
      <t>イッサイ</t>
    </rPh>
    <rPh sb="72" eb="74">
      <t>イギ</t>
    </rPh>
    <rPh sb="75" eb="76">
      <t>モウ</t>
    </rPh>
    <rPh sb="77" eb="78">
      <t>タ</t>
    </rPh>
    <phoneticPr fontId="3"/>
  </si>
  <si>
    <t>太陽光発電システムの発電出力を以下に入力してください。
※太陽光発電システムの発電電力を各住戸が戸別の契約により受電する場合は、単位住戸当たりの太陽光発電システムの発電出力を住戸ごとに入力してください。（集合住宅等の共用部分で発電電力を使用するものは当該共有部分当たりの発電出力を入力してください。）</t>
    <rPh sb="87" eb="89">
      <t>ジュウコ</t>
    </rPh>
    <rPh sb="135" eb="139">
      <t>ハツデンシュツリョク</t>
    </rPh>
    <rPh sb="140" eb="142">
      <t>ニュウリョク</t>
    </rPh>
    <phoneticPr fontId="3"/>
  </si>
  <si>
    <t>9.調査への協力について</t>
    <rPh sb="2" eb="4">
      <t>チョウサ</t>
    </rPh>
    <rPh sb="6" eb="8">
      <t>キョウリョク</t>
    </rPh>
    <phoneticPr fontId="3"/>
  </si>
  <si>
    <t>助成事業者は、助成事業の完了後、助成事業の成果を検証するために必要な情報について、都又は公社から調査の要請があった場合には、当該調査に協力し、及び必要な情報を提供する。</t>
    <rPh sb="0" eb="2">
      <t>ジョセイ</t>
    </rPh>
    <rPh sb="2" eb="4">
      <t>ジギョウ</t>
    </rPh>
    <rPh sb="4" eb="5">
      <t>シャ</t>
    </rPh>
    <rPh sb="7" eb="9">
      <t>ジョセイ</t>
    </rPh>
    <rPh sb="9" eb="11">
      <t>ジギョウ</t>
    </rPh>
    <rPh sb="12" eb="14">
      <t>カンリョウ</t>
    </rPh>
    <rPh sb="14" eb="15">
      <t>アト</t>
    </rPh>
    <rPh sb="16" eb="18">
      <t>ジョセイ</t>
    </rPh>
    <rPh sb="18" eb="20">
      <t>ジギョウ</t>
    </rPh>
    <rPh sb="21" eb="23">
      <t>セイカ</t>
    </rPh>
    <rPh sb="24" eb="26">
      <t>ケンショウ</t>
    </rPh>
    <rPh sb="31" eb="33">
      <t>ヒツヨウ</t>
    </rPh>
    <rPh sb="34" eb="36">
      <t>ジョウホウ</t>
    </rPh>
    <rPh sb="41" eb="42">
      <t>ト</t>
    </rPh>
    <rPh sb="42" eb="43">
      <t>マタ</t>
    </rPh>
    <rPh sb="44" eb="46">
      <t>コウシャ</t>
    </rPh>
    <rPh sb="48" eb="50">
      <t>チョウサ</t>
    </rPh>
    <rPh sb="51" eb="53">
      <t>ヨウセイ</t>
    </rPh>
    <rPh sb="57" eb="59">
      <t>バアイ</t>
    </rPh>
    <rPh sb="62" eb="64">
      <t>トウガイ</t>
    </rPh>
    <rPh sb="64" eb="66">
      <t>チョウサ</t>
    </rPh>
    <rPh sb="67" eb="69">
      <t>キョウリョク</t>
    </rPh>
    <rPh sb="71" eb="72">
      <t>オヨ</t>
    </rPh>
    <rPh sb="73" eb="75">
      <t>ヒツヨウ</t>
    </rPh>
    <rPh sb="76" eb="78">
      <t>ジョウホウ</t>
    </rPh>
    <rPh sb="79" eb="81">
      <t>テイキョウ</t>
    </rPh>
    <phoneticPr fontId="3"/>
  </si>
  <si>
    <t>※未入力の場合、0円で申請したとみなします。</t>
    <phoneticPr fontId="3"/>
  </si>
  <si>
    <t>購入予定金額（税抜）
(購入予定金額の内、対象機器費のみ)</t>
    <phoneticPr fontId="3"/>
  </si>
  <si>
    <t>・合計金額
・蓄電容量×15万円</t>
    <rPh sb="1" eb="5">
      <t>ゴウケイキンガク</t>
    </rPh>
    <phoneticPr fontId="3"/>
  </si>
  <si>
    <t>下記該当するものに必ずチェックをお入れください。</t>
    <rPh sb="0" eb="2">
      <t>カキ</t>
    </rPh>
    <rPh sb="2" eb="4">
      <t>ガイトウ</t>
    </rPh>
    <rPh sb="9" eb="10">
      <t>カナラ</t>
    </rPh>
    <rPh sb="17" eb="18">
      <t>イ</t>
    </rPh>
    <phoneticPr fontId="3"/>
  </si>
  <si>
    <t xml:space="preserve"> 建築主の所有</t>
    <rPh sb="1" eb="4">
      <t>ケンチクヌシ</t>
    </rPh>
    <rPh sb="5" eb="7">
      <t>ショユウ</t>
    </rPh>
    <phoneticPr fontId="3"/>
  </si>
  <si>
    <t xml:space="preserve"> リース等</t>
    <rPh sb="4" eb="5">
      <t>ナド</t>
    </rPh>
    <phoneticPr fontId="3"/>
  </si>
  <si>
    <t xml:space="preserve">  蓄電池の単独設置
（太陽光設置なし）</t>
    <rPh sb="2" eb="5">
      <t>チクデンチ</t>
    </rPh>
    <rPh sb="6" eb="10">
      <t>タンドクセッチ</t>
    </rPh>
    <rPh sb="12" eb="15">
      <t>タイヨウコウ</t>
    </rPh>
    <rPh sb="15" eb="17">
      <t>セッチ</t>
    </rPh>
    <phoneticPr fontId="3"/>
  </si>
  <si>
    <r>
      <t xml:space="preserve">・合計金額
</t>
    </r>
    <r>
      <rPr>
        <sz val="9"/>
        <color rgb="FFFF0000"/>
        <rFont val="游ゴシック"/>
        <family val="3"/>
        <charset val="128"/>
        <scheme val="minor"/>
      </rPr>
      <t>・蓄電容量×15万（単位住戸あたり）に関しては関数によるロックなしのため、要手計算</t>
    </r>
    <rPh sb="1" eb="5">
      <t>ゴウケイキンガク</t>
    </rPh>
    <rPh sb="7" eb="11">
      <t>チクデンヨウリョウ</t>
    </rPh>
    <rPh sb="14" eb="15">
      <t>マン</t>
    </rPh>
    <rPh sb="16" eb="18">
      <t>タンイ</t>
    </rPh>
    <rPh sb="18" eb="20">
      <t>ジュウコ</t>
    </rPh>
    <rPh sb="25" eb="26">
      <t>カン</t>
    </rPh>
    <rPh sb="29" eb="31">
      <t>カンスウ</t>
    </rPh>
    <rPh sb="43" eb="44">
      <t>ヨウ</t>
    </rPh>
    <rPh sb="44" eb="45">
      <t>テ</t>
    </rPh>
    <rPh sb="45" eb="47">
      <t>ケイサン</t>
    </rPh>
    <phoneticPr fontId="3"/>
  </si>
  <si>
    <t>購入予定金額（税抜）
（工事費等を除く機器費）※</t>
    <rPh sb="0" eb="2">
      <t>コウニュウ</t>
    </rPh>
    <rPh sb="2" eb="4">
      <t>ヨテイ</t>
    </rPh>
    <rPh sb="4" eb="6">
      <t>キンガク</t>
    </rPh>
    <rPh sb="7" eb="9">
      <t>ゼイヌキ</t>
    </rPh>
    <rPh sb="12" eb="15">
      <t>コウジヒ</t>
    </rPh>
    <rPh sb="15" eb="16">
      <t>ナド</t>
    </rPh>
    <rPh sb="17" eb="18">
      <t>ノゾ</t>
    </rPh>
    <rPh sb="19" eb="21">
      <t>キキ</t>
    </rPh>
    <rPh sb="21" eb="22">
      <t>ヒ</t>
    </rPh>
    <phoneticPr fontId="3"/>
  </si>
  <si>
    <t>助成額（①～②のいずれか小さい額）</t>
    <phoneticPr fontId="3"/>
  </si>
  <si>
    <t>（リース等のため他の助成金にて申請する等）</t>
    <rPh sb="4" eb="5">
      <t>ナド</t>
    </rPh>
    <rPh sb="8" eb="9">
      <t>ホカ</t>
    </rPh>
    <rPh sb="10" eb="13">
      <t>ジョセイキン</t>
    </rPh>
    <rPh sb="15" eb="17">
      <t>シンセイ</t>
    </rPh>
    <rPh sb="19" eb="20">
      <t>ナド</t>
    </rPh>
    <phoneticPr fontId="3"/>
  </si>
  <si>
    <t xml:space="preserve">※発電出力値合計 </t>
    <rPh sb="1" eb="3">
      <t>ハツデン</t>
    </rPh>
    <rPh sb="3" eb="5">
      <t>シュツリョク</t>
    </rPh>
    <rPh sb="5" eb="6">
      <t>アタイ</t>
    </rPh>
    <rPh sb="6" eb="8">
      <t>ゴウケイ</t>
    </rPh>
    <phoneticPr fontId="3"/>
  </si>
  <si>
    <r>
      <t xml:space="preserve"> kW</t>
    </r>
    <r>
      <rPr>
        <b/>
        <sz val="12"/>
        <rFont val="游ゴシック"/>
        <family val="3"/>
        <charset val="128"/>
        <scheme val="minor"/>
      </rPr>
      <t>（必須）</t>
    </r>
    <rPh sb="4" eb="6">
      <t>ヒッス</t>
    </rPh>
    <phoneticPr fontId="3"/>
  </si>
  <si>
    <r>
      <rPr>
        <b/>
        <sz val="12"/>
        <color rgb="FFFF0000"/>
        <rFont val="游ゴシック"/>
        <family val="3"/>
        <charset val="128"/>
        <scheme val="minor"/>
      </rPr>
      <t>集合住宅</t>
    </r>
    <r>
      <rPr>
        <b/>
        <sz val="12"/>
        <color theme="1"/>
        <rFont val="游ゴシック"/>
        <family val="3"/>
        <charset val="128"/>
        <scheme val="minor"/>
      </rPr>
      <t>の場合の受電方式</t>
    </r>
    <rPh sb="0" eb="4">
      <t>シュウゴウジュウタク</t>
    </rPh>
    <rPh sb="5" eb="7">
      <t>バアイ</t>
    </rPh>
    <rPh sb="8" eb="10">
      <t>ジュデン</t>
    </rPh>
    <rPh sb="10" eb="12">
      <t>ホウシキ</t>
    </rPh>
    <phoneticPr fontId="3"/>
  </si>
  <si>
    <t xml:space="preserve"> ←EとFのうち低い額</t>
    <rPh sb="8" eb="9">
      <t>ヒク</t>
    </rPh>
    <rPh sb="10" eb="11">
      <t>ガク</t>
    </rPh>
    <phoneticPr fontId="3"/>
  </si>
  <si>
    <t>Fの額</t>
    <rPh sb="2" eb="3">
      <t>ガク</t>
    </rPh>
    <phoneticPr fontId="3"/>
  </si>
  <si>
    <t>（太陽光発電システム申請金額 + 機能性PV申請金額 + 当該周辺機器に係る申請金額 + 架台設置に係る申請金額）</t>
    <phoneticPr fontId="3"/>
  </si>
  <si>
    <t xml:space="preserve"> キャンペーン等（※）を利用する場合は、助成金交付額が助成対象経費を超えることができないことを理解している。 
※「キャンペーン等」とは、無料・定額等のキャンペーン、キャッシュバック、協賛金（工事実績のＨＰ掲載に対する謝礼等）等の名目で、契約者や工事の発注者に対して契約予定額や設備設置額の一部又は全額に相当する金額を減額又は払い戻しすることで、契約額又は購入額を実質的に減額又は無償とするものです。</t>
    <rPh sb="69" eb="71">
      <t>ムリョウ</t>
    </rPh>
    <rPh sb="72" eb="74">
      <t>テイガク</t>
    </rPh>
    <rPh sb="74" eb="75">
      <t>トウ</t>
    </rPh>
    <rPh sb="119" eb="121">
      <t>ケイヤク</t>
    </rPh>
    <rPh sb="133" eb="135">
      <t>ケイヤク</t>
    </rPh>
    <rPh sb="135" eb="137">
      <t>ヨテイ</t>
    </rPh>
    <rPh sb="139" eb="141">
      <t>セツビ</t>
    </rPh>
    <rPh sb="141" eb="143">
      <t>セッチ</t>
    </rPh>
    <rPh sb="143" eb="144">
      <t>ガク</t>
    </rPh>
    <rPh sb="159" eb="161">
      <t>ゲンガク</t>
    </rPh>
    <rPh sb="161" eb="162">
      <t>マタ</t>
    </rPh>
    <rPh sb="163" eb="164">
      <t>ハラ</t>
    </rPh>
    <rPh sb="173" eb="175">
      <t>ケイヤク</t>
    </rPh>
    <rPh sb="175" eb="176">
      <t>ガク</t>
    </rPh>
    <rPh sb="176" eb="177">
      <t>マタ</t>
    </rPh>
    <rPh sb="178" eb="180">
      <t>コウニュウ</t>
    </rPh>
    <rPh sb="180" eb="181">
      <t>ガク</t>
    </rPh>
    <phoneticPr fontId="3"/>
  </si>
  <si>
    <t xml:space="preserve"> キャンペーン等（※）を利用する場合は、助成金交付額が助成対象経費を超えることができないことを理解している。
※「キャンペーン等」とは、無料・定額等のキャンペーン、キャッシュバック、協賛金（工事実績のＨＰ掲載に対する謝礼等）等の名目で、契約者や工事の発注者に対して契約予定額や設備設置額の一部又は全額に相当する金額を減額又は払い戻しすることで、契約額又は購入額を実質的に減額又は無償とするものです。</t>
    <rPh sb="68" eb="70">
      <t>ムリョウ</t>
    </rPh>
    <rPh sb="71" eb="73">
      <t>テイガク</t>
    </rPh>
    <rPh sb="73" eb="74">
      <t>トウ</t>
    </rPh>
    <rPh sb="118" eb="120">
      <t>ケイヤク</t>
    </rPh>
    <rPh sb="132" eb="134">
      <t>ケイヤク</t>
    </rPh>
    <rPh sb="134" eb="136">
      <t>ヨテイ</t>
    </rPh>
    <rPh sb="138" eb="140">
      <t>セツビ</t>
    </rPh>
    <rPh sb="140" eb="142">
      <t>セッチ</t>
    </rPh>
    <rPh sb="142" eb="143">
      <t>ガク</t>
    </rPh>
    <rPh sb="158" eb="160">
      <t>ゲンガク</t>
    </rPh>
    <rPh sb="160" eb="161">
      <t>マタ</t>
    </rPh>
    <rPh sb="162" eb="163">
      <t>ハラ</t>
    </rPh>
    <rPh sb="172" eb="174">
      <t>ケイヤク</t>
    </rPh>
    <rPh sb="174" eb="175">
      <t>ガク</t>
    </rPh>
    <rPh sb="175" eb="176">
      <t>マタ</t>
    </rPh>
    <rPh sb="177" eb="179">
      <t>コウニュウ</t>
    </rPh>
    <rPh sb="179" eb="180">
      <t>ガク</t>
    </rPh>
    <phoneticPr fontId="3"/>
  </si>
  <si>
    <t xml:space="preserve">　本申請について、助成額をキャンペーン等（※）に利用する行為を行っていないことを誓約する。
　キャンペーン等を行う場合は、助成金交付額が助成対象経費を超えることができないことを理解している。
※「キャンペーン等」とは、無料・定額等のキャンペーン、キャッシュバック、協賛金（工事実績のＨＰ掲載に対する謝礼等）等の名目で、契約者や工事の発注者に対して契約予定額や設備設置額の一部又は全額に相当する金額を減額又は払い戻しすることで、契約額又は購入額を実質的に減額又は無償とするものです。                                                                                                                                                                                                                             </t>
    <rPh sb="55" eb="56">
      <t>オコナ</t>
    </rPh>
    <phoneticPr fontId="3"/>
  </si>
  <si>
    <t>←E</t>
    <phoneticPr fontId="3"/>
  </si>
  <si>
    <t>←F</t>
    <phoneticPr fontId="3"/>
  </si>
  <si>
    <t>令和6年10月1日以降に交付申請を行う方用</t>
    <phoneticPr fontId="3"/>
  </si>
  <si>
    <t>発電出力×機能性PVのｋｗ÷モジュールｋｗ</t>
    <rPh sb="0" eb="4">
      <t>ハツデンシュツリョク</t>
    </rPh>
    <rPh sb="5" eb="8">
      <t>キノウセイ</t>
    </rPh>
    <phoneticPr fontId="3"/>
  </si>
  <si>
    <t>【Ｂ】機能性PVに該当するkW数</t>
    <phoneticPr fontId="3"/>
  </si>
  <si>
    <t>周辺機器</t>
    <phoneticPr fontId="3"/>
  </si>
  <si>
    <t>機能性PV・周辺機器の種別</t>
    <rPh sb="6" eb="10">
      <t>シュウヘンキキ</t>
    </rPh>
    <rPh sb="11" eb="13">
      <t>シュベツ</t>
    </rPh>
    <phoneticPr fontId="3"/>
  </si>
  <si>
    <t>機能性PV申請金額（当該周辺機器に係る申請金額含む）</t>
    <rPh sb="0" eb="3">
      <t>キノウセイ</t>
    </rPh>
    <rPh sb="5" eb="7">
      <t>シンセイ</t>
    </rPh>
    <rPh sb="7" eb="9">
      <t>キンガク</t>
    </rPh>
    <rPh sb="23" eb="24">
      <t>フク</t>
    </rPh>
    <phoneticPr fontId="3"/>
  </si>
  <si>
    <t>イ. 機能性PV</t>
    <phoneticPr fontId="3"/>
  </si>
  <si>
    <t>ア. 機能性PV</t>
    <phoneticPr fontId="3"/>
  </si>
  <si>
    <t>全住戸及び共用部分の合計kw数</t>
    <rPh sb="0" eb="1">
      <t>ゼン</t>
    </rPh>
    <rPh sb="1" eb="3">
      <t>ジュウコ</t>
    </rPh>
    <rPh sb="10" eb="12">
      <t>ゴウケイ</t>
    </rPh>
    <rPh sb="14" eb="15">
      <t>スウ</t>
    </rPh>
    <phoneticPr fontId="3"/>
  </si>
  <si>
    <t>住戸No.</t>
    <phoneticPr fontId="3"/>
  </si>
  <si>
    <t>住戸ごとの合計</t>
    <rPh sb="0" eb="2">
      <t>ジュウコ</t>
    </rPh>
    <rPh sb="5" eb="7">
      <t>ゴウケイ</t>
    </rPh>
    <phoneticPr fontId="3"/>
  </si>
  <si>
    <t>機能性PV申請金額（当該周辺機器に係る申請金額含む）の申請金額合計</t>
    <rPh sb="27" eb="31">
      <t>シンセイキンガク</t>
    </rPh>
    <rPh sb="31" eb="33">
      <t>ゴウケイ</t>
    </rPh>
    <phoneticPr fontId="3"/>
  </si>
  <si>
    <t>※太陽光発電システムの設備の設置に係る機器費、材料費及び工事費。
太陽電池の架台設置に係る材料費及び工事費含む（税抜）</t>
    <rPh sb="1" eb="6">
      <t>タイヨウコウハツデン</t>
    </rPh>
    <rPh sb="53" eb="54">
      <t>フク</t>
    </rPh>
    <phoneticPr fontId="3"/>
  </si>
  <si>
    <t>C</t>
    <phoneticPr fontId="3"/>
  </si>
  <si>
    <t>B</t>
    <phoneticPr fontId="3"/>
  </si>
  <si>
    <t>A</t>
    <phoneticPr fontId="3"/>
  </si>
  <si>
    <t>戸建C</t>
    <phoneticPr fontId="3"/>
  </si>
  <si>
    <t>戸建B</t>
    <rPh sb="0" eb="2">
      <t>コダテ</t>
    </rPh>
    <phoneticPr fontId="3"/>
  </si>
  <si>
    <t>戸建A</t>
    <rPh sb="0" eb="2">
      <t>コダテ</t>
    </rPh>
    <phoneticPr fontId="3"/>
  </si>
  <si>
    <t>集合C</t>
    <rPh sb="0" eb="2">
      <t>シュウゴウ</t>
    </rPh>
    <phoneticPr fontId="3"/>
  </si>
  <si>
    <t>集合B</t>
    <rPh sb="0" eb="2">
      <t>シュウゴウ</t>
    </rPh>
    <phoneticPr fontId="3"/>
  </si>
  <si>
    <t>集合A</t>
    <rPh sb="0" eb="2">
      <t>シュウゴウ</t>
    </rPh>
    <phoneticPr fontId="3"/>
  </si>
  <si>
    <t>※ 太陽電池のモジュールの公称最大出力の合計値又はパワーコンディショナーの定格出力の合計値のうち、いずれか小さい値（kW を単位とし、小数点以下第３位を四捨五入する）。集合住宅等において複数系列の場合は系列ごとに算出。</t>
    <phoneticPr fontId="3"/>
  </si>
  <si>
    <t>太陽光発電システムの発電出力を以下に入力してください。</t>
    <phoneticPr fontId="3"/>
  </si>
  <si>
    <t>※ 太陽電池のモジュールの公称最大出力の合計値又はパワーコンディショナーの定格出力の合計値のうち、いずれか小さい値（kW を単位とし、小数点以下第３位を四捨五入する）。</t>
    <phoneticPr fontId="3"/>
  </si>
  <si>
    <t>集合</t>
  </si>
  <si>
    <t>戸別連携</t>
    <rPh sb="0" eb="4">
      <t>コベツレンケイ</t>
    </rPh>
    <phoneticPr fontId="3"/>
  </si>
  <si>
    <t>【A】</t>
    <phoneticPr fontId="3"/>
  </si>
  <si>
    <t>【B】</t>
    <phoneticPr fontId="3"/>
  </si>
  <si>
    <t>【C】</t>
    <phoneticPr fontId="3"/>
  </si>
  <si>
    <t>【D】</t>
    <phoneticPr fontId="3"/>
  </si>
  <si>
    <t>モジュール</t>
    <phoneticPr fontId="3"/>
  </si>
  <si>
    <t>機能性PVに該当するkW数</t>
    <phoneticPr fontId="3"/>
  </si>
  <si>
    <t>周辺機器
PV出力最適化 　</t>
    <phoneticPr fontId="3"/>
  </si>
  <si>
    <r>
      <t>公称最大出力の</t>
    </r>
    <r>
      <rPr>
        <b/>
        <sz val="10"/>
        <color theme="1"/>
        <rFont val="游ゴシック"/>
        <family val="3"/>
        <charset val="128"/>
        <scheme val="minor"/>
      </rPr>
      <t>合計値</t>
    </r>
    <r>
      <rPr>
        <sz val="10"/>
        <color theme="1"/>
        <rFont val="游ゴシック"/>
        <family val="3"/>
        <charset val="128"/>
        <scheme val="minor"/>
      </rPr>
      <t xml:space="preserve">
(KW)</t>
    </r>
    <phoneticPr fontId="3"/>
  </si>
  <si>
    <r>
      <rPr>
        <b/>
        <sz val="11"/>
        <color theme="1"/>
        <rFont val="游ゴシック"/>
        <family val="3"/>
        <charset val="128"/>
        <scheme val="minor"/>
      </rPr>
      <t>ア</t>
    </r>
    <r>
      <rPr>
        <sz val="8"/>
        <color theme="1"/>
        <rFont val="游ゴシック"/>
        <family val="3"/>
        <charset val="128"/>
        <scheme val="minor"/>
      </rPr>
      <t xml:space="preserve">
市場における標準品との価格差が
</t>
    </r>
    <r>
      <rPr>
        <b/>
        <sz val="8"/>
        <color theme="1"/>
        <rFont val="游ゴシック"/>
        <family val="3"/>
        <charset val="128"/>
        <scheme val="minor"/>
      </rPr>
      <t>大きい</t>
    </r>
    <r>
      <rPr>
        <sz val="8"/>
        <color theme="1"/>
        <rFont val="游ゴシック"/>
        <family val="3"/>
        <charset val="128"/>
        <scheme val="minor"/>
      </rPr>
      <t>機能性PVの製品</t>
    </r>
    <phoneticPr fontId="3"/>
  </si>
  <si>
    <r>
      <rPr>
        <b/>
        <sz val="11"/>
        <color theme="1"/>
        <rFont val="游ゴシック"/>
        <family val="3"/>
        <charset val="128"/>
        <scheme val="minor"/>
      </rPr>
      <t>イ</t>
    </r>
    <r>
      <rPr>
        <sz val="8"/>
        <color theme="1"/>
        <rFont val="游ゴシック"/>
        <family val="3"/>
        <charset val="128"/>
        <scheme val="minor"/>
      </rPr>
      <t xml:space="preserve">
市場における標準品との価格差が
</t>
    </r>
    <r>
      <rPr>
        <b/>
        <sz val="8"/>
        <color theme="1"/>
        <rFont val="游ゴシック"/>
        <family val="3"/>
        <charset val="128"/>
        <scheme val="minor"/>
      </rPr>
      <t>中程度</t>
    </r>
    <r>
      <rPr>
        <sz val="8"/>
        <color theme="1"/>
        <rFont val="游ゴシック"/>
        <family val="3"/>
        <charset val="128"/>
        <scheme val="minor"/>
      </rPr>
      <t xml:space="preserve">の機能性PVの製品
</t>
    </r>
    <r>
      <rPr>
        <sz val="6"/>
        <color theme="1"/>
        <rFont val="游ゴシック"/>
        <family val="3"/>
        <charset val="128"/>
        <scheme val="minor"/>
      </rPr>
      <t>※太陽電池モジュール</t>
    </r>
    <phoneticPr fontId="3"/>
  </si>
  <si>
    <r>
      <t xml:space="preserve">市場における標準品との価格差が
</t>
    </r>
    <r>
      <rPr>
        <b/>
        <sz val="8"/>
        <color theme="1"/>
        <rFont val="游ゴシック"/>
        <family val="3"/>
        <charset val="128"/>
        <scheme val="minor"/>
      </rPr>
      <t>中程度</t>
    </r>
    <r>
      <rPr>
        <sz val="8"/>
        <color theme="1"/>
        <rFont val="游ゴシック"/>
        <family val="3"/>
        <charset val="128"/>
        <scheme val="minor"/>
      </rPr>
      <t xml:space="preserve">の機能性PV
の製品
</t>
    </r>
    <r>
      <rPr>
        <sz val="6"/>
        <color theme="1"/>
        <rFont val="游ゴシック"/>
        <family val="3"/>
        <charset val="128"/>
        <scheme val="minor"/>
      </rPr>
      <t>※直流電力変換装置以外</t>
    </r>
    <phoneticPr fontId="3"/>
  </si>
  <si>
    <r>
      <t xml:space="preserve">市場における標準品との価格差が
</t>
    </r>
    <r>
      <rPr>
        <b/>
        <sz val="8"/>
        <color theme="1"/>
        <rFont val="游ゴシック"/>
        <family val="3"/>
        <charset val="128"/>
        <scheme val="minor"/>
      </rPr>
      <t>小さい</t>
    </r>
    <r>
      <rPr>
        <sz val="8"/>
        <color theme="1"/>
        <rFont val="游ゴシック"/>
        <family val="3"/>
        <charset val="128"/>
        <scheme val="minor"/>
      </rPr>
      <t xml:space="preserve">機能性PV
の製品
</t>
    </r>
    <r>
      <rPr>
        <sz val="6"/>
        <color theme="1"/>
        <rFont val="游ゴシック"/>
        <family val="3"/>
        <charset val="128"/>
        <scheme val="minor"/>
      </rPr>
      <t>※直流電力変換装置</t>
    </r>
    <phoneticPr fontId="3"/>
  </si>
  <si>
    <t>パワー
コンディショナー</t>
    <phoneticPr fontId="3"/>
  </si>
  <si>
    <r>
      <t xml:space="preserve">定格出力の
</t>
    </r>
    <r>
      <rPr>
        <b/>
        <sz val="10"/>
        <color theme="1"/>
        <rFont val="游ゴシック"/>
        <family val="3"/>
        <charset val="128"/>
        <scheme val="minor"/>
      </rPr>
      <t>合計値</t>
    </r>
    <r>
      <rPr>
        <sz val="10"/>
        <color theme="1"/>
        <rFont val="游ゴシック"/>
        <family val="3"/>
        <charset val="128"/>
        <scheme val="minor"/>
      </rPr>
      <t xml:space="preserve">
(KW)</t>
    </r>
    <rPh sb="0" eb="2">
      <t>テイカク</t>
    </rPh>
    <rPh sb="2" eb="4">
      <t>シュツリョク</t>
    </rPh>
    <rPh sb="6" eb="9">
      <t>ゴウケイチ</t>
    </rPh>
    <phoneticPr fontId="3"/>
  </si>
  <si>
    <t>No.</t>
    <phoneticPr fontId="3"/>
  </si>
  <si>
    <t>単位住戸
の番号</t>
    <rPh sb="0" eb="4">
      <t>タンイジュウコ</t>
    </rPh>
    <rPh sb="6" eb="8">
      <t>バンゴウ</t>
    </rPh>
    <phoneticPr fontId="3"/>
  </si>
  <si>
    <t>集合住宅の住戸数</t>
    <rPh sb="0" eb="4">
      <t>シュウゴウジュウタク</t>
    </rPh>
    <rPh sb="5" eb="8">
      <t>ジュウコスウ</t>
    </rPh>
    <phoneticPr fontId="3"/>
  </si>
  <si>
    <t>水準C</t>
    <rPh sb="0" eb="2">
      <t>スイジュン</t>
    </rPh>
    <phoneticPr fontId="3"/>
  </si>
  <si>
    <t>水準B</t>
    <rPh sb="0" eb="2">
      <t>スイジュン</t>
    </rPh>
    <phoneticPr fontId="3"/>
  </si>
  <si>
    <t>※集合住宅の場合は、東京ゼロエミ住宅設計確認書に記載されている単位住戸の番号、住宅の水準を記入してください。</t>
    <rPh sb="1" eb="5">
      <t>シュウゴウジュウタク</t>
    </rPh>
    <rPh sb="6" eb="8">
      <t>バアイ</t>
    </rPh>
    <rPh sb="10" eb="12">
      <t>トウキョウ</t>
    </rPh>
    <rPh sb="16" eb="18">
      <t>ジュウタク</t>
    </rPh>
    <rPh sb="18" eb="20">
      <t>セッケイ</t>
    </rPh>
    <rPh sb="20" eb="23">
      <t>カクニンショ</t>
    </rPh>
    <rPh sb="24" eb="26">
      <t>キサイ</t>
    </rPh>
    <rPh sb="31" eb="33">
      <t>タンイ</t>
    </rPh>
    <rPh sb="33" eb="35">
      <t>ジュウコ</t>
    </rPh>
    <rPh sb="36" eb="38">
      <t>バンゴウ</t>
    </rPh>
    <rPh sb="39" eb="41">
      <t>ジュウタク</t>
    </rPh>
    <rPh sb="42" eb="44">
      <t>スイジュン</t>
    </rPh>
    <rPh sb="45" eb="47">
      <t>キニュウ</t>
    </rPh>
    <phoneticPr fontId="3"/>
  </si>
  <si>
    <t>水準A</t>
    <rPh sb="0" eb="2">
      <t>スイジュン</t>
    </rPh>
    <phoneticPr fontId="3"/>
  </si>
  <si>
    <t>以下【A】～【D】は、機能性PVの設置がある場合のみ記入してください（機能性PVの設置がない場合は記入不要）。</t>
    <rPh sb="0" eb="2">
      <t>イカ</t>
    </rPh>
    <rPh sb="26" eb="28">
      <t>キニュウ</t>
    </rPh>
    <rPh sb="35" eb="38">
      <t>キノウセイ</t>
    </rPh>
    <rPh sb="41" eb="43">
      <t>セッチ</t>
    </rPh>
    <rPh sb="46" eb="48">
      <t>バアイ</t>
    </rPh>
    <rPh sb="49" eb="51">
      <t>キニュウ</t>
    </rPh>
    <rPh sb="51" eb="53">
      <t>フヨウ</t>
    </rPh>
    <phoneticPr fontId="3"/>
  </si>
  <si>
    <t>太陽光発電システムの設置はあるが申請しない場合、以下記入してください。</t>
    <rPh sb="10" eb="12">
      <t>セッチ</t>
    </rPh>
    <rPh sb="16" eb="18">
      <t>シンセイ</t>
    </rPh>
    <rPh sb="21" eb="23">
      <t>バアイ</t>
    </rPh>
    <rPh sb="24" eb="26">
      <t>イカ</t>
    </rPh>
    <rPh sb="26" eb="28">
      <t>キニュウ</t>
    </rPh>
    <phoneticPr fontId="3"/>
  </si>
  <si>
    <t>住宅の適合水準をプルダウンより選択、若しくは記入してください。</t>
    <rPh sb="0" eb="2">
      <t>ジュウタク</t>
    </rPh>
    <rPh sb="3" eb="5">
      <t>テキゴウ</t>
    </rPh>
    <phoneticPr fontId="3"/>
  </si>
  <si>
    <t>東京ゼロエミ住宅普及促進事業助成金</t>
    <rPh sb="0" eb="2">
      <t>トウキョウ</t>
    </rPh>
    <rPh sb="6" eb="8">
      <t>ジュウタク</t>
    </rPh>
    <rPh sb="8" eb="10">
      <t>フキュウ</t>
    </rPh>
    <rPh sb="10" eb="12">
      <t>ソクシン</t>
    </rPh>
    <rPh sb="12" eb="14">
      <t>ジギョウ</t>
    </rPh>
    <rPh sb="14" eb="17">
      <t>ジョセイキン</t>
    </rPh>
    <phoneticPr fontId="3"/>
  </si>
  <si>
    <t>東京ゼロエミ住宅普及促進事業　助成金交付申請書</t>
    <rPh sb="0" eb="2">
      <t>トウキョウ</t>
    </rPh>
    <rPh sb="6" eb="8">
      <t>ジュウタク</t>
    </rPh>
    <rPh sb="8" eb="10">
      <t>フキュウ</t>
    </rPh>
    <rPh sb="10" eb="12">
      <t>ソクシン</t>
    </rPh>
    <rPh sb="12" eb="14">
      <t>ジギョウ</t>
    </rPh>
    <phoneticPr fontId="6"/>
  </si>
  <si>
    <t>　公益財団法人東京都環境公社が定める「東京ゼロエミ住宅普及促進事業助成金交付要綱」に建築主全員が同意のうえ、要綱第6条に基づき、以下のとおり申請します。</t>
    <rPh sb="27" eb="29">
      <t>フキュウ</t>
    </rPh>
    <rPh sb="42" eb="45">
      <t>ケンチクヌシ</t>
    </rPh>
    <rPh sb="45" eb="47">
      <t>ゼンイン</t>
    </rPh>
    <rPh sb="64" eb="66">
      <t>イカ</t>
    </rPh>
    <phoneticPr fontId="5"/>
  </si>
  <si>
    <t>太陽光発電システムは設置しますが、東京ゼロエミ住宅普及促進事業での申請は行いません</t>
    <rPh sb="0" eb="3">
      <t>タイヨウコウ</t>
    </rPh>
    <rPh sb="3" eb="5">
      <t>ハツデン</t>
    </rPh>
    <rPh sb="10" eb="12">
      <t>セッチ</t>
    </rPh>
    <rPh sb="17" eb="19">
      <t>トウキョウ</t>
    </rPh>
    <rPh sb="23" eb="25">
      <t>ジュウタク</t>
    </rPh>
    <rPh sb="25" eb="27">
      <t>フキュウ</t>
    </rPh>
    <rPh sb="27" eb="29">
      <t>ソクシン</t>
    </rPh>
    <rPh sb="29" eb="31">
      <t>ジギョウ</t>
    </rPh>
    <rPh sb="33" eb="35">
      <t>シンセイ</t>
    </rPh>
    <rPh sb="36" eb="37">
      <t>オコナ</t>
    </rPh>
    <phoneticPr fontId="3"/>
  </si>
  <si>
    <t>令和6年10月1日以降に交付申請を行う方用</t>
    <rPh sb="6" eb="7">
      <t>ガツ</t>
    </rPh>
    <rPh sb="7" eb="9">
      <t>ツイタチ</t>
    </rPh>
    <rPh sb="9" eb="11">
      <t>イコウ</t>
    </rPh>
    <phoneticPr fontId="3"/>
  </si>
  <si>
    <t xml:space="preserve"> 国及び他の地方公共団体による補助金の交付を受ける場合、東京ゼロエミ住宅普及促進事業の助成金交付額と当該補助金の合計額が助成対象経費を超えることができないことを理解している。</t>
    <rPh sb="36" eb="38">
      <t>フキュウ</t>
    </rPh>
    <rPh sb="80" eb="82">
      <t>リカイ</t>
    </rPh>
    <phoneticPr fontId="3"/>
  </si>
  <si>
    <t>　国及び他の地方公共団体による補助金の交付を受ける場合、東京ゼロエミ住宅普及促進事業の助成金交付額と当該補助金の合計額が助成対象経費を超えることができないことを理解している。</t>
    <rPh sb="36" eb="38">
      <t>フキュウ</t>
    </rPh>
    <phoneticPr fontId="3"/>
  </si>
  <si>
    <t>　助成金の申請に係る手続の代行を依頼された者（以下「手続代行者」という。）が、東京都及び公益財団法人東京都環境公社（以下「公社」という。）が定める東京ゼロエミ住宅普及促進事業助成金交付要綱（以下「交付要綱」という。）及び手引に基づき提出する申請書及び添付書類には、いかなる理由があってもその内容に虚偽、不正の記述を行わない。申請の内容に虚偽、不正の記述をした場合には、民事上及び刑事上の法的責任が生ずる可能性があることを認識し、誠実かつ正確な申請を行う。</t>
    <rPh sb="44" eb="46">
      <t>コウエキ</t>
    </rPh>
    <rPh sb="46" eb="48">
      <t>ザイダン</t>
    </rPh>
    <rPh sb="48" eb="50">
      <t>ホウジン</t>
    </rPh>
    <rPh sb="50" eb="52">
      <t>トウキョウ</t>
    </rPh>
    <rPh sb="52" eb="53">
      <t>ト</t>
    </rPh>
    <rPh sb="53" eb="55">
      <t>カンキョウ</t>
    </rPh>
    <rPh sb="55" eb="57">
      <t>コウシャ</t>
    </rPh>
    <rPh sb="58" eb="60">
      <t>イカ</t>
    </rPh>
    <rPh sb="61" eb="63">
      <t>コウシャ</t>
    </rPh>
    <rPh sb="81" eb="83">
      <t>フキュウ</t>
    </rPh>
    <rPh sb="108" eb="109">
      <t>オヨ</t>
    </rPh>
    <rPh sb="151" eb="153">
      <t>フセイ</t>
    </rPh>
    <rPh sb="171" eb="173">
      <t>フセイ</t>
    </rPh>
    <phoneticPr fontId="3"/>
  </si>
  <si>
    <t>（第三面別紙）</t>
    <rPh sb="1" eb="2">
      <t>ダイ</t>
    </rPh>
    <rPh sb="2" eb="4">
      <t>サンメン</t>
    </rPh>
    <rPh sb="4" eb="6">
      <t>ベッシ</t>
    </rPh>
    <phoneticPr fontId="3"/>
  </si>
  <si>
    <t>　（第二面別紙）</t>
    <rPh sb="2" eb="3">
      <t>ダイ</t>
    </rPh>
    <rPh sb="3" eb="4">
      <t>ニ</t>
    </rPh>
    <rPh sb="4" eb="5">
      <t>メン</t>
    </rPh>
    <rPh sb="5" eb="7">
      <t>ベッシ</t>
    </rPh>
    <phoneticPr fontId="3"/>
  </si>
  <si>
    <t>　（第二面）</t>
    <rPh sb="2" eb="3">
      <t>ダイ</t>
    </rPh>
    <rPh sb="3" eb="4">
      <t>ニ</t>
    </rPh>
    <rPh sb="4" eb="5">
      <t>メン</t>
    </rPh>
    <phoneticPr fontId="3"/>
  </si>
  <si>
    <t>第二面別紙（2～20戸) ※戸別連携で2～20戸の場合　
第二面別紙（21戸以上）※戸別連携で21戸以上の場合</t>
    <rPh sb="14" eb="18">
      <t>コベツレンケイ</t>
    </rPh>
    <rPh sb="23" eb="24">
      <t>コ</t>
    </rPh>
    <rPh sb="25" eb="27">
      <t>バアイ</t>
    </rPh>
    <rPh sb="50" eb="52">
      <t>イジョウ</t>
    </rPh>
    <phoneticPr fontId="3"/>
  </si>
  <si>
    <t>第三面別紙（蓄電池を2台以上設置する場合の明細書）</t>
    <rPh sb="0" eb="2">
      <t>ダイサン</t>
    </rPh>
    <rPh sb="2" eb="3">
      <t>メン</t>
    </rPh>
    <rPh sb="3" eb="5">
      <t>ベッシ</t>
    </rPh>
    <rPh sb="6" eb="9">
      <t>チクデンチ</t>
    </rPh>
    <rPh sb="11" eb="12">
      <t>ダイ</t>
    </rPh>
    <rPh sb="12" eb="14">
      <t>イジョウ</t>
    </rPh>
    <rPh sb="14" eb="16">
      <t>セッチ</t>
    </rPh>
    <rPh sb="18" eb="20">
      <t>バアイ</t>
    </rPh>
    <rPh sb="21" eb="24">
      <t>メイサイショ</t>
    </rPh>
    <phoneticPr fontId="3"/>
  </si>
  <si>
    <t>13</t>
    <phoneticPr fontId="3"/>
  </si>
  <si>
    <r>
      <t xml:space="preserve">ゼロエミ
設計確認書
</t>
    </r>
    <r>
      <rPr>
        <sz val="10"/>
        <color theme="1"/>
        <rFont val="游ゴシック"/>
        <family val="3"/>
        <charset val="128"/>
        <scheme val="minor"/>
      </rPr>
      <t>に記載の</t>
    </r>
    <r>
      <rPr>
        <b/>
        <sz val="10"/>
        <color theme="1"/>
        <rFont val="游ゴシック"/>
        <family val="3"/>
        <charset val="128"/>
        <scheme val="minor"/>
      </rPr>
      <t xml:space="preserve">
発電出力
</t>
    </r>
    <r>
      <rPr>
        <sz val="10"/>
        <color theme="1"/>
        <rFont val="游ゴシック"/>
        <family val="3"/>
        <charset val="128"/>
        <scheme val="minor"/>
      </rPr>
      <t>(KW)</t>
    </r>
    <rPh sb="12" eb="14">
      <t>キサイ</t>
    </rPh>
    <rPh sb="16" eb="18">
      <t>ハツデン</t>
    </rPh>
    <rPh sb="18" eb="19">
      <t>シュツ</t>
    </rPh>
    <rPh sb="19" eb="20">
      <t>チカラ</t>
    </rPh>
    <phoneticPr fontId="3"/>
  </si>
  <si>
    <t xml:space="preserve"> 手続代行者が交付要綱第8条及び手引の要件を満たしていることを確認している。</t>
    <phoneticPr fontId="3"/>
  </si>
  <si>
    <t>　手続代行者が交付要綱第8条及び手引の要件を満たしていることを確認している。</t>
    <phoneticPr fontId="3"/>
  </si>
  <si>
    <t>　交付要綱第8条の規定に基づき、手続代行者は、交付要綱第4条各号に該当せず、将来にわたっても該当しないよう法令等を遵守することをここに誓約する。
　公社又は東京都が必要と認めた場合には、暴力団員等であるか否かの確認のため、警視庁へ照会がなされることに同意する。
　※この誓約書における「暴力団員等」とは、次に掲げる者をいう。
　　・暴力団又は暴力団員が実質的に経営を支配する法人等に所属する者
　　・暴力団員を雇用している者
　　・暴力団又は暴力団員を不当に利用していると認められる者
　　・暴力団の維持、運営に協力し、又は関与していると認められる者
　　・暴力団又は暴力団員と社会的に非難されるべき関係を有していると認められる者</t>
    <rPh sb="16" eb="18">
      <t>テツヅキ</t>
    </rPh>
    <rPh sb="18" eb="21">
      <t>ダイコウシャ</t>
    </rPh>
    <rPh sb="23" eb="25">
      <t>コウフ</t>
    </rPh>
    <rPh sb="25" eb="27">
      <t>ヨウコウ</t>
    </rPh>
    <rPh sb="27" eb="28">
      <t>ダイ</t>
    </rPh>
    <rPh sb="29" eb="30">
      <t>ジョウ</t>
    </rPh>
    <rPh sb="30" eb="31">
      <t>カク</t>
    </rPh>
    <rPh sb="31" eb="32">
      <t>ゴウ</t>
    </rPh>
    <rPh sb="33" eb="35">
      <t>ガイトウ</t>
    </rPh>
    <phoneticPr fontId="3"/>
  </si>
  <si>
    <t xml:space="preserve"> 東京ゼロエミ住宅普及促進事業助成金交付要綱（以下「交付要綱」という。）第6条の規定に基づく交付申請を行うに当たり、当該申請により助成金等の交付を受けようとする者（法人その他の団体にあっては、代表者、役員又は使用人その他の従業員若しくは構成員を含む。）が交付要綱第4条に規定する助成対象者に該当し、将来にわたっても該当するよう法令等を遵守することをここに誓約する。
 また、この誓約に違反又は相違があり、交付要綱第22条の規定により助成金交付決定の全部又は一部の取消しを受けた場合において、交付要綱第24条に規定する助成金の返還を請求されたときは、これに異議なく応じることを誓約する。
 あわせて、公社理事長又は東京都が必要と認めた場合には、暴力団員等であるか否かの確認のため警視庁へ照会がなされることに同意する。</t>
    <rPh sb="9" eb="11">
      <t>フキュウ</t>
    </rPh>
    <rPh sb="46" eb="50">
      <t>コウフシンセイ</t>
    </rPh>
    <phoneticPr fontId="3"/>
  </si>
  <si>
    <t>　東京ゼロエミ住宅普及促進事業助成金交付要綱（以下「交付要綱」という。）第6条の規定に基づく交付申請を行うに当たり、当該申請により助成金等の交付を受けようとする者（法人その他の団体にあっては、代表者、役員又は使用人その他の従業員若しくは構成員を含む。）が交付要綱第4条に規定する助成対象者に該当し、将来にわたっても該当するよう法令等を遵守することをここに誓約する。
　また、この誓約に違反又は相違があり、交付要綱第22条の規定により助成金交付決定の全部又は一部の取消しを受けた場合において、交付要綱第24条に規定する助成金の返還を請求されたときは、これに異議なく応じることを誓約する。
　あわせて、公社理事長又は東京都が必要と認めた場合には、暴力団員等であるか否かの確認のため警視庁へ照会がなされることに同意する。
　※この「暴力団排除に関する誓約」における「暴力団関係者」とは、次に掲げる者をいう。
　　・暴力団又は暴力団員が実質的に経営を支配する法人等に所属する者
　　・暴力団員を雇用している者
　　・暴力団又は暴力団員を不当に利用していると認められる者
　　・暴力団の維持、運営に協力し、又は関与していると認められる者
　　・暴力団又は暴力団員と社会的に非難されるべき関係を有していると認められる者</t>
    <rPh sb="9" eb="11">
      <t>フキュウ</t>
    </rPh>
    <rPh sb="46" eb="50">
      <t>コウフシンセイ</t>
    </rPh>
    <phoneticPr fontId="3"/>
  </si>
  <si>
    <t>交付要件等確認書兼誓約書（リース等事業者)</t>
    <phoneticPr fontId="3"/>
  </si>
  <si>
    <t>本人確認書類は手引きに記載のものの内いずれかの写しをご提出ください。</t>
    <rPh sb="0" eb="2">
      <t>ホンニン</t>
    </rPh>
    <rPh sb="2" eb="4">
      <t>カクニン</t>
    </rPh>
    <rPh sb="4" eb="6">
      <t>ショルイ</t>
    </rPh>
    <rPh sb="7" eb="9">
      <t>テビ</t>
    </rPh>
    <rPh sb="11" eb="13">
      <t>キサイ</t>
    </rPh>
    <rPh sb="17" eb="18">
      <t>ウチ</t>
    </rPh>
    <rPh sb="23" eb="24">
      <t>ウツ</t>
    </rPh>
    <rPh sb="27" eb="29">
      <t>テイシュツ</t>
    </rPh>
    <phoneticPr fontId="3"/>
  </si>
  <si>
    <t>実在証明書類として印鑑証明書を提出してください。</t>
    <rPh sb="0" eb="2">
      <t>ジツザイ</t>
    </rPh>
    <rPh sb="2" eb="6">
      <t>ショウメイショルイ</t>
    </rPh>
    <rPh sb="9" eb="11">
      <t>インカン</t>
    </rPh>
    <rPh sb="11" eb="14">
      <t>ショウメイショ</t>
    </rPh>
    <phoneticPr fontId="3"/>
  </si>
  <si>
    <t>2戸～20戸以下</t>
    <rPh sb="1" eb="2">
      <t>コ</t>
    </rPh>
    <rPh sb="6" eb="8">
      <t>イカ</t>
    </rPh>
    <phoneticPr fontId="3"/>
  </si>
  <si>
    <t>21戸以上</t>
    <rPh sb="3" eb="5">
      <t>イジョウ</t>
    </rPh>
    <phoneticPr fontId="3"/>
  </si>
  <si>
    <t>集合合計</t>
    <rPh sb="0" eb="2">
      <t>シュウゴウ</t>
    </rPh>
    <rPh sb="2" eb="4">
      <t>ゴウケイ</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</si>
</sst>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411]ggge&quot;年&quot;m&quot;月&quot;d&quot;日&quot;;@"/>
    <numFmt numFmtId="177" formatCode="#,##0_ "/>
    <numFmt numFmtId="178" formatCode="0.00_ "/>
    <numFmt numFmtId="179" formatCode="#,##0.00_ "/>
    <numFmt numFmtId="180" formatCode="0.00_);[Red]\(0.00\)"/>
    <numFmt numFmtId="181" formatCode="#,##0_);[Red]\(#,##0\)"/>
    <numFmt numFmtId="182" formatCode="#,###"/>
    <numFmt numFmtId="183" formatCode="0_ "/>
    <numFmt numFmtId="184" formatCode="#,##0_ ;[Red]\-#,##0\ "/>
  </numFmts>
  <fonts count="49" x14ac:knownFonts="1">
    <font>
      <sz val="11"/>
      <color theme="1"/>
      <name val="游ゴシック"/>
      <family val="2"/>
      <charset val="128"/>
      <scheme val="minor"/>
    </font>
    <font>
      <sz val="11"/>
      <color theme="1"/>
      <name val="游ゴシック"/>
      <family val="2"/>
      <charset val="128"/>
      <scheme val="minor"/>
    </font>
    <font>
      <sz val="11"/>
      <color theme="1"/>
      <name val="游ゴシック"/>
      <family val="3"/>
      <charset val="128"/>
      <scheme val="minor"/>
    </font>
    <font>
      <sz val="6"/>
      <name val="游ゴシック"/>
      <family val="2"/>
      <charset val="128"/>
      <scheme val="minor"/>
    </font>
    <font>
      <sz val="11"/>
      <color indexed="8"/>
      <name val="ＭＳ Ｐゴシック"/>
      <family val="3"/>
      <charset val="128"/>
    </font>
    <font>
      <sz val="6"/>
      <name val="游ゴシック"/>
      <family val="3"/>
      <charset val="128"/>
      <scheme val="minor"/>
    </font>
    <font>
      <sz val="6"/>
      <name val="ＭＳ Ｐゴシック"/>
      <family val="3"/>
      <charset val="128"/>
    </font>
    <font>
      <sz val="8"/>
      <name val="ＭＳ Ｐゴシック"/>
      <family val="3"/>
      <charset val="128"/>
    </font>
    <font>
      <sz val="9"/>
      <color rgb="FF000000"/>
      <name val="Meiryo UI"/>
      <family val="3"/>
      <charset val="128"/>
    </font>
    <font>
      <sz val="9"/>
      <color rgb="FFFF0000"/>
      <name val="游ゴシック"/>
      <family val="3"/>
      <charset val="128"/>
      <scheme val="minor"/>
    </font>
    <font>
      <sz val="9"/>
      <color theme="1"/>
      <name val="游ゴシック"/>
      <family val="3"/>
      <charset val="128"/>
      <scheme val="minor"/>
    </font>
    <font>
      <b/>
      <sz val="9"/>
      <color theme="1"/>
      <name val="游ゴシック"/>
      <family val="3"/>
      <charset val="128"/>
      <scheme val="minor"/>
    </font>
    <font>
      <sz val="11"/>
      <color rgb="FF000000"/>
      <name val="游ゴシック"/>
      <family val="3"/>
      <charset val="128"/>
    </font>
    <font>
      <sz val="11"/>
      <name val="ＭＳ Ｐゴシック"/>
      <family val="3"/>
      <charset val="128"/>
    </font>
    <font>
      <b/>
      <sz val="10"/>
      <color theme="1"/>
      <name val="游ゴシック"/>
      <family val="3"/>
      <charset val="128"/>
      <scheme val="minor"/>
    </font>
    <font>
      <sz val="10"/>
      <color theme="1"/>
      <name val="游ゴシック"/>
      <family val="3"/>
      <charset val="128"/>
      <scheme val="minor"/>
    </font>
    <font>
      <sz val="12"/>
      <color theme="1"/>
      <name val="游ゴシック"/>
      <family val="3"/>
      <charset val="128"/>
      <scheme val="minor"/>
    </font>
    <font>
      <sz val="18"/>
      <color theme="1"/>
      <name val="游ゴシック"/>
      <family val="3"/>
      <charset val="128"/>
      <scheme val="minor"/>
    </font>
    <font>
      <sz val="14"/>
      <color theme="1"/>
      <name val="游ゴシック"/>
      <family val="3"/>
      <charset val="128"/>
      <scheme val="minor"/>
    </font>
    <font>
      <strike/>
      <sz val="11"/>
      <color theme="1"/>
      <name val="游ゴシック"/>
      <family val="3"/>
      <charset val="128"/>
      <scheme val="minor"/>
    </font>
    <font>
      <sz val="8"/>
      <color theme="1"/>
      <name val="游ゴシック"/>
      <family val="3"/>
      <charset val="128"/>
      <scheme val="minor"/>
    </font>
    <font>
      <b/>
      <sz val="14"/>
      <color theme="1"/>
      <name val="游ゴシック"/>
      <family val="3"/>
      <charset val="128"/>
      <scheme val="minor"/>
    </font>
    <font>
      <sz val="13"/>
      <color theme="1"/>
      <name val="游ゴシック"/>
      <family val="3"/>
      <charset val="128"/>
      <scheme val="minor"/>
    </font>
    <font>
      <u/>
      <sz val="12"/>
      <color theme="1"/>
      <name val="游ゴシック"/>
      <family val="3"/>
      <charset val="128"/>
      <scheme val="minor"/>
    </font>
    <font>
      <b/>
      <sz val="15"/>
      <color theme="1"/>
      <name val="游ゴシック"/>
      <family val="3"/>
      <charset val="128"/>
      <scheme val="minor"/>
    </font>
    <font>
      <sz val="18"/>
      <color theme="1"/>
      <name val="游ゴシック"/>
      <family val="3"/>
      <charset val="128"/>
    </font>
    <font>
      <sz val="16"/>
      <color theme="1"/>
      <name val="游ゴシック"/>
      <family val="3"/>
      <charset val="128"/>
    </font>
    <font>
      <sz val="16"/>
      <color theme="1"/>
      <name val="游ゴシック"/>
      <family val="3"/>
      <charset val="128"/>
      <scheme val="minor"/>
    </font>
    <font>
      <b/>
      <sz val="16"/>
      <color theme="1"/>
      <name val="游ゴシック"/>
      <family val="3"/>
      <charset val="128"/>
      <scheme val="minor"/>
    </font>
    <font>
      <b/>
      <sz val="11"/>
      <color theme="1"/>
      <name val="游ゴシック"/>
      <family val="3"/>
      <charset val="128"/>
      <scheme val="minor"/>
    </font>
    <font>
      <b/>
      <sz val="12"/>
      <color theme="1"/>
      <name val="游ゴシック"/>
      <family val="3"/>
      <charset val="128"/>
      <scheme val="minor"/>
    </font>
    <font>
      <b/>
      <sz val="8"/>
      <color theme="1"/>
      <name val="游ゴシック"/>
      <family val="3"/>
      <charset val="128"/>
      <scheme val="minor"/>
    </font>
    <font>
      <sz val="6"/>
      <color theme="0"/>
      <name val="游ゴシック"/>
      <family val="3"/>
      <charset val="128"/>
      <scheme val="minor"/>
    </font>
    <font>
      <b/>
      <sz val="12"/>
      <color theme="8"/>
      <name val="游ゴシック"/>
      <family val="3"/>
      <charset val="128"/>
      <scheme val="minor"/>
    </font>
    <font>
      <b/>
      <sz val="11"/>
      <color rgb="FFFF0000"/>
      <name val="游ゴシック"/>
      <family val="3"/>
      <charset val="128"/>
      <scheme val="minor"/>
    </font>
    <font>
      <b/>
      <sz val="12"/>
      <name val="游ゴシック"/>
      <family val="3"/>
      <charset val="128"/>
      <scheme val="minor"/>
    </font>
    <font>
      <sz val="12"/>
      <name val="游ゴシック"/>
      <family val="3"/>
      <charset val="128"/>
      <scheme val="minor"/>
    </font>
    <font>
      <b/>
      <sz val="16"/>
      <name val="游ゴシック"/>
      <family val="3"/>
      <charset val="128"/>
      <scheme val="minor"/>
    </font>
    <font>
      <sz val="22"/>
      <color theme="1"/>
      <name val="游ゴシック"/>
      <family val="3"/>
      <charset val="128"/>
    </font>
    <font>
      <b/>
      <sz val="12"/>
      <color rgb="FFFF0000"/>
      <name val="游ゴシック"/>
      <family val="3"/>
      <charset val="128"/>
      <scheme val="minor"/>
    </font>
    <font>
      <sz val="11"/>
      <color rgb="FFFF0000"/>
      <name val="游ゴシック"/>
      <family val="3"/>
      <charset val="128"/>
      <scheme val="minor"/>
    </font>
    <font>
      <sz val="11"/>
      <color theme="1"/>
      <name val="メイリオ"/>
      <family val="3"/>
      <charset val="128"/>
    </font>
    <font>
      <sz val="11"/>
      <color rgb="FF0070C0"/>
      <name val="游ゴシック"/>
      <family val="3"/>
      <charset val="128"/>
      <scheme val="minor"/>
    </font>
    <font>
      <b/>
      <sz val="9"/>
      <color rgb="FFFF0000"/>
      <name val="游ゴシック"/>
      <family val="3"/>
      <charset val="128"/>
      <scheme val="minor"/>
    </font>
    <font>
      <sz val="11"/>
      <color theme="9"/>
      <name val="游ゴシック"/>
      <family val="3"/>
      <charset val="128"/>
      <scheme val="minor"/>
    </font>
    <font>
      <b/>
      <sz val="9"/>
      <color theme="9"/>
      <name val="游ゴシック"/>
      <family val="3"/>
      <charset val="128"/>
      <scheme val="minor"/>
    </font>
    <font>
      <b/>
      <sz val="6"/>
      <color theme="1"/>
      <name val="游ゴシック"/>
      <family val="3"/>
      <charset val="128"/>
      <scheme val="minor"/>
    </font>
    <font>
      <b/>
      <sz val="18"/>
      <color theme="1"/>
      <name val="游ゴシック"/>
      <family val="3"/>
      <charset val="128"/>
      <scheme val="minor"/>
    </font>
    <font>
      <sz val="6"/>
      <color theme="1"/>
      <name val="游ゴシック"/>
      <family val="3"/>
      <charset val="128"/>
      <scheme val="minor"/>
    </font>
  </fonts>
  <fills count="17">
    <fill>
      <patternFill patternType="none"/>
    </fill>
    <fill>
      <patternFill patternType="gray125"/>
    </fill>
    <fill>
      <patternFill patternType="solid">
        <fgColor theme="9" tint="0.79998168889431442"/>
        <bgColor indexed="64"/>
      </patternFill>
    </fill>
    <fill>
      <patternFill patternType="solid">
        <fgColor theme="0" tint="-0.14999847407452621"/>
        <bgColor indexed="64"/>
      </patternFill>
    </fill>
    <fill>
      <patternFill patternType="solid">
        <fgColor indexed="9"/>
        <bgColor indexed="64"/>
      </patternFill>
    </fill>
    <fill>
      <patternFill patternType="solid">
        <fgColor rgb="FFD9D9D9"/>
        <bgColor indexed="64"/>
      </patternFill>
    </fill>
    <fill>
      <patternFill patternType="solid">
        <fgColor rgb="FFFFFF00"/>
        <bgColor indexed="64"/>
      </patternFill>
    </fill>
    <fill>
      <patternFill patternType="solid">
        <fgColor theme="4" tint="0.79998168889431442"/>
        <bgColor indexed="64"/>
      </patternFill>
    </fill>
    <fill>
      <patternFill patternType="solid">
        <fgColor rgb="FFFFFF99"/>
        <bgColor indexed="64"/>
      </patternFill>
    </fill>
    <fill>
      <patternFill patternType="solid">
        <fgColor theme="0"/>
        <bgColor indexed="64"/>
      </patternFill>
    </fill>
    <fill>
      <patternFill patternType="solid">
        <fgColor rgb="FFFFFF66"/>
        <bgColor indexed="64"/>
      </patternFill>
    </fill>
    <fill>
      <patternFill patternType="solid">
        <fgColor theme="7" tint="0.79998168889431442"/>
        <bgColor indexed="64"/>
      </patternFill>
    </fill>
    <fill>
      <patternFill patternType="solid">
        <fgColor theme="8" tint="0.79998168889431442"/>
        <bgColor indexed="64"/>
      </patternFill>
    </fill>
    <fill>
      <patternFill patternType="solid">
        <fgColor theme="5" tint="0.79998168889431442"/>
        <bgColor indexed="64"/>
      </patternFill>
    </fill>
    <fill>
      <patternFill patternType="solid">
        <fgColor theme="0" tint="-4.9989318521683403E-2"/>
        <bgColor indexed="64"/>
      </patternFill>
    </fill>
    <fill>
      <patternFill patternType="solid">
        <fgColor theme="2"/>
        <bgColor indexed="64"/>
      </patternFill>
    </fill>
    <fill>
      <patternFill patternType="solid">
        <fgColor theme="0" tint="-0.34998626667073579"/>
        <bgColor indexed="64"/>
      </patternFill>
    </fill>
  </fills>
  <borders count="112">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thin">
        <color indexed="64"/>
      </right>
      <top/>
      <bottom/>
      <diagonal/>
    </border>
    <border>
      <left style="thin">
        <color indexed="64"/>
      </left>
      <right/>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style="thin">
        <color indexed="64"/>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hair">
        <color indexed="64"/>
      </left>
      <right/>
      <top style="thin">
        <color indexed="64"/>
      </top>
      <bottom style="hair">
        <color indexed="64"/>
      </bottom>
      <diagonal/>
    </border>
    <border>
      <left/>
      <right style="thin">
        <color indexed="64"/>
      </right>
      <top style="thin">
        <color indexed="64"/>
      </top>
      <bottom style="hair">
        <color indexed="64"/>
      </bottom>
      <diagonal/>
    </border>
    <border>
      <left/>
      <right/>
      <top style="hair">
        <color indexed="64"/>
      </top>
      <bottom/>
      <diagonal/>
    </border>
    <border>
      <left/>
      <right style="thin">
        <color indexed="64"/>
      </right>
      <top style="hair">
        <color indexed="64"/>
      </top>
      <bottom/>
      <diagonal/>
    </border>
    <border>
      <left style="dotted">
        <color indexed="64"/>
      </left>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top style="medium">
        <color indexed="64"/>
      </top>
      <bottom style="medium">
        <color indexed="64"/>
      </bottom>
      <diagonal/>
    </border>
    <border>
      <left/>
      <right/>
      <top style="medium">
        <color indexed="64"/>
      </top>
      <bottom/>
      <diagonal/>
    </border>
    <border>
      <left/>
      <right style="dotted">
        <color indexed="64"/>
      </right>
      <top style="medium">
        <color indexed="64"/>
      </top>
      <bottom style="medium">
        <color indexed="64"/>
      </bottom>
      <diagonal/>
    </border>
    <border>
      <left style="medium">
        <color indexed="64"/>
      </left>
      <right/>
      <top style="thin">
        <color indexed="64"/>
      </top>
      <bottom style="medium">
        <color indexed="64"/>
      </bottom>
      <diagonal/>
    </border>
    <border>
      <left/>
      <right style="medium">
        <color indexed="64"/>
      </right>
      <top/>
      <bottom style="medium">
        <color indexed="64"/>
      </bottom>
      <diagonal/>
    </border>
    <border>
      <left/>
      <right style="medium">
        <color indexed="64"/>
      </right>
      <top style="medium">
        <color indexed="64"/>
      </top>
      <bottom style="thin">
        <color indexed="64"/>
      </bottom>
      <diagonal/>
    </border>
    <border>
      <left style="dotted">
        <color indexed="64"/>
      </left>
      <right/>
      <top style="medium">
        <color indexed="64"/>
      </top>
      <bottom style="thin">
        <color indexed="64"/>
      </bottom>
      <diagonal/>
    </border>
    <border>
      <left style="dotted">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right style="dotted">
        <color indexed="64"/>
      </right>
      <top style="thin">
        <color indexed="64"/>
      </top>
      <bottom style="thin">
        <color indexed="64"/>
      </bottom>
      <diagonal/>
    </border>
    <border>
      <left style="dotted">
        <color indexed="64"/>
      </left>
      <right/>
      <top style="medium">
        <color indexed="64"/>
      </top>
      <bottom style="medium">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style="medium">
        <color indexed="64"/>
      </top>
      <bottom style="medium">
        <color indexed="64"/>
      </bottom>
      <diagonal/>
    </border>
    <border>
      <left/>
      <right style="medium">
        <color indexed="64"/>
      </right>
      <top/>
      <bottom/>
      <diagonal/>
    </border>
    <border>
      <left/>
      <right style="medium">
        <color indexed="64"/>
      </right>
      <top style="medium">
        <color indexed="64"/>
      </top>
      <bottom/>
      <diagonal/>
    </border>
    <border>
      <left style="dotted">
        <color theme="1"/>
      </left>
      <right/>
      <top style="thin">
        <color indexed="64"/>
      </top>
      <bottom/>
      <diagonal/>
    </border>
    <border>
      <left style="dotted">
        <color theme="1"/>
      </left>
      <right/>
      <top/>
      <bottom/>
      <diagonal/>
    </border>
    <border>
      <left style="dotted">
        <color theme="1"/>
      </left>
      <right/>
      <top/>
      <bottom style="thin">
        <color indexed="64"/>
      </bottom>
      <diagonal/>
    </border>
    <border>
      <left/>
      <right style="dotted">
        <color theme="1"/>
      </right>
      <top style="thin">
        <color indexed="64"/>
      </top>
      <bottom/>
      <diagonal/>
    </border>
    <border>
      <left/>
      <right style="dotted">
        <color theme="1"/>
      </right>
      <top/>
      <bottom/>
      <diagonal/>
    </border>
    <border>
      <left/>
      <right style="dotted">
        <color theme="1"/>
      </right>
      <top/>
      <bottom style="thin">
        <color indexed="64"/>
      </bottom>
      <diagonal/>
    </border>
    <border>
      <left style="dotted">
        <color theme="1"/>
      </left>
      <right/>
      <top style="thin">
        <color theme="1"/>
      </top>
      <bottom/>
      <diagonal/>
    </border>
    <border>
      <left/>
      <right/>
      <top style="thin">
        <color theme="1"/>
      </top>
      <bottom/>
      <diagonal/>
    </border>
    <border>
      <left style="thin">
        <color theme="1"/>
      </left>
      <right/>
      <top style="thin">
        <color theme="1"/>
      </top>
      <bottom/>
      <diagonal/>
    </border>
    <border>
      <left/>
      <right style="thin">
        <color theme="1"/>
      </right>
      <top style="thin">
        <color theme="1"/>
      </top>
      <bottom/>
      <diagonal/>
    </border>
    <border>
      <left style="thin">
        <color theme="1"/>
      </left>
      <right style="thin">
        <color theme="1"/>
      </right>
      <top style="thin">
        <color theme="1"/>
      </top>
      <bottom/>
      <diagonal/>
    </border>
    <border>
      <left style="dotted">
        <color indexed="64"/>
      </left>
      <right/>
      <top style="thin">
        <color indexed="64"/>
      </top>
      <bottom/>
      <diagonal/>
    </border>
    <border>
      <left style="dotted">
        <color indexed="64"/>
      </left>
      <right/>
      <top/>
      <bottom/>
      <diagonal/>
    </border>
    <border>
      <left/>
      <right style="dotted">
        <color indexed="64"/>
      </right>
      <top/>
      <bottom/>
      <diagonal/>
    </border>
    <border>
      <left style="medium">
        <color indexed="64"/>
      </left>
      <right/>
      <top style="medium">
        <color indexed="64"/>
      </top>
      <bottom/>
      <diagonal/>
    </border>
    <border>
      <left style="medium">
        <color indexed="64"/>
      </left>
      <right style="thin">
        <color theme="1"/>
      </right>
      <top style="medium">
        <color indexed="64"/>
      </top>
      <bottom style="thin">
        <color theme="1"/>
      </bottom>
      <diagonal/>
    </border>
    <border>
      <left style="thin">
        <color theme="1"/>
      </left>
      <right style="thin">
        <color theme="1"/>
      </right>
      <top style="medium">
        <color indexed="64"/>
      </top>
      <bottom style="thin">
        <color theme="1"/>
      </bottom>
      <diagonal/>
    </border>
    <border>
      <left style="thin">
        <color theme="1"/>
      </left>
      <right style="medium">
        <color indexed="64"/>
      </right>
      <top style="medium">
        <color indexed="64"/>
      </top>
      <bottom style="thin">
        <color theme="1"/>
      </bottom>
      <diagonal/>
    </border>
    <border>
      <left style="medium">
        <color indexed="64"/>
      </left>
      <right/>
      <top style="medium">
        <color indexed="64"/>
      </top>
      <bottom style="thin">
        <color theme="1"/>
      </bottom>
      <diagonal/>
    </border>
    <border>
      <left/>
      <right style="medium">
        <color indexed="64"/>
      </right>
      <top style="medium">
        <color indexed="64"/>
      </top>
      <bottom style="thin">
        <color theme="1"/>
      </bottom>
      <diagonal/>
    </border>
    <border>
      <left style="thin">
        <color indexed="64"/>
      </left>
      <right style="medium">
        <color indexed="64"/>
      </right>
      <top style="thin">
        <color indexed="64"/>
      </top>
      <bottom style="medium">
        <color indexed="64"/>
      </bottom>
      <diagonal/>
    </border>
    <border>
      <left style="medium">
        <color indexed="64"/>
      </left>
      <right style="thin">
        <color theme="1"/>
      </right>
      <top/>
      <bottom style="medium">
        <color indexed="64"/>
      </bottom>
      <diagonal/>
    </border>
    <border>
      <left style="thin">
        <color theme="1"/>
      </left>
      <right style="thin">
        <color theme="1"/>
      </right>
      <top/>
      <bottom style="medium">
        <color indexed="64"/>
      </bottom>
      <diagonal/>
    </border>
    <border>
      <left/>
      <right style="medium">
        <color indexed="64"/>
      </right>
      <top style="thin">
        <color theme="1"/>
      </top>
      <bottom style="medium">
        <color indexed="64"/>
      </bottom>
      <diagonal/>
    </border>
    <border>
      <left/>
      <right/>
      <top style="medium">
        <color indexed="64"/>
      </top>
      <bottom style="thin">
        <color theme="1"/>
      </bottom>
      <diagonal/>
    </border>
    <border>
      <left/>
      <right/>
      <top style="thin">
        <color theme="1"/>
      </top>
      <bottom style="medium">
        <color indexed="64"/>
      </bottom>
      <diagonal/>
    </border>
    <border>
      <left/>
      <right style="dotted">
        <color indexed="64"/>
      </right>
      <top style="medium">
        <color indexed="64"/>
      </top>
      <bottom/>
      <diagonal/>
    </border>
    <border>
      <left style="dotted">
        <color theme="1"/>
      </left>
      <right/>
      <top style="medium">
        <color indexed="64"/>
      </top>
      <bottom/>
      <diagonal/>
    </border>
    <border>
      <left/>
      <right style="dotted">
        <color theme="1"/>
      </right>
      <top style="medium">
        <color indexed="64"/>
      </top>
      <bottom/>
      <diagonal/>
    </border>
    <border>
      <left/>
      <right style="dotted">
        <color indexed="64"/>
      </right>
      <top/>
      <bottom style="medium">
        <color indexed="64"/>
      </bottom>
      <diagonal/>
    </border>
    <border>
      <left style="dotted">
        <color theme="1"/>
      </left>
      <right/>
      <top/>
      <bottom style="medium">
        <color indexed="64"/>
      </bottom>
      <diagonal/>
    </border>
    <border>
      <left/>
      <right style="dotted">
        <color theme="1"/>
      </right>
      <top/>
      <bottom style="medium">
        <color indexed="64"/>
      </bottom>
      <diagonal/>
    </border>
    <border>
      <left style="thin">
        <color indexed="64"/>
      </left>
      <right style="dotted">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tted">
        <color indexed="64"/>
      </right>
      <top style="thin">
        <color indexed="64"/>
      </top>
      <bottom style="medium">
        <color indexed="64"/>
      </bottom>
      <diagonal/>
    </border>
    <border>
      <left style="dotted">
        <color indexed="64"/>
      </left>
      <right/>
      <top/>
      <bottom style="medium">
        <color indexed="64"/>
      </bottom>
      <diagonal/>
    </border>
    <border>
      <left style="dotted">
        <color indexed="64"/>
      </left>
      <right/>
      <top style="medium">
        <color indexed="64"/>
      </top>
      <bottom/>
      <diagonal/>
    </border>
    <border>
      <left style="medium">
        <color indexed="64"/>
      </left>
      <right/>
      <top style="thin">
        <color theme="1"/>
      </top>
      <bottom style="medium">
        <color indexed="64"/>
      </bottom>
      <diagonal/>
    </border>
    <border>
      <left style="thin">
        <color theme="1"/>
      </left>
      <right/>
      <top style="thin">
        <color theme="1"/>
      </top>
      <bottom style="medium">
        <color indexed="64"/>
      </bottom>
      <diagonal/>
    </border>
    <border>
      <left/>
      <right style="thin">
        <color theme="1"/>
      </right>
      <top style="thin">
        <color theme="1"/>
      </top>
      <bottom style="medium">
        <color indexed="64"/>
      </bottom>
      <diagonal/>
    </border>
    <border>
      <left style="medium">
        <color indexed="64"/>
      </left>
      <right style="thin">
        <color indexed="64"/>
      </right>
      <top/>
      <bottom style="thin">
        <color indexed="64"/>
      </bottom>
      <diagonal/>
    </border>
    <border>
      <left style="thin">
        <color indexed="64"/>
      </left>
      <right style="dotted">
        <color indexed="64"/>
      </right>
      <top/>
      <bottom style="thin">
        <color indexed="64"/>
      </bottom>
      <diagonal/>
    </border>
    <border>
      <left style="dotted">
        <color indexed="64"/>
      </left>
      <right/>
      <top/>
      <bottom style="thin">
        <color indexed="64"/>
      </bottom>
      <diagonal/>
    </border>
  </borders>
  <cellStyleXfs count="5">
    <xf numFmtId="0" fontId="0" fillId="0" borderId="0">
      <alignment vertical="center"/>
    </xf>
    <xf numFmtId="38" fontId="1" fillId="0" borderId="0" applyFont="0" applyFill="0" applyBorder="0" applyAlignment="0" applyProtection="0">
      <alignment vertical="center"/>
    </xf>
    <xf numFmtId="0" fontId="2" fillId="0" borderId="0">
      <alignment vertical="center"/>
    </xf>
    <xf numFmtId="38" fontId="4" fillId="0" borderId="0" applyFont="0" applyFill="0" applyBorder="0" applyAlignment="0" applyProtection="0">
      <alignment vertical="center"/>
    </xf>
    <xf numFmtId="0" fontId="13" fillId="0" borderId="0">
      <alignment vertical="center"/>
    </xf>
  </cellStyleXfs>
  <cellXfs count="863">
    <xf numFmtId="0" fontId="0" fillId="0" borderId="0" xfId="0">
      <alignment vertical="center"/>
    </xf>
    <xf numFmtId="0" fontId="2" fillId="0" borderId="0" xfId="0" applyFont="1">
      <alignment vertical="center"/>
    </xf>
    <xf numFmtId="0" fontId="10" fillId="0" borderId="0" xfId="0" applyFont="1" applyAlignment="1" applyProtection="1">
      <protection hidden="1"/>
    </xf>
    <xf numFmtId="0" fontId="10" fillId="0" borderId="0" xfId="0" applyFont="1" applyProtection="1">
      <alignment vertical="center"/>
      <protection hidden="1"/>
    </xf>
    <xf numFmtId="0" fontId="10" fillId="0" borderId="0" xfId="0" applyFont="1" applyAlignment="1" applyProtection="1">
      <alignment horizontal="center" vertical="center" wrapText="1"/>
      <protection hidden="1"/>
    </xf>
    <xf numFmtId="0" fontId="2" fillId="0" borderId="0" xfId="0" applyFont="1" applyAlignment="1" applyProtection="1">
      <protection hidden="1"/>
    </xf>
    <xf numFmtId="0" fontId="10" fillId="0" borderId="14" xfId="0" applyFont="1" applyBorder="1" applyAlignment="1" applyProtection="1">
      <alignment vertical="center" wrapText="1"/>
      <protection hidden="1"/>
    </xf>
    <xf numFmtId="177" fontId="11" fillId="0" borderId="14" xfId="0" applyNumberFormat="1" applyFont="1" applyBorder="1" applyProtection="1">
      <alignment vertical="center"/>
      <protection hidden="1"/>
    </xf>
    <xf numFmtId="0" fontId="2" fillId="0" borderId="0" xfId="0" applyFont="1" applyProtection="1">
      <alignment vertical="center"/>
      <protection hidden="1"/>
    </xf>
    <xf numFmtId="0" fontId="10" fillId="0" borderId="0" xfId="0" applyFont="1" applyAlignment="1" applyProtection="1">
      <alignment horizontal="left" vertical="center"/>
      <protection hidden="1"/>
    </xf>
    <xf numFmtId="0" fontId="15" fillId="0" borderId="0" xfId="2" applyFont="1" applyProtection="1">
      <alignment vertical="center"/>
      <protection hidden="1"/>
    </xf>
    <xf numFmtId="0" fontId="10" fillId="9" borderId="11" xfId="4" applyFont="1" applyFill="1" applyBorder="1" applyAlignment="1" applyProtection="1">
      <alignment horizontal="center" vertical="center" wrapText="1"/>
      <protection locked="0"/>
    </xf>
    <xf numFmtId="0" fontId="16" fillId="0" borderId="0" xfId="2" applyFont="1" applyProtection="1">
      <alignment vertical="center"/>
      <protection hidden="1"/>
    </xf>
    <xf numFmtId="0" fontId="17" fillId="0" borderId="0" xfId="2" applyFont="1" applyProtection="1">
      <alignment vertical="center"/>
      <protection hidden="1"/>
    </xf>
    <xf numFmtId="0" fontId="16" fillId="0" borderId="0" xfId="2" applyFont="1" applyAlignment="1" applyProtection="1">
      <alignment horizontal="center" vertical="center"/>
      <protection hidden="1"/>
    </xf>
    <xf numFmtId="38" fontId="16" fillId="0" borderId="0" xfId="3" applyFont="1" applyFill="1" applyAlignment="1" applyProtection="1">
      <alignment vertical="center"/>
      <protection hidden="1"/>
    </xf>
    <xf numFmtId="0" fontId="18" fillId="0" borderId="0" xfId="2" applyFont="1" applyAlignment="1" applyProtection="1">
      <alignment horizontal="center" vertical="center"/>
      <protection hidden="1"/>
    </xf>
    <xf numFmtId="0" fontId="10" fillId="0" borderId="0" xfId="2" applyFont="1" applyAlignment="1" applyProtection="1">
      <alignment vertical="center" wrapText="1"/>
      <protection hidden="1"/>
    </xf>
    <xf numFmtId="0" fontId="15" fillId="0" borderId="0" xfId="2" applyFont="1" applyAlignment="1" applyProtection="1">
      <alignment horizontal="center" vertical="center"/>
      <protection hidden="1"/>
    </xf>
    <xf numFmtId="38" fontId="15" fillId="0" borderId="0" xfId="3" applyFont="1" applyFill="1" applyAlignment="1" applyProtection="1">
      <alignment vertical="center"/>
      <protection hidden="1"/>
    </xf>
    <xf numFmtId="0" fontId="15" fillId="4" borderId="0" xfId="2" applyFont="1" applyFill="1" applyProtection="1">
      <alignment vertical="center"/>
      <protection hidden="1"/>
    </xf>
    <xf numFmtId="38" fontId="16" fillId="0" borderId="0" xfId="3" applyFont="1" applyFill="1" applyBorder="1" applyAlignment="1" applyProtection="1">
      <alignment vertical="center"/>
      <protection hidden="1"/>
    </xf>
    <xf numFmtId="0" fontId="21" fillId="0" borderId="0" xfId="2" applyFont="1" applyProtection="1">
      <alignment vertical="center"/>
      <protection hidden="1"/>
    </xf>
    <xf numFmtId="0" fontId="15" fillId="0" borderId="0" xfId="2" applyFont="1" applyAlignment="1" applyProtection="1">
      <alignment vertical="top"/>
      <protection hidden="1"/>
    </xf>
    <xf numFmtId="0" fontId="15" fillId="0" borderId="0" xfId="2" applyFont="1" applyAlignment="1" applyProtection="1">
      <alignment horizontal="center" vertical="top"/>
      <protection hidden="1"/>
    </xf>
    <xf numFmtId="38" fontId="15" fillId="0" borderId="0" xfId="3" applyFont="1" applyFill="1" applyAlignment="1" applyProtection="1">
      <alignment vertical="top"/>
      <protection hidden="1"/>
    </xf>
    <xf numFmtId="49" fontId="18" fillId="0" borderId="0" xfId="2" applyNumberFormat="1" applyFont="1" applyAlignment="1" applyProtection="1">
      <alignment vertical="center" wrapText="1"/>
      <protection locked="0" hidden="1"/>
    </xf>
    <xf numFmtId="0" fontId="22" fillId="0" borderId="0" xfId="2" applyFont="1" applyProtection="1">
      <alignment vertical="center"/>
      <protection hidden="1"/>
    </xf>
    <xf numFmtId="0" fontId="23" fillId="0" borderId="0" xfId="2" applyFont="1" applyProtection="1">
      <alignment vertical="center"/>
      <protection hidden="1"/>
    </xf>
    <xf numFmtId="0" fontId="23" fillId="0" borderId="0" xfId="2" applyFont="1" applyAlignment="1" applyProtection="1">
      <alignment horizontal="right" vertical="center"/>
      <protection hidden="1"/>
    </xf>
    <xf numFmtId="0" fontId="16" fillId="0" borderId="11" xfId="2" applyFont="1" applyBorder="1" applyAlignment="1" applyProtection="1">
      <alignment horizontal="center" vertical="center"/>
      <protection locked="0" hidden="1"/>
    </xf>
    <xf numFmtId="0" fontId="23" fillId="0" borderId="0" xfId="2" applyFont="1" applyAlignment="1" applyProtection="1">
      <alignment horizontal="center" vertical="center"/>
      <protection hidden="1"/>
    </xf>
    <xf numFmtId="0" fontId="10" fillId="0" borderId="0" xfId="2" applyFont="1" applyProtection="1">
      <alignment vertical="center"/>
      <protection hidden="1"/>
    </xf>
    <xf numFmtId="0" fontId="16" fillId="0" borderId="0" xfId="2" applyFont="1" applyAlignment="1" applyProtection="1">
      <alignment horizontal="right" vertical="center"/>
      <protection hidden="1"/>
    </xf>
    <xf numFmtId="0" fontId="18" fillId="0" borderId="0" xfId="2" applyFont="1" applyAlignment="1" applyProtection="1">
      <alignment horizontal="distributed" vertical="center"/>
      <protection hidden="1"/>
    </xf>
    <xf numFmtId="0" fontId="15" fillId="0" borderId="0" xfId="2" applyFont="1" applyAlignment="1" applyProtection="1">
      <alignment vertical="center" textRotation="255"/>
      <protection hidden="1"/>
    </xf>
    <xf numFmtId="38" fontId="15" fillId="0" borderId="0" xfId="3" applyFont="1" applyFill="1" applyBorder="1" applyAlignment="1" applyProtection="1">
      <alignment vertical="center"/>
      <protection hidden="1"/>
    </xf>
    <xf numFmtId="0" fontId="16" fillId="0" borderId="0" xfId="2" applyFont="1" applyAlignment="1" applyProtection="1">
      <alignment vertical="top" wrapText="1"/>
      <protection hidden="1"/>
    </xf>
    <xf numFmtId="0" fontId="24" fillId="0" borderId="0" xfId="2" applyFont="1" applyAlignment="1" applyProtection="1">
      <alignment horizontal="center" vertical="center"/>
      <protection hidden="1"/>
    </xf>
    <xf numFmtId="0" fontId="16" fillId="0" borderId="0" xfId="2" applyFont="1" applyAlignment="1" applyProtection="1">
      <alignment horizontal="left" vertical="center"/>
      <protection hidden="1"/>
    </xf>
    <xf numFmtId="0" fontId="16" fillId="0" borderId="0" xfId="2" applyFont="1" applyAlignment="1" applyProtection="1">
      <alignment horizontal="left" vertical="center" wrapText="1"/>
      <protection hidden="1"/>
    </xf>
    <xf numFmtId="0" fontId="16" fillId="0" borderId="0" xfId="2" applyFont="1" applyAlignment="1" applyProtection="1">
      <alignment vertical="center" wrapText="1"/>
      <protection hidden="1"/>
    </xf>
    <xf numFmtId="0" fontId="16" fillId="0" borderId="0" xfId="2" applyFont="1" applyAlignment="1" applyProtection="1">
      <alignment horizontal="distributed" vertical="center"/>
      <protection hidden="1"/>
    </xf>
    <xf numFmtId="49" fontId="16" fillId="0" borderId="0" xfId="2" applyNumberFormat="1" applyFont="1" applyAlignment="1" applyProtection="1">
      <alignment horizontal="left" vertical="center"/>
      <protection hidden="1"/>
    </xf>
    <xf numFmtId="0" fontId="10" fillId="0" borderId="0" xfId="2" applyFont="1" applyAlignment="1" applyProtection="1">
      <alignment vertical="top" shrinkToFit="1"/>
      <protection hidden="1"/>
    </xf>
    <xf numFmtId="0" fontId="2" fillId="0" borderId="39" xfId="0" applyFont="1" applyBorder="1" applyProtection="1">
      <alignment vertical="center"/>
      <protection hidden="1"/>
    </xf>
    <xf numFmtId="0" fontId="2" fillId="0" borderId="19" xfId="0" applyFont="1" applyBorder="1" applyProtection="1">
      <alignment vertical="center"/>
      <protection hidden="1"/>
    </xf>
    <xf numFmtId="0" fontId="2" fillId="0" borderId="17" xfId="0" applyFont="1" applyBorder="1" applyProtection="1">
      <alignment vertical="center"/>
      <protection hidden="1"/>
    </xf>
    <xf numFmtId="0" fontId="10" fillId="0" borderId="26" xfId="2" applyFont="1" applyBorder="1" applyAlignment="1" applyProtection="1">
      <alignment horizontal="left" vertical="center"/>
      <protection hidden="1"/>
    </xf>
    <xf numFmtId="0" fontId="10" fillId="0" borderId="0" xfId="2" applyFont="1" applyAlignment="1" applyProtection="1">
      <alignment horizontal="left" vertical="center"/>
      <protection hidden="1"/>
    </xf>
    <xf numFmtId="0" fontId="15" fillId="0" borderId="0" xfId="2" applyFont="1" applyAlignment="1" applyProtection="1">
      <alignment horizontal="left" vertical="center"/>
      <protection hidden="1"/>
    </xf>
    <xf numFmtId="0" fontId="2" fillId="0" borderId="64" xfId="0" applyFont="1" applyBorder="1" applyProtection="1">
      <alignment vertical="center"/>
      <protection hidden="1"/>
    </xf>
    <xf numFmtId="0" fontId="2" fillId="0" borderId="0" xfId="0" applyFont="1" applyAlignment="1" applyProtection="1">
      <alignment horizontal="center" vertical="center"/>
      <protection hidden="1"/>
    </xf>
    <xf numFmtId="0" fontId="28" fillId="0" borderId="0" xfId="0" applyFont="1" applyProtection="1">
      <alignment vertical="center"/>
      <protection hidden="1"/>
    </xf>
    <xf numFmtId="0" fontId="2" fillId="0" borderId="65" xfId="0" applyFont="1" applyBorder="1" applyProtection="1">
      <alignment vertical="center"/>
      <protection hidden="1"/>
    </xf>
    <xf numFmtId="0" fontId="29" fillId="0" borderId="0" xfId="0" applyFont="1" applyProtection="1">
      <alignment vertical="center"/>
      <protection hidden="1"/>
    </xf>
    <xf numFmtId="0" fontId="2" fillId="0" borderId="0" xfId="0" applyFont="1" applyAlignment="1" applyProtection="1">
      <alignment vertical="center" wrapText="1"/>
      <protection hidden="1"/>
    </xf>
    <xf numFmtId="0" fontId="18" fillId="0" borderId="0" xfId="0" applyFont="1" applyAlignment="1" applyProtection="1">
      <protection hidden="1"/>
    </xf>
    <xf numFmtId="0" fontId="16" fillId="0" borderId="26" xfId="0" applyFont="1" applyBorder="1" applyProtection="1">
      <alignment vertical="center"/>
      <protection hidden="1"/>
    </xf>
    <xf numFmtId="177" fontId="2" fillId="0" borderId="26" xfId="0" applyNumberFormat="1" applyFont="1" applyBorder="1" applyProtection="1">
      <alignment vertical="center"/>
      <protection hidden="1"/>
    </xf>
    <xf numFmtId="0" fontId="16" fillId="0" borderId="0" xfId="0" applyFont="1" applyProtection="1">
      <alignment vertical="center"/>
      <protection hidden="1"/>
    </xf>
    <xf numFmtId="177" fontId="16" fillId="0" borderId="0" xfId="0" applyNumberFormat="1" applyFont="1" applyAlignment="1" applyProtection="1">
      <alignment horizontal="right" vertical="center"/>
      <protection hidden="1"/>
    </xf>
    <xf numFmtId="177" fontId="2" fillId="0" borderId="0" xfId="0" applyNumberFormat="1" applyFont="1" applyProtection="1">
      <alignment vertical="center"/>
      <protection hidden="1"/>
    </xf>
    <xf numFmtId="0" fontId="2" fillId="0" borderId="3" xfId="0" applyFont="1" applyBorder="1" applyProtection="1">
      <alignment vertical="center"/>
      <protection hidden="1"/>
    </xf>
    <xf numFmtId="0" fontId="10" fillId="0" borderId="0" xfId="0" applyFont="1" applyAlignment="1" applyProtection="1">
      <alignment horizontal="left" vertical="center" wrapText="1"/>
      <protection hidden="1"/>
    </xf>
    <xf numFmtId="0" fontId="10" fillId="7" borderId="14" xfId="0" applyFont="1" applyFill="1" applyBorder="1" applyProtection="1">
      <alignment vertical="center"/>
      <protection hidden="1"/>
    </xf>
    <xf numFmtId="0" fontId="2" fillId="0" borderId="14" xfId="0" applyFont="1" applyBorder="1" applyProtection="1">
      <alignment vertical="center"/>
      <protection hidden="1"/>
    </xf>
    <xf numFmtId="0" fontId="10" fillId="0" borderId="14" xfId="0" applyFont="1" applyBorder="1" applyProtection="1">
      <alignment vertical="center"/>
      <protection hidden="1"/>
    </xf>
    <xf numFmtId="3" fontId="10" fillId="0" borderId="13" xfId="0" applyNumberFormat="1" applyFont="1" applyBorder="1" applyProtection="1">
      <alignment vertical="center"/>
      <protection hidden="1"/>
    </xf>
    <xf numFmtId="3" fontId="10" fillId="0" borderId="11" xfId="0" applyNumberFormat="1" applyFont="1" applyBorder="1" applyProtection="1">
      <alignment vertical="center"/>
      <protection hidden="1"/>
    </xf>
    <xf numFmtId="3" fontId="10" fillId="0" borderId="12" xfId="0" applyNumberFormat="1" applyFont="1" applyBorder="1" applyProtection="1">
      <alignment vertical="center"/>
      <protection hidden="1"/>
    </xf>
    <xf numFmtId="0" fontId="2" fillId="0" borderId="26" xfId="0" applyFont="1" applyBorder="1" applyProtection="1">
      <alignment vertical="center"/>
      <protection hidden="1"/>
    </xf>
    <xf numFmtId="0" fontId="10" fillId="0" borderId="26" xfId="0" applyFont="1" applyBorder="1" applyProtection="1">
      <alignment vertical="center"/>
      <protection hidden="1"/>
    </xf>
    <xf numFmtId="0" fontId="2" fillId="0" borderId="11" xfId="0" applyFont="1" applyBorder="1" applyProtection="1">
      <alignment vertical="center"/>
      <protection hidden="1"/>
    </xf>
    <xf numFmtId="0" fontId="10" fillId="0" borderId="0" xfId="0" applyFont="1" applyAlignment="1" applyProtection="1">
      <alignment horizontal="left"/>
      <protection hidden="1"/>
    </xf>
    <xf numFmtId="38" fontId="2" fillId="0" borderId="58" xfId="1" applyFont="1" applyFill="1" applyBorder="1" applyAlignment="1" applyProtection="1">
      <alignment horizontal="center" vertical="center" wrapText="1"/>
      <protection hidden="1"/>
    </xf>
    <xf numFmtId="177" fontId="2" fillId="0" borderId="0" xfId="0" applyNumberFormat="1" applyFont="1" applyAlignment="1" applyProtection="1">
      <alignment horizontal="center" vertical="center" wrapText="1"/>
      <protection hidden="1"/>
    </xf>
    <xf numFmtId="0" fontId="11" fillId="0" borderId="0" xfId="0" applyFont="1" applyProtection="1">
      <alignment vertical="center"/>
      <protection hidden="1"/>
    </xf>
    <xf numFmtId="0" fontId="31" fillId="0" borderId="0" xfId="0" applyFont="1" applyProtection="1">
      <alignment vertical="center"/>
      <protection hidden="1"/>
    </xf>
    <xf numFmtId="0" fontId="16" fillId="0" borderId="0" xfId="0" applyFont="1" applyAlignment="1" applyProtection="1">
      <alignment horizontal="center" vertical="center"/>
      <protection hidden="1"/>
    </xf>
    <xf numFmtId="0" fontId="2" fillId="0" borderId="0" xfId="0" applyFont="1" applyAlignment="1" applyProtection="1">
      <alignment vertical="top"/>
      <protection hidden="1"/>
    </xf>
    <xf numFmtId="0" fontId="30" fillId="0" borderId="0" xfId="0" applyFont="1" applyAlignment="1" applyProtection="1">
      <protection hidden="1"/>
    </xf>
    <xf numFmtId="0" fontId="15" fillId="0" borderId="26" xfId="2" applyFont="1" applyBorder="1" applyAlignment="1" applyProtection="1">
      <alignment horizontal="left" vertical="center"/>
      <protection hidden="1"/>
    </xf>
    <xf numFmtId="0" fontId="2" fillId="0" borderId="12" xfId="0" applyFont="1" applyBorder="1" applyAlignment="1" applyProtection="1">
      <protection hidden="1"/>
    </xf>
    <xf numFmtId="0" fontId="30" fillId="0" borderId="26" xfId="0" applyFont="1" applyBorder="1" applyProtection="1">
      <alignment vertical="center"/>
      <protection hidden="1"/>
    </xf>
    <xf numFmtId="0" fontId="10" fillId="0" borderId="0" xfId="0" applyFont="1" applyAlignment="1" applyProtection="1">
      <alignment vertical="center" wrapText="1"/>
      <protection hidden="1"/>
    </xf>
    <xf numFmtId="0" fontId="2" fillId="6" borderId="13" xfId="0" applyFont="1" applyFill="1" applyBorder="1" applyProtection="1">
      <alignment vertical="center"/>
      <protection hidden="1"/>
    </xf>
    <xf numFmtId="0" fontId="10" fillId="6" borderId="11" xfId="0" applyFont="1" applyFill="1" applyBorder="1" applyAlignment="1" applyProtection="1">
      <alignment vertical="center" wrapText="1"/>
      <protection hidden="1"/>
    </xf>
    <xf numFmtId="0" fontId="2" fillId="0" borderId="0" xfId="0" applyFont="1" applyAlignment="1" applyProtection="1">
      <alignment horizontal="left" vertical="center" wrapText="1"/>
      <protection hidden="1"/>
    </xf>
    <xf numFmtId="0" fontId="15" fillId="0" borderId="11" xfId="0" applyFont="1" applyBorder="1" applyAlignment="1" applyProtection="1">
      <alignment horizontal="left" vertical="center"/>
      <protection hidden="1"/>
    </xf>
    <xf numFmtId="0" fontId="2" fillId="0" borderId="12" xfId="0" applyFont="1" applyBorder="1" applyProtection="1">
      <alignment vertical="center"/>
      <protection hidden="1"/>
    </xf>
    <xf numFmtId="0" fontId="28" fillId="0" borderId="0" xfId="0" applyFont="1">
      <alignment vertical="center"/>
    </xf>
    <xf numFmtId="0" fontId="2" fillId="9" borderId="0" xfId="4" applyFont="1" applyFill="1">
      <alignment vertical="center"/>
    </xf>
    <xf numFmtId="0" fontId="15" fillId="9" borderId="0" xfId="4" applyFont="1" applyFill="1">
      <alignment vertical="center"/>
    </xf>
    <xf numFmtId="0" fontId="10" fillId="9" borderId="0" xfId="4" applyFont="1" applyFill="1" applyAlignment="1">
      <alignment horizontal="left" vertical="center" wrapText="1"/>
    </xf>
    <xf numFmtId="0" fontId="10" fillId="9" borderId="0" xfId="4" applyFont="1" applyFill="1" applyAlignment="1">
      <alignment horizontal="center" vertical="center" wrapText="1"/>
    </xf>
    <xf numFmtId="0" fontId="10" fillId="0" borderId="11" xfId="4" applyFont="1" applyBorder="1" applyAlignment="1">
      <alignment horizontal="center" vertical="center" wrapText="1"/>
    </xf>
    <xf numFmtId="0" fontId="10" fillId="0" borderId="12" xfId="4" applyFont="1" applyBorder="1" applyAlignment="1">
      <alignment horizontal="center" vertical="center" wrapText="1"/>
    </xf>
    <xf numFmtId="0" fontId="20" fillId="9" borderId="0" xfId="4" applyFont="1" applyFill="1" applyAlignment="1">
      <alignment vertical="center" wrapText="1"/>
    </xf>
    <xf numFmtId="0" fontId="2" fillId="0" borderId="0" xfId="0" applyFont="1" applyAlignment="1">
      <alignment horizontal="center" vertical="center"/>
    </xf>
    <xf numFmtId="0" fontId="29" fillId="0" borderId="0" xfId="0" applyFont="1">
      <alignment vertical="center"/>
    </xf>
    <xf numFmtId="0" fontId="14" fillId="0" borderId="0" xfId="0" applyFont="1">
      <alignment vertical="center"/>
    </xf>
    <xf numFmtId="0" fontId="15" fillId="0" borderId="0" xfId="0" applyFont="1">
      <alignment vertical="center"/>
    </xf>
    <xf numFmtId="0" fontId="15" fillId="0" borderId="0" xfId="0" applyFont="1" applyAlignment="1">
      <alignment horizontal="left" vertical="center" wrapText="1"/>
    </xf>
    <xf numFmtId="0" fontId="15" fillId="0" borderId="0" xfId="0" applyFont="1" applyAlignment="1">
      <alignment horizontal="left" vertical="top" wrapText="1"/>
    </xf>
    <xf numFmtId="0" fontId="2" fillId="9" borderId="0" xfId="4" applyFont="1" applyFill="1" applyAlignment="1">
      <alignment horizontal="center" vertical="center"/>
    </xf>
    <xf numFmtId="0" fontId="28" fillId="0" borderId="0" xfId="0" applyFont="1" applyAlignment="1">
      <alignment horizontal="center" vertical="center"/>
    </xf>
    <xf numFmtId="0" fontId="2" fillId="0" borderId="23" xfId="4" applyFont="1" applyBorder="1" applyAlignment="1">
      <alignment vertical="center" wrapText="1"/>
    </xf>
    <xf numFmtId="0" fontId="2" fillId="9" borderId="0" xfId="4" applyFont="1" applyFill="1" applyAlignment="1">
      <alignment vertical="center" wrapText="1"/>
    </xf>
    <xf numFmtId="0" fontId="10" fillId="9" borderId="0" xfId="4" applyFont="1" applyFill="1" applyAlignment="1">
      <alignment vertical="center" wrapText="1"/>
    </xf>
    <xf numFmtId="0" fontId="16" fillId="0" borderId="0" xfId="0" applyFont="1" applyAlignment="1">
      <alignment vertical="center" wrapText="1"/>
    </xf>
    <xf numFmtId="0" fontId="2" fillId="0" borderId="0" xfId="0" applyFont="1" applyAlignment="1">
      <alignment horizontal="left" vertical="top" wrapText="1"/>
    </xf>
    <xf numFmtId="0" fontId="32" fillId="0" borderId="0" xfId="0" applyFont="1" applyProtection="1">
      <alignment vertical="center"/>
      <protection locked="0" hidden="1"/>
    </xf>
    <xf numFmtId="0" fontId="2" fillId="0" borderId="14" xfId="0" applyFont="1" applyBorder="1" applyAlignment="1" applyProtection="1">
      <alignment horizontal="center" vertical="center"/>
      <protection hidden="1"/>
    </xf>
    <xf numFmtId="0" fontId="10" fillId="0" borderId="0" xfId="0" applyFont="1" applyAlignment="1" applyProtection="1">
      <alignment horizontal="center" vertical="center"/>
      <protection hidden="1"/>
    </xf>
    <xf numFmtId="177" fontId="2" fillId="0" borderId="0" xfId="0" applyNumberFormat="1" applyFont="1" applyAlignment="1" applyProtection="1">
      <alignment horizontal="center" vertical="center"/>
      <protection hidden="1"/>
    </xf>
    <xf numFmtId="3" fontId="2" fillId="0" borderId="0" xfId="0" applyNumberFormat="1" applyFont="1" applyAlignment="1" applyProtection="1">
      <alignment horizontal="center" vertical="center"/>
      <protection hidden="1"/>
    </xf>
    <xf numFmtId="0" fontId="16" fillId="0" borderId="11" xfId="0" applyFont="1" applyBorder="1" applyAlignment="1" applyProtection="1">
      <alignment horizontal="center" vertical="center"/>
      <protection hidden="1"/>
    </xf>
    <xf numFmtId="0" fontId="16" fillId="0" borderId="12" xfId="0" applyFont="1" applyBorder="1" applyAlignment="1" applyProtection="1">
      <alignment horizontal="center" vertical="center"/>
      <protection hidden="1"/>
    </xf>
    <xf numFmtId="38" fontId="15" fillId="0" borderId="11" xfId="1" applyFont="1" applyBorder="1" applyAlignment="1" applyProtection="1">
      <alignment horizontal="center" vertical="center" shrinkToFit="1"/>
      <protection hidden="1"/>
    </xf>
    <xf numFmtId="0" fontId="2" fillId="0" borderId="26" xfId="0" applyFont="1" applyBorder="1" applyAlignment="1" applyProtection="1">
      <alignment horizontal="left" vertical="center"/>
      <protection hidden="1"/>
    </xf>
    <xf numFmtId="0" fontId="2" fillId="0" borderId="26" xfId="0" applyFont="1" applyBorder="1" applyAlignment="1" applyProtection="1">
      <alignment horizontal="center" vertical="center"/>
      <protection hidden="1"/>
    </xf>
    <xf numFmtId="0" fontId="2" fillId="6" borderId="47" xfId="0" applyFont="1" applyFill="1" applyBorder="1" applyProtection="1">
      <alignment vertical="center"/>
      <protection hidden="1"/>
    </xf>
    <xf numFmtId="0" fontId="2" fillId="0" borderId="11" xfId="0" applyFont="1" applyBorder="1" applyAlignment="1" applyProtection="1">
      <alignment horizontal="left" vertical="center"/>
      <protection hidden="1"/>
    </xf>
    <xf numFmtId="0" fontId="29" fillId="0" borderId="0" xfId="0" applyFont="1" applyAlignment="1" applyProtection="1">
      <protection hidden="1"/>
    </xf>
    <xf numFmtId="0" fontId="2" fillId="0" borderId="0" xfId="0" applyFont="1" applyAlignment="1" applyProtection="1">
      <alignment horizontal="left" vertical="center"/>
      <protection hidden="1"/>
    </xf>
    <xf numFmtId="0" fontId="2" fillId="0" borderId="27" xfId="0" applyFont="1" applyBorder="1" applyAlignment="1" applyProtection="1">
      <protection hidden="1"/>
    </xf>
    <xf numFmtId="180" fontId="10" fillId="0" borderId="0" xfId="0" applyNumberFormat="1" applyFont="1" applyProtection="1">
      <alignment vertical="center"/>
      <protection hidden="1"/>
    </xf>
    <xf numFmtId="0" fontId="27" fillId="0" borderId="0" xfId="0" applyFont="1" applyProtection="1">
      <alignment vertical="center"/>
      <protection hidden="1"/>
    </xf>
    <xf numFmtId="0" fontId="28" fillId="0" borderId="26" xfId="0" applyFont="1" applyBorder="1" applyProtection="1">
      <alignment vertical="center"/>
      <protection hidden="1"/>
    </xf>
    <xf numFmtId="0" fontId="27" fillId="0" borderId="26" xfId="0" applyFont="1" applyBorder="1" applyProtection="1">
      <alignment vertical="center"/>
      <protection hidden="1"/>
    </xf>
    <xf numFmtId="0" fontId="33" fillId="0" borderId="0" xfId="0" applyFont="1" applyProtection="1">
      <alignment vertical="center"/>
      <protection hidden="1"/>
    </xf>
    <xf numFmtId="0" fontId="34" fillId="0" borderId="0" xfId="0" applyFont="1" applyProtection="1">
      <alignment vertical="center"/>
      <protection hidden="1"/>
    </xf>
    <xf numFmtId="0" fontId="2" fillId="0" borderId="39" xfId="0" applyFont="1" applyBorder="1" applyAlignment="1" applyProtection="1">
      <alignment horizontal="center" vertical="center"/>
      <protection hidden="1"/>
    </xf>
    <xf numFmtId="0" fontId="35" fillId="0" borderId="0" xfId="0" applyFont="1" applyAlignment="1" applyProtection="1">
      <protection hidden="1"/>
    </xf>
    <xf numFmtId="0" fontId="36" fillId="0" borderId="0" xfId="0" applyFont="1" applyAlignment="1" applyProtection="1">
      <alignment horizontal="center" vertical="center"/>
      <protection hidden="1"/>
    </xf>
    <xf numFmtId="177" fontId="36" fillId="0" borderId="0" xfId="0" applyNumberFormat="1" applyFont="1" applyAlignment="1" applyProtection="1">
      <alignment horizontal="right" vertical="center"/>
      <protection hidden="1"/>
    </xf>
    <xf numFmtId="0" fontId="36" fillId="0" borderId="0" xfId="0" applyFont="1" applyProtection="1">
      <alignment vertical="center"/>
      <protection hidden="1"/>
    </xf>
    <xf numFmtId="0" fontId="37" fillId="0" borderId="0" xfId="0" applyFont="1" applyAlignment="1" applyProtection="1">
      <protection hidden="1"/>
    </xf>
    <xf numFmtId="0" fontId="16" fillId="0" borderId="22" xfId="2" applyFont="1" applyBorder="1" applyProtection="1">
      <alignment vertical="center"/>
      <protection hidden="1"/>
    </xf>
    <xf numFmtId="0" fontId="16" fillId="0" borderId="26" xfId="2" applyFont="1" applyBorder="1" applyProtection="1">
      <alignment vertical="center"/>
      <protection hidden="1"/>
    </xf>
    <xf numFmtId="0" fontId="16" fillId="0" borderId="27" xfId="2" applyFont="1" applyBorder="1" applyProtection="1">
      <alignment vertical="center"/>
      <protection hidden="1"/>
    </xf>
    <xf numFmtId="38" fontId="2" fillId="0" borderId="3" xfId="1" applyFont="1" applyFill="1" applyBorder="1" applyAlignment="1" applyProtection="1">
      <alignment horizontal="center" vertical="center" wrapText="1"/>
      <protection hidden="1"/>
    </xf>
    <xf numFmtId="0" fontId="11" fillId="0" borderId="51" xfId="0" applyFont="1" applyBorder="1" applyProtection="1">
      <alignment vertical="center"/>
      <protection hidden="1"/>
    </xf>
    <xf numFmtId="0" fontId="17" fillId="0" borderId="0" xfId="0" applyFont="1" applyProtection="1">
      <alignment vertical="center"/>
      <protection hidden="1"/>
    </xf>
    <xf numFmtId="0" fontId="10" fillId="0" borderId="51" xfId="0" applyFont="1" applyBorder="1" applyProtection="1">
      <alignment vertical="center"/>
      <protection hidden="1"/>
    </xf>
    <xf numFmtId="0" fontId="17" fillId="0" borderId="0" xfId="0" applyFont="1" applyAlignment="1" applyProtection="1">
      <protection hidden="1"/>
    </xf>
    <xf numFmtId="0" fontId="42" fillId="0" borderId="0" xfId="0" applyFont="1" applyProtection="1">
      <alignment vertical="center"/>
      <protection hidden="1"/>
    </xf>
    <xf numFmtId="0" fontId="40" fillId="0" borderId="0" xfId="0" applyFont="1" applyAlignment="1" applyProtection="1">
      <alignment horizontal="right" vertical="center"/>
      <protection hidden="1"/>
    </xf>
    <xf numFmtId="0" fontId="44" fillId="0" borderId="0" xfId="0" applyFont="1" applyAlignment="1" applyProtection="1">
      <alignment horizontal="right" vertical="center"/>
      <protection hidden="1"/>
    </xf>
    <xf numFmtId="0" fontId="2" fillId="0" borderId="22" xfId="0" applyFont="1" applyBorder="1" applyAlignment="1" applyProtection="1">
      <alignment vertical="center" wrapText="1"/>
      <protection hidden="1"/>
    </xf>
    <xf numFmtId="0" fontId="14" fillId="0" borderId="77" xfId="0" applyFont="1" applyBorder="1" applyAlignment="1" applyProtection="1">
      <alignment horizontal="center" vertical="center" wrapText="1"/>
      <protection hidden="1"/>
    </xf>
    <xf numFmtId="0" fontId="14" fillId="0" borderId="79" xfId="0" applyFont="1" applyBorder="1" applyAlignment="1" applyProtection="1">
      <alignment horizontal="center" vertical="center" wrapText="1"/>
      <protection hidden="1"/>
    </xf>
    <xf numFmtId="0" fontId="15" fillId="0" borderId="0" xfId="0" applyFont="1" applyAlignment="1" applyProtection="1">
      <alignment vertical="center" wrapText="1"/>
      <protection hidden="1"/>
    </xf>
    <xf numFmtId="0" fontId="10" fillId="0" borderId="0" xfId="0" applyFont="1" applyAlignment="1" applyProtection="1">
      <alignment vertical="top" wrapText="1"/>
      <protection hidden="1"/>
    </xf>
    <xf numFmtId="0" fontId="10" fillId="0" borderId="0" xfId="0" applyFont="1" applyAlignment="1" applyProtection="1">
      <alignment wrapText="1"/>
      <protection hidden="1"/>
    </xf>
    <xf numFmtId="0" fontId="15" fillId="0" borderId="4" xfId="0" applyFont="1" applyBorder="1" applyProtection="1">
      <alignment vertical="center"/>
      <protection hidden="1"/>
    </xf>
    <xf numFmtId="0" fontId="15" fillId="0" borderId="5" xfId="0" applyFont="1" applyBorder="1" applyProtection="1">
      <alignment vertical="center"/>
      <protection hidden="1"/>
    </xf>
    <xf numFmtId="0" fontId="15" fillId="0" borderId="53" xfId="0" applyFont="1" applyBorder="1" applyProtection="1">
      <alignment vertical="center"/>
      <protection hidden="1"/>
    </xf>
    <xf numFmtId="0" fontId="15" fillId="0" borderId="36" xfId="0" applyFont="1" applyBorder="1" applyProtection="1">
      <alignment vertical="center"/>
      <protection hidden="1"/>
    </xf>
    <xf numFmtId="0" fontId="15" fillId="0" borderId="26" xfId="0" applyFont="1" applyBorder="1" applyProtection="1">
      <alignment vertical="center"/>
      <protection hidden="1"/>
    </xf>
    <xf numFmtId="0" fontId="15" fillId="11" borderId="11" xfId="0" applyFont="1" applyFill="1" applyBorder="1" applyProtection="1">
      <alignment vertical="center"/>
      <protection hidden="1"/>
    </xf>
    <xf numFmtId="0" fontId="2" fillId="11" borderId="12" xfId="0" applyFont="1" applyFill="1" applyBorder="1" applyAlignment="1" applyProtection="1">
      <alignment horizontal="center" vertical="center" wrapText="1"/>
      <protection hidden="1"/>
    </xf>
    <xf numFmtId="0" fontId="2" fillId="0" borderId="14" xfId="0" applyFont="1" applyBorder="1" applyAlignment="1" applyProtection="1">
      <alignment horizontal="center" wrapText="1"/>
      <protection hidden="1"/>
    </xf>
    <xf numFmtId="0" fontId="9" fillId="0" borderId="0" xfId="0" applyFont="1" applyAlignment="1" applyProtection="1">
      <alignment vertical="center" wrapText="1"/>
      <protection hidden="1"/>
    </xf>
    <xf numFmtId="0" fontId="2" fillId="0" borderId="28" xfId="0" applyFont="1" applyBorder="1" applyProtection="1">
      <alignment vertical="center"/>
      <protection hidden="1"/>
    </xf>
    <xf numFmtId="0" fontId="2" fillId="0" borderId="27" xfId="0" applyFont="1" applyBorder="1" applyProtection="1">
      <alignment vertical="center"/>
      <protection hidden="1"/>
    </xf>
    <xf numFmtId="0" fontId="2" fillId="0" borderId="23" xfId="0" applyFont="1" applyBorder="1" applyProtection="1">
      <alignment vertical="center"/>
      <protection hidden="1"/>
    </xf>
    <xf numFmtId="0" fontId="2" fillId="0" borderId="18" xfId="0" applyFont="1" applyBorder="1" applyProtection="1">
      <alignment vertical="center"/>
      <protection hidden="1"/>
    </xf>
    <xf numFmtId="0" fontId="2" fillId="0" borderId="22" xfId="0" applyFont="1" applyBorder="1" applyProtection="1">
      <alignment vertical="center"/>
      <protection hidden="1"/>
    </xf>
    <xf numFmtId="0" fontId="18" fillId="0" borderId="0" xfId="0" applyFont="1" applyAlignment="1" applyProtection="1">
      <alignment horizontal="center"/>
      <protection hidden="1"/>
    </xf>
    <xf numFmtId="0" fontId="2" fillId="0" borderId="0" xfId="0" applyFont="1" applyAlignment="1" applyProtection="1">
      <alignment horizontal="center" vertical="center" wrapText="1"/>
      <protection hidden="1"/>
    </xf>
    <xf numFmtId="0" fontId="2" fillId="0" borderId="12" xfId="0" applyFont="1" applyBorder="1" applyAlignment="1" applyProtection="1">
      <alignment horizontal="center" vertical="center" wrapText="1"/>
      <protection hidden="1"/>
    </xf>
    <xf numFmtId="0" fontId="30" fillId="0" borderId="0" xfId="0" applyFont="1" applyAlignment="1" applyProtection="1">
      <alignment horizontal="center" vertical="center"/>
      <protection hidden="1"/>
    </xf>
    <xf numFmtId="177" fontId="47" fillId="0" borderId="0" xfId="0" applyNumberFormat="1" applyFont="1" applyAlignment="1" applyProtection="1">
      <alignment horizontal="center" vertical="center"/>
      <protection hidden="1"/>
    </xf>
    <xf numFmtId="0" fontId="14" fillId="0" borderId="14" xfId="0" applyFont="1" applyBorder="1" applyAlignment="1" applyProtection="1">
      <alignment horizontal="center" vertical="center" wrapText="1"/>
      <protection hidden="1"/>
    </xf>
    <xf numFmtId="0" fontId="14" fillId="0" borderId="19" xfId="0" applyFont="1" applyBorder="1" applyAlignment="1" applyProtection="1">
      <alignment horizontal="center" vertical="center" wrapText="1"/>
      <protection hidden="1"/>
    </xf>
    <xf numFmtId="0" fontId="16" fillId="0" borderId="0" xfId="0" applyFont="1" applyAlignment="1" applyProtection="1">
      <alignment vertical="center" shrinkToFit="1"/>
      <protection hidden="1"/>
    </xf>
    <xf numFmtId="0" fontId="10" fillId="16" borderId="0" xfId="0" applyFont="1" applyFill="1" applyProtection="1">
      <alignment vertical="center"/>
      <protection hidden="1"/>
    </xf>
    <xf numFmtId="0" fontId="2" fillId="0" borderId="13" xfId="0" applyFont="1" applyBorder="1" applyAlignment="1" applyProtection="1">
      <alignment vertical="center" wrapText="1"/>
      <protection hidden="1"/>
    </xf>
    <xf numFmtId="0" fontId="21" fillId="0" borderId="11" xfId="0" applyFont="1" applyBorder="1" applyAlignment="1" applyProtection="1">
      <alignment horizontal="center" vertical="center" shrinkToFit="1"/>
      <protection hidden="1"/>
    </xf>
    <xf numFmtId="0" fontId="2" fillId="0" borderId="12" xfId="0" applyFont="1" applyBorder="1" applyAlignment="1" applyProtection="1">
      <alignment vertical="center" wrapText="1"/>
      <protection hidden="1"/>
    </xf>
    <xf numFmtId="0" fontId="14" fillId="0" borderId="12" xfId="0" applyFont="1" applyBorder="1" applyAlignment="1" applyProtection="1">
      <alignment horizontal="center" vertical="center" wrapText="1"/>
      <protection hidden="1"/>
    </xf>
    <xf numFmtId="0" fontId="36" fillId="0" borderId="0" xfId="0" applyFont="1" applyAlignment="1" applyProtection="1">
      <alignment horizontal="left" vertical="center"/>
      <protection hidden="1"/>
    </xf>
    <xf numFmtId="0" fontId="36" fillId="0" borderId="26" xfId="0" applyFont="1" applyBorder="1" applyProtection="1">
      <alignment vertical="center"/>
      <protection hidden="1"/>
    </xf>
    <xf numFmtId="0" fontId="36" fillId="0" borderId="26" xfId="0" applyFont="1" applyBorder="1" applyAlignment="1" applyProtection="1">
      <alignment horizontal="center" vertical="center"/>
      <protection hidden="1"/>
    </xf>
    <xf numFmtId="177" fontId="36" fillId="0" borderId="26" xfId="0" applyNumberFormat="1" applyFont="1" applyBorder="1" applyAlignment="1" applyProtection="1">
      <alignment horizontal="right" vertical="center"/>
      <protection hidden="1"/>
    </xf>
    <xf numFmtId="0" fontId="2" fillId="0" borderId="23" xfId="0" applyFont="1" applyBorder="1" applyAlignment="1" applyProtection="1">
      <alignment vertical="center" shrinkToFit="1"/>
      <protection hidden="1"/>
    </xf>
    <xf numFmtId="177" fontId="2" fillId="0" borderId="14" xfId="0" applyNumberFormat="1" applyFont="1" applyBorder="1" applyProtection="1">
      <alignment vertical="center"/>
      <protection hidden="1"/>
    </xf>
    <xf numFmtId="0" fontId="2" fillId="12" borderId="14" xfId="0" applyFont="1" applyFill="1" applyBorder="1" applyProtection="1">
      <alignment vertical="center"/>
      <protection hidden="1"/>
    </xf>
    <xf numFmtId="0" fontId="2" fillId="0" borderId="14" xfId="0" applyFont="1" applyBorder="1" applyAlignment="1" applyProtection="1">
      <alignment horizontal="center" vertical="center" wrapText="1"/>
      <protection locked="0" hidden="1"/>
    </xf>
    <xf numFmtId="182" fontId="29" fillId="0" borderId="14" xfId="0" applyNumberFormat="1" applyFont="1" applyBorder="1" applyProtection="1">
      <alignment vertical="center"/>
      <protection hidden="1"/>
    </xf>
    <xf numFmtId="0" fontId="16" fillId="0" borderId="14" xfId="2" applyFont="1" applyBorder="1" applyAlignment="1" applyProtection="1">
      <alignment horizontal="center" vertical="distributed" wrapText="1"/>
      <protection hidden="1"/>
    </xf>
    <xf numFmtId="0" fontId="16" fillId="0" borderId="15" xfId="2" applyFont="1" applyBorder="1" applyAlignment="1" applyProtection="1">
      <alignment horizontal="center" vertical="distributed" wrapText="1"/>
      <protection hidden="1"/>
    </xf>
    <xf numFmtId="49" fontId="16" fillId="0" borderId="10" xfId="2" applyNumberFormat="1" applyFont="1" applyBorder="1" applyAlignment="1" applyProtection="1">
      <alignment horizontal="center" vertical="center"/>
      <protection hidden="1"/>
    </xf>
    <xf numFmtId="49" fontId="16" fillId="0" borderId="11" xfId="2" applyNumberFormat="1" applyFont="1" applyBorder="1" applyAlignment="1" applyProtection="1">
      <alignment horizontal="center" vertical="center"/>
      <protection hidden="1"/>
    </xf>
    <xf numFmtId="49" fontId="16" fillId="0" borderId="12" xfId="2" applyNumberFormat="1" applyFont="1" applyBorder="1" applyAlignment="1" applyProtection="1">
      <alignment horizontal="center" vertical="center"/>
      <protection hidden="1"/>
    </xf>
    <xf numFmtId="0" fontId="16" fillId="0" borderId="13" xfId="2" applyFont="1" applyBorder="1" applyAlignment="1" applyProtection="1">
      <alignment horizontal="center" vertical="center"/>
      <protection hidden="1"/>
    </xf>
    <xf numFmtId="0" fontId="16" fillId="0" borderId="11" xfId="2" applyFont="1" applyBorder="1" applyAlignment="1" applyProtection="1">
      <alignment horizontal="center" vertical="center"/>
      <protection hidden="1"/>
    </xf>
    <xf numFmtId="0" fontId="16" fillId="0" borderId="12" xfId="2" applyFont="1" applyBorder="1" applyAlignment="1" applyProtection="1">
      <alignment horizontal="center" vertical="center"/>
      <protection hidden="1"/>
    </xf>
    <xf numFmtId="0" fontId="16" fillId="0" borderId="13" xfId="2" applyFont="1" applyBorder="1" applyAlignment="1" applyProtection="1">
      <alignment horizontal="left" vertical="center" wrapText="1"/>
      <protection hidden="1"/>
    </xf>
    <xf numFmtId="0" fontId="16" fillId="0" borderId="11" xfId="2" applyFont="1" applyBorder="1" applyAlignment="1" applyProtection="1">
      <alignment horizontal="left" vertical="center" wrapText="1"/>
      <protection hidden="1"/>
    </xf>
    <xf numFmtId="0" fontId="2" fillId="0" borderId="14" xfId="2" applyBorder="1" applyAlignment="1" applyProtection="1">
      <alignment horizontal="center" vertical="center" wrapText="1"/>
      <protection hidden="1"/>
    </xf>
    <xf numFmtId="0" fontId="2" fillId="0" borderId="14" xfId="2" applyBorder="1" applyAlignment="1" applyProtection="1">
      <alignment horizontal="center" vertical="center"/>
      <protection hidden="1"/>
    </xf>
    <xf numFmtId="49" fontId="16" fillId="0" borderId="16" xfId="2" applyNumberFormat="1" applyFont="1" applyBorder="1" applyAlignment="1" applyProtection="1">
      <alignment horizontal="center" vertical="center"/>
      <protection hidden="1"/>
    </xf>
    <xf numFmtId="49" fontId="16" fillId="0" borderId="17" xfId="2" applyNumberFormat="1" applyFont="1" applyBorder="1" applyAlignment="1" applyProtection="1">
      <alignment horizontal="center" vertical="center"/>
      <protection hidden="1"/>
    </xf>
    <xf numFmtId="49" fontId="16" fillId="0" borderId="18" xfId="2" applyNumberFormat="1" applyFont="1" applyBorder="1" applyAlignment="1" applyProtection="1">
      <alignment horizontal="center" vertical="center"/>
      <protection hidden="1"/>
    </xf>
    <xf numFmtId="49" fontId="16" fillId="0" borderId="21" xfId="2" applyNumberFormat="1" applyFont="1" applyBorder="1" applyAlignment="1" applyProtection="1">
      <alignment horizontal="center" vertical="center"/>
      <protection hidden="1"/>
    </xf>
    <xf numFmtId="49" fontId="16" fillId="0" borderId="0" xfId="2" applyNumberFormat="1" applyFont="1" applyAlignment="1" applyProtection="1">
      <alignment horizontal="center" vertical="center"/>
      <protection hidden="1"/>
    </xf>
    <xf numFmtId="49" fontId="16" fillId="0" borderId="22" xfId="2" applyNumberFormat="1" applyFont="1" applyBorder="1" applyAlignment="1" applyProtection="1">
      <alignment horizontal="center" vertical="center"/>
      <protection hidden="1"/>
    </xf>
    <xf numFmtId="49" fontId="16" fillId="0" borderId="30" xfId="2" applyNumberFormat="1" applyFont="1" applyBorder="1" applyAlignment="1" applyProtection="1">
      <alignment horizontal="center" vertical="center"/>
      <protection hidden="1"/>
    </xf>
    <xf numFmtId="49" fontId="16" fillId="0" borderId="26" xfId="2" applyNumberFormat="1" applyFont="1" applyBorder="1" applyAlignment="1" applyProtection="1">
      <alignment horizontal="center" vertical="center"/>
      <protection hidden="1"/>
    </xf>
    <xf numFmtId="49" fontId="16" fillId="0" borderId="27" xfId="2" applyNumberFormat="1" applyFont="1" applyBorder="1" applyAlignment="1" applyProtection="1">
      <alignment horizontal="center" vertical="center"/>
      <protection hidden="1"/>
    </xf>
    <xf numFmtId="0" fontId="16" fillId="0" borderId="19" xfId="2" applyFont="1" applyBorder="1" applyAlignment="1" applyProtection="1">
      <alignment horizontal="center" vertical="center"/>
      <protection hidden="1"/>
    </xf>
    <xf numFmtId="0" fontId="16" fillId="0" borderId="17" xfId="2" applyFont="1" applyBorder="1" applyAlignment="1" applyProtection="1">
      <alignment horizontal="center" vertical="center"/>
      <protection hidden="1"/>
    </xf>
    <xf numFmtId="0" fontId="16" fillId="0" borderId="18" xfId="2" applyFont="1" applyBorder="1" applyAlignment="1" applyProtection="1">
      <alignment horizontal="center" vertical="center"/>
      <protection hidden="1"/>
    </xf>
    <xf numFmtId="0" fontId="16" fillId="0" borderId="23" xfId="2" applyFont="1" applyBorder="1" applyAlignment="1" applyProtection="1">
      <alignment horizontal="center" vertical="center"/>
      <protection hidden="1"/>
    </xf>
    <xf numFmtId="0" fontId="16" fillId="0" borderId="0" xfId="2" applyFont="1" applyAlignment="1" applyProtection="1">
      <alignment horizontal="center" vertical="center"/>
      <protection hidden="1"/>
    </xf>
    <xf numFmtId="0" fontId="16" fillId="0" borderId="22" xfId="2" applyFont="1" applyBorder="1" applyAlignment="1" applyProtection="1">
      <alignment horizontal="center" vertical="center"/>
      <protection hidden="1"/>
    </xf>
    <xf numFmtId="0" fontId="16" fillId="0" borderId="28" xfId="2" applyFont="1" applyBorder="1" applyAlignment="1" applyProtection="1">
      <alignment horizontal="center" vertical="center"/>
      <protection hidden="1"/>
    </xf>
    <xf numFmtId="0" fontId="16" fillId="0" borderId="26" xfId="2" applyFont="1" applyBorder="1" applyAlignment="1" applyProtection="1">
      <alignment horizontal="center" vertical="center"/>
      <protection hidden="1"/>
    </xf>
    <xf numFmtId="0" fontId="16" fillId="0" borderId="27" xfId="2" applyFont="1" applyBorder="1" applyAlignment="1" applyProtection="1">
      <alignment horizontal="center" vertical="center"/>
      <protection hidden="1"/>
    </xf>
    <xf numFmtId="0" fontId="19" fillId="0" borderId="0" xfId="2" applyFont="1" applyAlignment="1" applyProtection="1">
      <alignment horizontal="left" vertical="center"/>
      <protection hidden="1"/>
    </xf>
    <xf numFmtId="0" fontId="2" fillId="0" borderId="0" xfId="2" applyAlignment="1" applyProtection="1">
      <alignment horizontal="left" vertical="center"/>
      <protection hidden="1"/>
    </xf>
    <xf numFmtId="0" fontId="2" fillId="0" borderId="0" xfId="2" applyAlignment="1" applyProtection="1">
      <alignment horizontal="left" vertical="top"/>
      <protection hidden="1"/>
    </xf>
    <xf numFmtId="0" fontId="2" fillId="0" borderId="0" xfId="2" applyAlignment="1" applyProtection="1">
      <alignment horizontal="left" vertical="top" wrapText="1"/>
      <protection hidden="1"/>
    </xf>
    <xf numFmtId="0" fontId="16" fillId="0" borderId="37" xfId="2" applyFont="1" applyBorder="1" applyAlignment="1" applyProtection="1">
      <alignment horizontal="center" vertical="distributed" wrapText="1"/>
      <protection hidden="1"/>
    </xf>
    <xf numFmtId="0" fontId="16" fillId="0" borderId="38" xfId="2" applyFont="1" applyBorder="1" applyAlignment="1" applyProtection="1">
      <alignment horizontal="center" vertical="distributed" wrapText="1"/>
      <protection hidden="1"/>
    </xf>
    <xf numFmtId="0" fontId="16" fillId="0" borderId="19" xfId="2" applyFont="1" applyBorder="1" applyAlignment="1" applyProtection="1">
      <alignment horizontal="center" vertical="distributed" wrapText="1"/>
      <protection hidden="1"/>
    </xf>
    <xf numFmtId="0" fontId="16" fillId="0" borderId="17" xfId="2" applyFont="1" applyBorder="1" applyAlignment="1" applyProtection="1">
      <alignment horizontal="center" vertical="distributed" wrapText="1"/>
      <protection hidden="1"/>
    </xf>
    <xf numFmtId="0" fontId="16" fillId="0" borderId="20" xfId="2" applyFont="1" applyBorder="1" applyAlignment="1" applyProtection="1">
      <alignment horizontal="center" vertical="distributed" wrapText="1"/>
      <protection hidden="1"/>
    </xf>
    <xf numFmtId="0" fontId="16" fillId="0" borderId="28" xfId="2" applyFont="1" applyBorder="1" applyAlignment="1" applyProtection="1">
      <alignment horizontal="center" vertical="distributed" wrapText="1"/>
      <protection hidden="1"/>
    </xf>
    <xf numFmtId="0" fontId="16" fillId="0" borderId="26" xfId="2" applyFont="1" applyBorder="1" applyAlignment="1" applyProtection="1">
      <alignment horizontal="center" vertical="distributed" wrapText="1"/>
      <protection hidden="1"/>
    </xf>
    <xf numFmtId="0" fontId="16" fillId="0" borderId="29" xfId="2" applyFont="1" applyBorder="1" applyAlignment="1" applyProtection="1">
      <alignment horizontal="center" vertical="distributed" wrapText="1"/>
      <protection hidden="1"/>
    </xf>
    <xf numFmtId="0" fontId="16" fillId="0" borderId="11" xfId="2" applyFont="1" applyBorder="1" applyAlignment="1" applyProtection="1">
      <alignment horizontal="left" vertical="center"/>
      <protection hidden="1"/>
    </xf>
    <xf numFmtId="0" fontId="15" fillId="0" borderId="13" xfId="2" applyFont="1" applyBorder="1" applyAlignment="1" applyProtection="1">
      <alignment horizontal="center" vertical="center" wrapText="1"/>
      <protection hidden="1"/>
    </xf>
    <xf numFmtId="0" fontId="15" fillId="0" borderId="11" xfId="2" applyFont="1" applyBorder="1" applyAlignment="1" applyProtection="1">
      <alignment horizontal="center" vertical="center"/>
      <protection hidden="1"/>
    </xf>
    <xf numFmtId="0" fontId="15" fillId="0" borderId="12" xfId="2" applyFont="1" applyBorder="1" applyAlignment="1" applyProtection="1">
      <alignment horizontal="center" vertical="center"/>
      <protection hidden="1"/>
    </xf>
    <xf numFmtId="49" fontId="16" fillId="0" borderId="31" xfId="2" applyNumberFormat="1" applyFont="1" applyBorder="1" applyAlignment="1" applyProtection="1">
      <alignment horizontal="center" vertical="center"/>
      <protection hidden="1"/>
    </xf>
    <xf numFmtId="49" fontId="16" fillId="0" borderId="32" xfId="2" applyNumberFormat="1" applyFont="1" applyBorder="1" applyAlignment="1" applyProtection="1">
      <alignment horizontal="center" vertical="center"/>
      <protection hidden="1"/>
    </xf>
    <xf numFmtId="49" fontId="16" fillId="0" borderId="33" xfId="2" applyNumberFormat="1" applyFont="1" applyBorder="1" applyAlignment="1" applyProtection="1">
      <alignment horizontal="center" vertical="center"/>
      <protection hidden="1"/>
    </xf>
    <xf numFmtId="0" fontId="16" fillId="0" borderId="34" xfId="2" applyFont="1" applyBorder="1" applyAlignment="1" applyProtection="1">
      <alignment horizontal="center" vertical="center"/>
      <protection hidden="1"/>
    </xf>
    <xf numFmtId="0" fontId="16" fillId="0" borderId="32" xfId="2" applyFont="1" applyBorder="1" applyAlignment="1" applyProtection="1">
      <alignment horizontal="center" vertical="center"/>
      <protection hidden="1"/>
    </xf>
    <xf numFmtId="0" fontId="16" fillId="0" borderId="33" xfId="2" applyFont="1" applyBorder="1" applyAlignment="1" applyProtection="1">
      <alignment horizontal="center" vertical="center"/>
      <protection hidden="1"/>
    </xf>
    <xf numFmtId="0" fontId="16" fillId="0" borderId="35" xfId="2" applyFont="1" applyBorder="1" applyAlignment="1" applyProtection="1">
      <alignment horizontal="left" vertical="center"/>
      <protection hidden="1"/>
    </xf>
    <xf numFmtId="0" fontId="16" fillId="0" borderId="36" xfId="2" applyFont="1" applyBorder="1" applyAlignment="1" applyProtection="1">
      <alignment horizontal="left" vertical="center"/>
      <protection hidden="1"/>
    </xf>
    <xf numFmtId="0" fontId="2" fillId="0" borderId="34" xfId="2" applyBorder="1" applyAlignment="1" applyProtection="1">
      <alignment horizontal="center" vertical="center"/>
      <protection hidden="1"/>
    </xf>
    <xf numFmtId="0" fontId="2" fillId="0" borderId="32" xfId="2" applyBorder="1" applyAlignment="1" applyProtection="1">
      <alignment horizontal="center" vertical="center"/>
      <protection hidden="1"/>
    </xf>
    <xf numFmtId="0" fontId="2" fillId="0" borderId="33" xfId="2" applyBorder="1" applyAlignment="1" applyProtection="1">
      <alignment horizontal="center" vertical="center"/>
      <protection hidden="1"/>
    </xf>
    <xf numFmtId="0" fontId="2" fillId="0" borderId="37" xfId="2" applyBorder="1" applyAlignment="1" applyProtection="1">
      <alignment horizontal="center" vertical="center" wrapText="1"/>
      <protection hidden="1"/>
    </xf>
    <xf numFmtId="0" fontId="2" fillId="0" borderId="37" xfId="2" applyBorder="1" applyAlignment="1" applyProtection="1">
      <alignment horizontal="center" vertical="center"/>
      <protection hidden="1"/>
    </xf>
    <xf numFmtId="0" fontId="16" fillId="0" borderId="13" xfId="2" applyFont="1" applyBorder="1" applyAlignment="1" applyProtection="1">
      <alignment horizontal="left" vertical="center"/>
      <protection hidden="1"/>
    </xf>
    <xf numFmtId="0" fontId="16" fillId="0" borderId="24" xfId="2" applyFont="1" applyBorder="1" applyAlignment="1" applyProtection="1">
      <alignment horizontal="left" vertical="center" wrapText="1"/>
      <protection hidden="1"/>
    </xf>
    <xf numFmtId="0" fontId="16" fillId="0" borderId="25" xfId="2" applyFont="1" applyBorder="1" applyAlignment="1" applyProtection="1">
      <alignment horizontal="left" vertical="center" wrapText="1"/>
      <protection hidden="1"/>
    </xf>
    <xf numFmtId="0" fontId="16" fillId="0" borderId="14" xfId="2" applyFont="1" applyBorder="1" applyAlignment="1" applyProtection="1">
      <alignment horizontal="center" vertical="center"/>
      <protection hidden="1"/>
    </xf>
    <xf numFmtId="0" fontId="16" fillId="0" borderId="19" xfId="2" applyFont="1" applyBorder="1" applyAlignment="1" applyProtection="1">
      <alignment horizontal="left" vertical="center" wrapText="1"/>
      <protection hidden="1"/>
    </xf>
    <xf numFmtId="0" fontId="16" fillId="0" borderId="17" xfId="2" applyFont="1" applyBorder="1" applyAlignment="1" applyProtection="1">
      <alignment horizontal="left" vertical="center"/>
      <protection hidden="1"/>
    </xf>
    <xf numFmtId="0" fontId="15" fillId="0" borderId="8" xfId="2" applyFont="1" applyBorder="1" applyAlignment="1" applyProtection="1">
      <alignment horizontal="center" vertical="distributed" wrapText="1"/>
      <protection hidden="1"/>
    </xf>
    <xf numFmtId="0" fontId="15" fillId="0" borderId="9" xfId="2" applyFont="1" applyBorder="1" applyAlignment="1" applyProtection="1">
      <alignment horizontal="center" vertical="distributed" wrapText="1"/>
      <protection hidden="1"/>
    </xf>
    <xf numFmtId="0" fontId="16" fillId="2" borderId="0" xfId="2" applyFont="1" applyFill="1" applyAlignment="1" applyProtection="1">
      <alignment horizontal="center" vertical="center"/>
      <protection hidden="1"/>
    </xf>
    <xf numFmtId="0" fontId="17" fillId="0" borderId="0" xfId="2" applyFont="1" applyAlignment="1" applyProtection="1">
      <alignment horizontal="center" vertical="center"/>
      <protection hidden="1"/>
    </xf>
    <xf numFmtId="0" fontId="16" fillId="3" borderId="1" xfId="2" applyFont="1" applyFill="1" applyBorder="1" applyAlignment="1" applyProtection="1">
      <alignment horizontal="center" vertical="center"/>
      <protection hidden="1"/>
    </xf>
    <xf numFmtId="0" fontId="16" fillId="3" borderId="2" xfId="2" applyFont="1" applyFill="1" applyBorder="1" applyAlignment="1" applyProtection="1">
      <alignment horizontal="center" vertical="center"/>
      <protection hidden="1"/>
    </xf>
    <xf numFmtId="0" fontId="16" fillId="3" borderId="3" xfId="2" applyFont="1" applyFill="1" applyBorder="1" applyAlignment="1" applyProtection="1">
      <alignment horizontal="center" vertical="center"/>
      <protection hidden="1"/>
    </xf>
    <xf numFmtId="0" fontId="16" fillId="0" borderId="2" xfId="2" applyFont="1" applyBorder="1" applyAlignment="1" applyProtection="1">
      <alignment horizontal="center" vertical="center"/>
      <protection hidden="1"/>
    </xf>
    <xf numFmtId="0" fontId="16" fillId="0" borderId="3" xfId="2" applyFont="1" applyBorder="1" applyAlignment="1" applyProtection="1">
      <alignment horizontal="center" vertical="center"/>
      <protection hidden="1"/>
    </xf>
    <xf numFmtId="0" fontId="16" fillId="0" borderId="0" xfId="2" applyFont="1" applyAlignment="1" applyProtection="1">
      <alignment horizontal="left" vertical="center"/>
      <protection hidden="1"/>
    </xf>
    <xf numFmtId="0" fontId="16" fillId="0" borderId="4" xfId="2" applyFont="1" applyBorder="1" applyAlignment="1" applyProtection="1">
      <alignment horizontal="center" vertical="center"/>
      <protection hidden="1"/>
    </xf>
    <xf numFmtId="0" fontId="16" fillId="0" borderId="5" xfId="2" applyFont="1" applyBorder="1" applyAlignment="1" applyProtection="1">
      <alignment horizontal="center" vertical="center"/>
      <protection hidden="1"/>
    </xf>
    <xf numFmtId="0" fontId="16" fillId="0" borderId="6" xfId="2" applyFont="1" applyBorder="1" applyAlignment="1" applyProtection="1">
      <alignment horizontal="center" vertical="center"/>
      <protection hidden="1"/>
    </xf>
    <xf numFmtId="0" fontId="16" fillId="0" borderId="7" xfId="2" applyFont="1" applyBorder="1" applyAlignment="1" applyProtection="1">
      <alignment horizontal="center" vertical="center"/>
      <protection hidden="1"/>
    </xf>
    <xf numFmtId="0" fontId="16" fillId="0" borderId="8" xfId="2" applyFont="1" applyBorder="1" applyAlignment="1" applyProtection="1">
      <alignment horizontal="center" vertical="center"/>
      <protection hidden="1"/>
    </xf>
    <xf numFmtId="0" fontId="16" fillId="3" borderId="14" xfId="2" applyFont="1" applyFill="1" applyBorder="1" applyAlignment="1" applyProtection="1">
      <alignment horizontal="center" vertical="center" wrapText="1" shrinkToFit="1"/>
      <protection hidden="1"/>
    </xf>
    <xf numFmtId="0" fontId="16" fillId="7" borderId="13" xfId="2" applyFont="1" applyFill="1" applyBorder="1" applyAlignment="1" applyProtection="1">
      <alignment horizontal="center" vertical="center" shrinkToFit="1"/>
      <protection locked="0" hidden="1"/>
    </xf>
    <xf numFmtId="0" fontId="16" fillId="7" borderId="11" xfId="2" applyFont="1" applyFill="1" applyBorder="1" applyAlignment="1" applyProtection="1">
      <alignment horizontal="center" vertical="center" shrinkToFit="1"/>
      <protection locked="0" hidden="1"/>
    </xf>
    <xf numFmtId="0" fontId="16" fillId="7" borderId="12" xfId="2" applyFont="1" applyFill="1" applyBorder="1" applyAlignment="1" applyProtection="1">
      <alignment horizontal="center" vertical="center" shrinkToFit="1"/>
      <protection locked="0" hidden="1"/>
    </xf>
    <xf numFmtId="0" fontId="10" fillId="0" borderId="26" xfId="2" applyFont="1" applyBorder="1" applyAlignment="1" applyProtection="1">
      <alignment horizontal="left" vertical="center" wrapText="1"/>
      <protection hidden="1"/>
    </xf>
    <xf numFmtId="49" fontId="38" fillId="0" borderId="19" xfId="0" applyNumberFormat="1" applyFont="1" applyBorder="1" applyAlignment="1" applyProtection="1">
      <alignment horizontal="center" vertical="center"/>
      <protection hidden="1"/>
    </xf>
    <xf numFmtId="49" fontId="38" fillId="0" borderId="17" xfId="0" applyNumberFormat="1" applyFont="1" applyBorder="1" applyAlignment="1" applyProtection="1">
      <alignment horizontal="center" vertical="center"/>
      <protection hidden="1"/>
    </xf>
    <xf numFmtId="49" fontId="38" fillId="0" borderId="18" xfId="0" applyNumberFormat="1" applyFont="1" applyBorder="1" applyAlignment="1" applyProtection="1">
      <alignment horizontal="center" vertical="center"/>
      <protection hidden="1"/>
    </xf>
    <xf numFmtId="49" fontId="38" fillId="0" borderId="28" xfId="0" applyNumberFormat="1" applyFont="1" applyBorder="1" applyAlignment="1" applyProtection="1">
      <alignment horizontal="center" vertical="center"/>
      <protection hidden="1"/>
    </xf>
    <xf numFmtId="49" fontId="38" fillId="0" borderId="26" xfId="0" applyNumberFormat="1" applyFont="1" applyBorder="1" applyAlignment="1" applyProtection="1">
      <alignment horizontal="center" vertical="center"/>
      <protection hidden="1"/>
    </xf>
    <xf numFmtId="49" fontId="38" fillId="0" borderId="27" xfId="0" applyNumberFormat="1" applyFont="1" applyBorder="1" applyAlignment="1" applyProtection="1">
      <alignment horizontal="center" vertical="center"/>
      <protection hidden="1"/>
    </xf>
    <xf numFmtId="38" fontId="16" fillId="0" borderId="14" xfId="3" applyFont="1" applyFill="1" applyBorder="1" applyAlignment="1" applyProtection="1">
      <alignment horizontal="left" vertical="center"/>
      <protection hidden="1"/>
    </xf>
    <xf numFmtId="0" fontId="10" fillId="0" borderId="14" xfId="2" applyFont="1" applyBorder="1" applyAlignment="1" applyProtection="1">
      <alignment horizontal="center" vertical="center" wrapText="1"/>
      <protection hidden="1"/>
    </xf>
    <xf numFmtId="0" fontId="10" fillId="0" borderId="0" xfId="2" applyFont="1" applyAlignment="1" applyProtection="1">
      <alignment horizontal="left" vertical="top" shrinkToFit="1"/>
      <protection hidden="1"/>
    </xf>
    <xf numFmtId="0" fontId="2" fillId="0" borderId="13" xfId="2" applyBorder="1" applyAlignment="1" applyProtection="1">
      <alignment horizontal="center" vertical="center"/>
      <protection locked="0" hidden="1"/>
    </xf>
    <xf numFmtId="0" fontId="2" fillId="0" borderId="11" xfId="2" applyBorder="1" applyAlignment="1" applyProtection="1">
      <alignment horizontal="center" vertical="center"/>
      <protection locked="0" hidden="1"/>
    </xf>
    <xf numFmtId="0" fontId="16" fillId="3" borderId="13" xfId="2" applyFont="1" applyFill="1" applyBorder="1" applyAlignment="1" applyProtection="1">
      <alignment horizontal="center" vertical="center" shrinkToFit="1"/>
      <protection hidden="1"/>
    </xf>
    <xf numFmtId="0" fontId="16" fillId="3" borderId="11" xfId="2" applyFont="1" applyFill="1" applyBorder="1" applyAlignment="1" applyProtection="1">
      <alignment horizontal="center" vertical="center" shrinkToFit="1"/>
      <protection hidden="1"/>
    </xf>
    <xf numFmtId="0" fontId="16" fillId="0" borderId="28" xfId="2" applyFont="1" applyBorder="1" applyAlignment="1" applyProtection="1">
      <alignment horizontal="center" vertical="center" shrinkToFit="1"/>
      <protection locked="0" hidden="1"/>
    </xf>
    <xf numFmtId="0" fontId="16" fillId="0" borderId="26" xfId="2" applyFont="1" applyBorder="1" applyAlignment="1" applyProtection="1">
      <alignment horizontal="center" vertical="center" shrinkToFit="1"/>
      <protection locked="0" hidden="1"/>
    </xf>
    <xf numFmtId="0" fontId="16" fillId="0" borderId="27" xfId="2" applyFont="1" applyBorder="1" applyAlignment="1" applyProtection="1">
      <alignment horizontal="center" vertical="center" shrinkToFit="1"/>
      <protection locked="0" hidden="1"/>
    </xf>
    <xf numFmtId="0" fontId="16" fillId="3" borderId="12" xfId="2" applyFont="1" applyFill="1" applyBorder="1" applyAlignment="1" applyProtection="1">
      <alignment horizontal="center" vertical="center" shrinkToFit="1"/>
      <protection hidden="1"/>
    </xf>
    <xf numFmtId="0" fontId="16" fillId="0" borderId="13" xfId="2" applyFont="1" applyBorder="1" applyAlignment="1" applyProtection="1">
      <alignment horizontal="center" vertical="center" shrinkToFit="1"/>
      <protection locked="0" hidden="1"/>
    </xf>
    <xf numFmtId="0" fontId="16" fillId="0" borderId="11" xfId="2" applyFont="1" applyBorder="1" applyAlignment="1" applyProtection="1">
      <alignment horizontal="center" vertical="center" shrinkToFit="1"/>
      <protection locked="0" hidden="1"/>
    </xf>
    <xf numFmtId="0" fontId="16" fillId="0" borderId="12" xfId="2" applyFont="1" applyBorder="1" applyAlignment="1" applyProtection="1">
      <alignment horizontal="center" vertical="center" shrinkToFit="1"/>
      <protection locked="0" hidden="1"/>
    </xf>
    <xf numFmtId="0" fontId="16" fillId="0" borderId="44" xfId="2" applyFont="1" applyBorder="1" applyAlignment="1" applyProtection="1">
      <alignment horizontal="center" vertical="center" wrapText="1"/>
      <protection hidden="1"/>
    </xf>
    <xf numFmtId="0" fontId="16" fillId="0" borderId="45" xfId="2" applyFont="1" applyBorder="1" applyAlignment="1" applyProtection="1">
      <alignment horizontal="center" vertical="center" wrapText="1"/>
      <protection hidden="1"/>
    </xf>
    <xf numFmtId="0" fontId="18" fillId="0" borderId="23" xfId="2" applyFont="1" applyBorder="1" applyAlignment="1" applyProtection="1">
      <alignment horizontal="left" vertical="center"/>
      <protection locked="0" hidden="1"/>
    </xf>
    <xf numFmtId="0" fontId="18" fillId="0" borderId="0" xfId="2" applyFont="1" applyAlignment="1" applyProtection="1">
      <alignment horizontal="left" vertical="center"/>
      <protection locked="0" hidden="1"/>
    </xf>
    <xf numFmtId="0" fontId="18" fillId="0" borderId="22" xfId="2" applyFont="1" applyBorder="1" applyAlignment="1" applyProtection="1">
      <alignment horizontal="left" vertical="center"/>
      <protection locked="0" hidden="1"/>
    </xf>
    <xf numFmtId="0" fontId="18" fillId="0" borderId="28" xfId="2" applyFont="1" applyBorder="1" applyAlignment="1" applyProtection="1">
      <alignment horizontal="left" vertical="center"/>
      <protection locked="0" hidden="1"/>
    </xf>
    <xf numFmtId="0" fontId="18" fillId="0" borderId="26" xfId="2" applyFont="1" applyBorder="1" applyAlignment="1" applyProtection="1">
      <alignment horizontal="left" vertical="center"/>
      <protection locked="0" hidden="1"/>
    </xf>
    <xf numFmtId="0" fontId="18" fillId="0" borderId="27" xfId="2" applyFont="1" applyBorder="1" applyAlignment="1" applyProtection="1">
      <alignment horizontal="left" vertical="center"/>
      <protection locked="0" hidden="1"/>
    </xf>
    <xf numFmtId="0" fontId="20" fillId="3" borderId="14" xfId="2" applyFont="1" applyFill="1" applyBorder="1" applyAlignment="1" applyProtection="1">
      <alignment horizontal="center" vertical="center" wrapText="1"/>
      <protection hidden="1"/>
    </xf>
    <xf numFmtId="0" fontId="20" fillId="3" borderId="14" xfId="2" applyFont="1" applyFill="1" applyBorder="1" applyAlignment="1" applyProtection="1">
      <alignment horizontal="center" vertical="center"/>
      <protection hidden="1"/>
    </xf>
    <xf numFmtId="0" fontId="15" fillId="0" borderId="40" xfId="2" applyFont="1" applyBorder="1" applyAlignment="1">
      <alignment horizontal="center" vertical="center" shrinkToFit="1"/>
    </xf>
    <xf numFmtId="0" fontId="15" fillId="0" borderId="41" xfId="2" applyFont="1" applyBorder="1" applyAlignment="1">
      <alignment horizontal="center" vertical="center" shrinkToFit="1"/>
    </xf>
    <xf numFmtId="0" fontId="2" fillId="0" borderId="42" xfId="2" applyBorder="1" applyAlignment="1" applyProtection="1">
      <alignment horizontal="center" vertical="center" shrinkToFit="1"/>
      <protection locked="0"/>
    </xf>
    <xf numFmtId="0" fontId="2" fillId="0" borderId="41" xfId="2" applyBorder="1" applyAlignment="1" applyProtection="1">
      <alignment horizontal="center" vertical="center" shrinkToFit="1"/>
      <protection locked="0"/>
    </xf>
    <xf numFmtId="0" fontId="2" fillId="0" borderId="43" xfId="2" applyBorder="1" applyAlignment="1" applyProtection="1">
      <alignment horizontal="center" vertical="center" shrinkToFit="1"/>
      <protection locked="0"/>
    </xf>
    <xf numFmtId="0" fontId="16" fillId="3" borderId="13" xfId="2" applyFont="1" applyFill="1" applyBorder="1" applyAlignment="1" applyProtection="1">
      <alignment horizontal="center" vertical="center" wrapText="1" shrinkToFit="1"/>
      <protection hidden="1"/>
    </xf>
    <xf numFmtId="0" fontId="16" fillId="3" borderId="11" xfId="2" applyFont="1" applyFill="1" applyBorder="1" applyAlignment="1" applyProtection="1">
      <alignment horizontal="center" vertical="center" wrapText="1" shrinkToFit="1"/>
      <protection hidden="1"/>
    </xf>
    <xf numFmtId="0" fontId="16" fillId="3" borderId="12" xfId="2" applyFont="1" applyFill="1" applyBorder="1" applyAlignment="1" applyProtection="1">
      <alignment horizontal="center" vertical="center" wrapText="1" shrinkToFit="1"/>
      <protection hidden="1"/>
    </xf>
    <xf numFmtId="0" fontId="10" fillId="3" borderId="19" xfId="2" applyFont="1" applyFill="1" applyBorder="1" applyAlignment="1" applyProtection="1">
      <alignment horizontal="center" vertical="center" wrapText="1"/>
      <protection hidden="1"/>
    </xf>
    <xf numFmtId="0" fontId="10" fillId="3" borderId="17" xfId="2" applyFont="1" applyFill="1" applyBorder="1" applyAlignment="1" applyProtection="1">
      <alignment horizontal="center" vertical="center" wrapText="1"/>
      <protection hidden="1"/>
    </xf>
    <xf numFmtId="0" fontId="10" fillId="3" borderId="18" xfId="2" applyFont="1" applyFill="1" applyBorder="1" applyAlignment="1" applyProtection="1">
      <alignment horizontal="center" vertical="center" wrapText="1"/>
      <protection hidden="1"/>
    </xf>
    <xf numFmtId="0" fontId="10" fillId="3" borderId="28" xfId="2" applyFont="1" applyFill="1" applyBorder="1" applyAlignment="1" applyProtection="1">
      <alignment horizontal="center" vertical="center" wrapText="1"/>
      <protection hidden="1"/>
    </xf>
    <xf numFmtId="0" fontId="10" fillId="3" borderId="26" xfId="2" applyFont="1" applyFill="1" applyBorder="1" applyAlignment="1" applyProtection="1">
      <alignment horizontal="center" vertical="center" wrapText="1"/>
      <protection hidden="1"/>
    </xf>
    <xf numFmtId="0" fontId="10" fillId="3" borderId="27" xfId="2" applyFont="1" applyFill="1" applyBorder="1" applyAlignment="1" applyProtection="1">
      <alignment horizontal="center" vertical="center" wrapText="1"/>
      <protection hidden="1"/>
    </xf>
    <xf numFmtId="0" fontId="18" fillId="3" borderId="13" xfId="2" applyFont="1" applyFill="1" applyBorder="1" applyAlignment="1" applyProtection="1">
      <alignment horizontal="center" vertical="center" shrinkToFit="1"/>
      <protection hidden="1"/>
    </xf>
    <xf numFmtId="0" fontId="18" fillId="3" borderId="11" xfId="2" applyFont="1" applyFill="1" applyBorder="1" applyAlignment="1" applyProtection="1">
      <alignment horizontal="center" vertical="center" shrinkToFit="1"/>
      <protection hidden="1"/>
    </xf>
    <xf numFmtId="0" fontId="18" fillId="3" borderId="12" xfId="2" applyFont="1" applyFill="1" applyBorder="1" applyAlignment="1" applyProtection="1">
      <alignment horizontal="center" vertical="center" shrinkToFit="1"/>
      <protection hidden="1"/>
    </xf>
    <xf numFmtId="0" fontId="2" fillId="0" borderId="14" xfId="2" applyBorder="1" applyAlignment="1" applyProtection="1">
      <alignment horizontal="center" vertical="center"/>
      <protection locked="0" hidden="1"/>
    </xf>
    <xf numFmtId="0" fontId="16" fillId="0" borderId="11" xfId="2" applyFont="1" applyBorder="1" applyAlignment="1" applyProtection="1">
      <alignment horizontal="center" vertical="center"/>
      <protection locked="0" hidden="1"/>
    </xf>
    <xf numFmtId="176" fontId="16" fillId="0" borderId="11" xfId="2" applyNumberFormat="1" applyFont="1" applyBorder="1" applyAlignment="1" applyProtection="1">
      <alignment horizontal="center" vertical="center"/>
      <protection locked="0" hidden="1"/>
    </xf>
    <xf numFmtId="176" fontId="16" fillId="0" borderId="12" xfId="2" applyNumberFormat="1" applyFont="1" applyBorder="1" applyAlignment="1" applyProtection="1">
      <alignment horizontal="center" vertical="center"/>
      <protection locked="0" hidden="1"/>
    </xf>
    <xf numFmtId="0" fontId="2" fillId="2" borderId="0" xfId="2" applyFill="1" applyAlignment="1" applyProtection="1">
      <alignment horizontal="left" vertical="center" wrapText="1"/>
      <protection hidden="1"/>
    </xf>
    <xf numFmtId="0" fontId="21" fillId="0" borderId="0" xfId="2" applyFont="1" applyAlignment="1" applyProtection="1">
      <alignment horizontal="center" vertical="center"/>
      <protection hidden="1"/>
    </xf>
    <xf numFmtId="0" fontId="16" fillId="0" borderId="0" xfId="2" applyFont="1" applyAlignment="1" applyProtection="1">
      <alignment horizontal="left" vertical="center" wrapText="1"/>
      <protection hidden="1"/>
    </xf>
    <xf numFmtId="0" fontId="21" fillId="0" borderId="0" xfId="2" applyFont="1" applyAlignment="1" applyProtection="1">
      <alignment horizontal="left" vertical="center"/>
      <protection hidden="1"/>
    </xf>
    <xf numFmtId="0" fontId="16" fillId="0" borderId="26" xfId="2" applyFont="1" applyBorder="1" applyAlignment="1" applyProtection="1">
      <alignment horizontal="left" vertical="center" wrapText="1"/>
      <protection hidden="1"/>
    </xf>
    <xf numFmtId="0" fontId="18" fillId="0" borderId="13" xfId="2" applyFont="1" applyBorder="1" applyAlignment="1" applyProtection="1">
      <alignment horizontal="center" vertical="center"/>
      <protection hidden="1"/>
    </xf>
    <xf numFmtId="0" fontId="18" fillId="0" borderId="11" xfId="2" applyFont="1" applyBorder="1" applyAlignment="1" applyProtection="1">
      <alignment horizontal="center" vertical="center"/>
      <protection hidden="1"/>
    </xf>
    <xf numFmtId="49" fontId="16" fillId="0" borderId="13" xfId="2" applyNumberFormat="1" applyFont="1" applyBorder="1" applyAlignment="1" applyProtection="1">
      <alignment horizontal="center" vertical="center" shrinkToFit="1"/>
      <protection locked="0" hidden="1"/>
    </xf>
    <xf numFmtId="49" fontId="16" fillId="0" borderId="11" xfId="2" applyNumberFormat="1" applyFont="1" applyBorder="1" applyAlignment="1" applyProtection="1">
      <alignment horizontal="center" vertical="center" shrinkToFit="1"/>
      <protection locked="0" hidden="1"/>
    </xf>
    <xf numFmtId="49" fontId="16" fillId="0" borderId="12" xfId="2" applyNumberFormat="1" applyFont="1" applyBorder="1" applyAlignment="1" applyProtection="1">
      <alignment horizontal="center" vertical="center" shrinkToFit="1"/>
      <protection locked="0" hidden="1"/>
    </xf>
    <xf numFmtId="49" fontId="16" fillId="0" borderId="28" xfId="2" applyNumberFormat="1" applyFont="1" applyBorder="1" applyAlignment="1" applyProtection="1">
      <alignment horizontal="left" vertical="center" shrinkToFit="1"/>
      <protection locked="0" hidden="1"/>
    </xf>
    <xf numFmtId="49" fontId="16" fillId="0" borderId="26" xfId="2" applyNumberFormat="1" applyFont="1" applyBorder="1" applyAlignment="1" applyProtection="1">
      <alignment horizontal="left" vertical="center" shrinkToFit="1"/>
      <protection locked="0" hidden="1"/>
    </xf>
    <xf numFmtId="0" fontId="16" fillId="0" borderId="13" xfId="2" applyFont="1" applyBorder="1" applyAlignment="1" applyProtection="1">
      <alignment horizontal="center" vertical="center" shrinkToFit="1"/>
      <protection locked="0"/>
    </xf>
    <xf numFmtId="0" fontId="16" fillId="0" borderId="11" xfId="2" applyFont="1" applyBorder="1" applyAlignment="1" applyProtection="1">
      <alignment horizontal="center" vertical="center" shrinkToFit="1"/>
      <protection locked="0"/>
    </xf>
    <xf numFmtId="0" fontId="16" fillId="0" borderId="12" xfId="2" applyFont="1" applyBorder="1" applyAlignment="1" applyProtection="1">
      <alignment horizontal="center" vertical="center" shrinkToFit="1"/>
      <protection locked="0"/>
    </xf>
    <xf numFmtId="0" fontId="16" fillId="5" borderId="23" xfId="2" applyFont="1" applyFill="1" applyBorder="1" applyAlignment="1">
      <alignment horizontal="center" vertical="center"/>
    </xf>
    <xf numFmtId="0" fontId="16" fillId="5" borderId="0" xfId="2" applyFont="1" applyFill="1" applyAlignment="1">
      <alignment horizontal="center" vertical="center"/>
    </xf>
    <xf numFmtId="0" fontId="16" fillId="5" borderId="28" xfId="2" applyFont="1" applyFill="1" applyBorder="1" applyAlignment="1">
      <alignment horizontal="center" vertical="center"/>
    </xf>
    <xf numFmtId="0" fontId="16" fillId="5" borderId="26" xfId="2" applyFont="1" applyFill="1" applyBorder="1" applyAlignment="1">
      <alignment horizontal="center" vertical="center"/>
    </xf>
    <xf numFmtId="0" fontId="15" fillId="0" borderId="23" xfId="2" applyFont="1" applyBorder="1" applyAlignment="1" applyProtection="1">
      <alignment horizontal="center" vertical="center"/>
      <protection hidden="1"/>
    </xf>
    <xf numFmtId="0" fontId="15" fillId="0" borderId="0" xfId="2" applyFont="1" applyAlignment="1" applyProtection="1">
      <alignment horizontal="center" vertical="center"/>
      <protection hidden="1"/>
    </xf>
    <xf numFmtId="0" fontId="16" fillId="5" borderId="19" xfId="2" applyFont="1" applyFill="1" applyBorder="1" applyAlignment="1">
      <alignment horizontal="center" vertical="center" wrapText="1"/>
    </xf>
    <xf numFmtId="0" fontId="16" fillId="5" borderId="17" xfId="2" applyFont="1" applyFill="1" applyBorder="1" applyAlignment="1">
      <alignment horizontal="center" vertical="center" wrapText="1"/>
    </xf>
    <xf numFmtId="0" fontId="16" fillId="5" borderId="18" xfId="2" applyFont="1" applyFill="1" applyBorder="1" applyAlignment="1">
      <alignment horizontal="center" vertical="center" wrapText="1"/>
    </xf>
    <xf numFmtId="0" fontId="16" fillId="5" borderId="23" xfId="2" applyFont="1" applyFill="1" applyBorder="1" applyAlignment="1">
      <alignment horizontal="center" vertical="center" wrapText="1"/>
    </xf>
    <xf numFmtId="0" fontId="16" fillId="5" borderId="0" xfId="2" applyFont="1" applyFill="1" applyAlignment="1">
      <alignment horizontal="center" vertical="center" wrapText="1"/>
    </xf>
    <xf numFmtId="0" fontId="16" fillId="5" borderId="22" xfId="2" applyFont="1" applyFill="1" applyBorder="1" applyAlignment="1">
      <alignment horizontal="center" vertical="center" wrapText="1"/>
    </xf>
    <xf numFmtId="0" fontId="16" fillId="5" borderId="28" xfId="2" applyFont="1" applyFill="1" applyBorder="1" applyAlignment="1">
      <alignment horizontal="center" vertical="center" wrapText="1"/>
    </xf>
    <xf numFmtId="0" fontId="16" fillId="5" borderId="26" xfId="2" applyFont="1" applyFill="1" applyBorder="1" applyAlignment="1">
      <alignment horizontal="center" vertical="center" wrapText="1"/>
    </xf>
    <xf numFmtId="0" fontId="16" fillId="5" borderId="27" xfId="2" applyFont="1" applyFill="1" applyBorder="1" applyAlignment="1">
      <alignment horizontal="center" vertical="center" wrapText="1"/>
    </xf>
    <xf numFmtId="0" fontId="16" fillId="3" borderId="19" xfId="2" applyFont="1" applyFill="1" applyBorder="1" applyAlignment="1" applyProtection="1">
      <alignment horizontal="center" vertical="center" wrapText="1" shrinkToFit="1"/>
      <protection hidden="1"/>
    </xf>
    <xf numFmtId="0" fontId="16" fillId="3" borderId="17" xfId="2" applyFont="1" applyFill="1" applyBorder="1" applyAlignment="1" applyProtection="1">
      <alignment horizontal="center" vertical="center" shrinkToFit="1"/>
      <protection hidden="1"/>
    </xf>
    <xf numFmtId="0" fontId="16" fillId="3" borderId="28" xfId="2" applyFont="1" applyFill="1" applyBorder="1" applyAlignment="1" applyProtection="1">
      <alignment horizontal="center" vertical="center" shrinkToFit="1"/>
      <protection hidden="1"/>
    </xf>
    <xf numFmtId="0" fontId="16" fillId="3" borderId="26" xfId="2" applyFont="1" applyFill="1" applyBorder="1" applyAlignment="1" applyProtection="1">
      <alignment horizontal="center" vertical="center" shrinkToFit="1"/>
      <protection hidden="1"/>
    </xf>
    <xf numFmtId="14" fontId="18" fillId="0" borderId="13" xfId="2" applyNumberFormat="1" applyFont="1" applyBorder="1" applyAlignment="1" applyProtection="1">
      <alignment horizontal="center" vertical="center" shrinkToFit="1"/>
      <protection hidden="1"/>
    </xf>
    <xf numFmtId="14" fontId="18" fillId="0" borderId="11" xfId="2" applyNumberFormat="1" applyFont="1" applyBorder="1" applyAlignment="1" applyProtection="1">
      <alignment horizontal="center" vertical="center" shrinkToFit="1"/>
      <protection hidden="1"/>
    </xf>
    <xf numFmtId="49" fontId="16" fillId="0" borderId="13" xfId="2" applyNumberFormat="1" applyFont="1" applyBorder="1" applyAlignment="1" applyProtection="1">
      <alignment horizontal="center" vertical="center" shrinkToFit="1"/>
      <protection locked="0"/>
    </xf>
    <xf numFmtId="49" fontId="16" fillId="0" borderId="11" xfId="2" applyNumberFormat="1" applyFont="1" applyBorder="1" applyAlignment="1" applyProtection="1">
      <alignment horizontal="center" vertical="center" shrinkToFit="1"/>
      <protection locked="0"/>
    </xf>
    <xf numFmtId="49" fontId="16" fillId="0" borderId="12" xfId="2" applyNumberFormat="1" applyFont="1" applyBorder="1" applyAlignment="1" applyProtection="1">
      <alignment horizontal="center" vertical="center" shrinkToFit="1"/>
      <protection locked="0"/>
    </xf>
    <xf numFmtId="0" fontId="16" fillId="0" borderId="19" xfId="2" applyFont="1" applyBorder="1" applyAlignment="1" applyProtection="1">
      <alignment horizontal="center" vertical="center" shrinkToFit="1"/>
      <protection locked="0" hidden="1"/>
    </xf>
    <xf numFmtId="0" fontId="16" fillId="0" borderId="17" xfId="2" applyFont="1" applyBorder="1" applyAlignment="1" applyProtection="1">
      <alignment horizontal="center" vertical="center" shrinkToFit="1"/>
      <protection locked="0" hidden="1"/>
    </xf>
    <xf numFmtId="0" fontId="16" fillId="0" borderId="18" xfId="2" applyFont="1" applyBorder="1" applyAlignment="1" applyProtection="1">
      <alignment horizontal="center" vertical="center" shrinkToFit="1"/>
      <protection locked="0" hidden="1"/>
    </xf>
    <xf numFmtId="0" fontId="18" fillId="0" borderId="23" xfId="2" applyFont="1" applyBorder="1" applyAlignment="1" applyProtection="1">
      <alignment horizontal="center" vertical="center" shrinkToFit="1"/>
      <protection locked="0"/>
    </xf>
    <xf numFmtId="0" fontId="18" fillId="0" borderId="0" xfId="2" applyFont="1" applyAlignment="1" applyProtection="1">
      <alignment horizontal="center" vertical="center" shrinkToFit="1"/>
      <protection locked="0"/>
    </xf>
    <xf numFmtId="0" fontId="18" fillId="0" borderId="22" xfId="2" applyFont="1" applyBorder="1" applyAlignment="1" applyProtection="1">
      <alignment horizontal="center" vertical="center" shrinkToFit="1"/>
      <protection locked="0"/>
    </xf>
    <xf numFmtId="0" fontId="18" fillId="0" borderId="28" xfId="2" applyFont="1" applyBorder="1" applyAlignment="1" applyProtection="1">
      <alignment horizontal="center" vertical="center" shrinkToFit="1"/>
      <protection locked="0"/>
    </xf>
    <xf numFmtId="0" fontId="18" fillId="0" borderId="26" xfId="2" applyFont="1" applyBorder="1" applyAlignment="1" applyProtection="1">
      <alignment horizontal="center" vertical="center" shrinkToFit="1"/>
      <protection locked="0"/>
    </xf>
    <xf numFmtId="0" fontId="18" fillId="0" borderId="27" xfId="2" applyFont="1" applyBorder="1" applyAlignment="1" applyProtection="1">
      <alignment horizontal="center" vertical="center" shrinkToFit="1"/>
      <protection locked="0"/>
    </xf>
    <xf numFmtId="0" fontId="2" fillId="0" borderId="17" xfId="2" applyBorder="1" applyAlignment="1" applyProtection="1">
      <alignment horizontal="left" vertical="center"/>
      <protection locked="0"/>
    </xf>
    <xf numFmtId="0" fontId="18" fillId="0" borderId="23" xfId="2" applyFont="1" applyBorder="1" applyAlignment="1" applyProtection="1">
      <alignment horizontal="left" vertical="center" shrinkToFit="1"/>
      <protection locked="0" hidden="1"/>
    </xf>
    <xf numFmtId="0" fontId="18" fillId="0" borderId="0" xfId="2" applyFont="1" applyAlignment="1" applyProtection="1">
      <alignment horizontal="left" vertical="center" shrinkToFit="1"/>
      <protection locked="0" hidden="1"/>
    </xf>
    <xf numFmtId="0" fontId="18" fillId="0" borderId="22" xfId="2" applyFont="1" applyBorder="1" applyAlignment="1" applyProtection="1">
      <alignment horizontal="left" vertical="center" shrinkToFit="1"/>
      <protection locked="0" hidden="1"/>
    </xf>
    <xf numFmtId="0" fontId="18" fillId="0" borderId="28" xfId="2" applyFont="1" applyBorder="1" applyAlignment="1" applyProtection="1">
      <alignment horizontal="left" vertical="center" shrinkToFit="1"/>
      <protection locked="0" hidden="1"/>
    </xf>
    <xf numFmtId="0" fontId="18" fillId="0" borderId="26" xfId="2" applyFont="1" applyBorder="1" applyAlignment="1" applyProtection="1">
      <alignment horizontal="left" vertical="center" shrinkToFit="1"/>
      <protection locked="0" hidden="1"/>
    </xf>
    <xf numFmtId="0" fontId="18" fillId="0" borderId="27" xfId="2" applyFont="1" applyBorder="1" applyAlignment="1" applyProtection="1">
      <alignment horizontal="left" vertical="center" shrinkToFit="1"/>
      <protection locked="0" hidden="1"/>
    </xf>
    <xf numFmtId="0" fontId="16" fillId="0" borderId="26" xfId="2" applyFont="1" applyBorder="1" applyAlignment="1" applyProtection="1">
      <alignment horizontal="left" vertical="center" shrinkToFit="1"/>
      <protection hidden="1"/>
    </xf>
    <xf numFmtId="0" fontId="16" fillId="0" borderId="0" xfId="2" applyFont="1" applyAlignment="1" applyProtection="1">
      <alignment horizontal="left" vertical="center" shrinkToFit="1"/>
      <protection hidden="1"/>
    </xf>
    <xf numFmtId="0" fontId="21" fillId="0" borderId="0" xfId="2" applyFont="1" applyAlignment="1" applyProtection="1">
      <alignment horizontal="left" vertical="center" shrinkToFit="1"/>
      <protection hidden="1"/>
    </xf>
    <xf numFmtId="0" fontId="2" fillId="3" borderId="14" xfId="2" applyFill="1" applyBorder="1" applyAlignment="1" applyProtection="1">
      <alignment horizontal="center" vertical="center" wrapText="1" shrinkToFit="1"/>
      <protection hidden="1"/>
    </xf>
    <xf numFmtId="0" fontId="2" fillId="3" borderId="14" xfId="2" applyFill="1" applyBorder="1" applyAlignment="1" applyProtection="1">
      <alignment horizontal="center" vertical="center" shrinkToFit="1"/>
      <protection hidden="1"/>
    </xf>
    <xf numFmtId="0" fontId="15" fillId="0" borderId="0" xfId="2" applyFont="1" applyAlignment="1" applyProtection="1">
      <alignment horizontal="left" vertical="center" wrapText="1"/>
      <protection locked="0" hidden="1"/>
    </xf>
    <xf numFmtId="49" fontId="25" fillId="0" borderId="13" xfId="0" applyNumberFormat="1" applyFont="1" applyBorder="1" applyAlignment="1" applyProtection="1">
      <alignment horizontal="center" vertical="center"/>
      <protection hidden="1"/>
    </xf>
    <xf numFmtId="49" fontId="25" fillId="0" borderId="11" xfId="0" applyNumberFormat="1" applyFont="1" applyBorder="1" applyAlignment="1" applyProtection="1">
      <alignment horizontal="center" vertical="center"/>
      <protection hidden="1"/>
    </xf>
    <xf numFmtId="49" fontId="25" fillId="0" borderId="14" xfId="0" applyNumberFormat="1" applyFont="1" applyBorder="1" applyAlignment="1" applyProtection="1">
      <alignment horizontal="center" vertical="center"/>
      <protection hidden="1"/>
    </xf>
    <xf numFmtId="0" fontId="27" fillId="0" borderId="12" xfId="2" applyFont="1" applyBorder="1" applyAlignment="1" applyProtection="1">
      <alignment horizontal="left" vertical="center"/>
      <protection locked="0" hidden="1"/>
    </xf>
    <xf numFmtId="0" fontId="27" fillId="0" borderId="14" xfId="2" applyFont="1" applyBorder="1" applyAlignment="1" applyProtection="1">
      <alignment horizontal="left" vertical="center"/>
      <protection locked="0" hidden="1"/>
    </xf>
    <xf numFmtId="49" fontId="26" fillId="0" borderId="12" xfId="0" applyNumberFormat="1" applyFont="1" applyBorder="1" applyAlignment="1" applyProtection="1">
      <alignment horizontal="left" vertical="center"/>
      <protection hidden="1"/>
    </xf>
    <xf numFmtId="49" fontId="26" fillId="0" borderId="14" xfId="0" applyNumberFormat="1" applyFont="1" applyBorder="1" applyAlignment="1" applyProtection="1">
      <alignment horizontal="left" vertical="center"/>
      <protection hidden="1"/>
    </xf>
    <xf numFmtId="0" fontId="16" fillId="0" borderId="0" xfId="2" applyFont="1" applyAlignment="1" applyProtection="1">
      <alignment horizontal="left" vertical="top" shrinkToFit="1"/>
      <protection hidden="1"/>
    </xf>
    <xf numFmtId="49" fontId="16" fillId="0" borderId="28" xfId="2" applyNumberFormat="1" applyFont="1" applyBorder="1" applyAlignment="1" applyProtection="1">
      <alignment horizontal="center" vertical="center" shrinkToFit="1"/>
      <protection locked="0" hidden="1"/>
    </xf>
    <xf numFmtId="49" fontId="16" fillId="0" borderId="26" xfId="2" applyNumberFormat="1" applyFont="1" applyBorder="1" applyAlignment="1" applyProtection="1">
      <alignment horizontal="center" vertical="center" shrinkToFit="1"/>
      <protection locked="0" hidden="1"/>
    </xf>
    <xf numFmtId="49" fontId="16" fillId="0" borderId="27" xfId="2" applyNumberFormat="1" applyFont="1" applyBorder="1" applyAlignment="1" applyProtection="1">
      <alignment horizontal="center" vertical="center" shrinkToFit="1"/>
      <protection locked="0" hidden="1"/>
    </xf>
    <xf numFmtId="49" fontId="15" fillId="0" borderId="28" xfId="2" applyNumberFormat="1" applyFont="1" applyBorder="1" applyAlignment="1" applyProtection="1">
      <alignment horizontal="left" vertical="center" shrinkToFit="1"/>
      <protection locked="0" hidden="1"/>
    </xf>
    <xf numFmtId="49" fontId="15" fillId="0" borderId="26" xfId="2" applyNumberFormat="1" applyFont="1" applyBorder="1" applyAlignment="1" applyProtection="1">
      <alignment horizontal="left" vertical="center" shrinkToFit="1"/>
      <protection locked="0" hidden="1"/>
    </xf>
    <xf numFmtId="179" fontId="36" fillId="0" borderId="1" xfId="0" applyNumberFormat="1" applyFont="1" applyBorder="1" applyAlignment="1" applyProtection="1">
      <alignment horizontal="center" vertical="center"/>
      <protection locked="0"/>
    </xf>
    <xf numFmtId="179" fontId="36" fillId="0" borderId="2" xfId="0" applyNumberFormat="1" applyFont="1" applyBorder="1" applyAlignment="1" applyProtection="1">
      <alignment horizontal="center" vertical="center"/>
      <protection locked="0"/>
    </xf>
    <xf numFmtId="179" fontId="36" fillId="0" borderId="3" xfId="0" applyNumberFormat="1" applyFont="1" applyBorder="1" applyAlignment="1" applyProtection="1">
      <alignment horizontal="center" vertical="center"/>
      <protection locked="0"/>
    </xf>
    <xf numFmtId="0" fontId="36" fillId="0" borderId="0" xfId="0" applyFont="1" applyAlignment="1" applyProtection="1">
      <alignment horizontal="center" vertical="center"/>
      <protection hidden="1"/>
    </xf>
    <xf numFmtId="0" fontId="36" fillId="0" borderId="0" xfId="0" applyFont="1" applyAlignment="1" applyProtection="1">
      <alignment horizontal="left" vertical="center"/>
      <protection hidden="1"/>
    </xf>
    <xf numFmtId="0" fontId="36" fillId="0" borderId="67" xfId="0" applyFont="1" applyBorder="1" applyAlignment="1" applyProtection="1">
      <alignment horizontal="center" vertical="center"/>
      <protection hidden="1"/>
    </xf>
    <xf numFmtId="0" fontId="36" fillId="0" borderId="0" xfId="0" applyFont="1" applyAlignment="1" applyProtection="1">
      <alignment horizontal="center" vertical="center" shrinkToFit="1"/>
      <protection locked="0" hidden="1"/>
    </xf>
    <xf numFmtId="49" fontId="38" fillId="0" borderId="23" xfId="0" applyNumberFormat="1" applyFont="1" applyBorder="1" applyAlignment="1" applyProtection="1">
      <alignment horizontal="center" vertical="center"/>
      <protection hidden="1"/>
    </xf>
    <xf numFmtId="49" fontId="38" fillId="0" borderId="0" xfId="0" applyNumberFormat="1" applyFont="1" applyAlignment="1" applyProtection="1">
      <alignment horizontal="center" vertical="center"/>
      <protection hidden="1"/>
    </xf>
    <xf numFmtId="49" fontId="38" fillId="0" borderId="22" xfId="0" applyNumberFormat="1" applyFont="1" applyBorder="1" applyAlignment="1" applyProtection="1">
      <alignment horizontal="center" vertical="center"/>
      <protection hidden="1"/>
    </xf>
    <xf numFmtId="0" fontId="16" fillId="0" borderId="19" xfId="0" applyFont="1" applyBorder="1" applyAlignment="1" applyProtection="1">
      <alignment horizontal="left" vertical="center"/>
      <protection hidden="1"/>
    </xf>
    <xf numFmtId="0" fontId="16" fillId="0" borderId="17" xfId="0" applyFont="1" applyBorder="1" applyAlignment="1" applyProtection="1">
      <alignment horizontal="left" vertical="center"/>
      <protection hidden="1"/>
    </xf>
    <xf numFmtId="0" fontId="16" fillId="0" borderId="18" xfId="0" applyFont="1" applyBorder="1" applyAlignment="1" applyProtection="1">
      <alignment horizontal="left" vertical="center"/>
      <protection hidden="1"/>
    </xf>
    <xf numFmtId="0" fontId="27" fillId="0" borderId="11" xfId="2" applyFont="1" applyBorder="1" applyAlignment="1" applyProtection="1">
      <alignment horizontal="left" vertical="center"/>
      <protection locked="0" hidden="1"/>
    </xf>
    <xf numFmtId="49" fontId="15" fillId="0" borderId="65" xfId="2" applyNumberFormat="1" applyFont="1" applyBorder="1" applyAlignment="1" applyProtection="1">
      <alignment horizontal="left" vertical="center" shrinkToFit="1"/>
      <protection locked="0" hidden="1"/>
    </xf>
    <xf numFmtId="0" fontId="16" fillId="7" borderId="13" xfId="0" applyFont="1" applyFill="1" applyBorder="1" applyAlignment="1" applyProtection="1">
      <alignment horizontal="center" vertical="center"/>
      <protection hidden="1"/>
    </xf>
    <xf numFmtId="0" fontId="16" fillId="7" borderId="11" xfId="0" applyFont="1" applyFill="1" applyBorder="1" applyAlignment="1" applyProtection="1">
      <alignment horizontal="center" vertical="center"/>
      <protection hidden="1"/>
    </xf>
    <xf numFmtId="0" fontId="16" fillId="7" borderId="12" xfId="0" applyFont="1" applyFill="1" applyBorder="1" applyAlignment="1" applyProtection="1">
      <alignment horizontal="center" vertical="center"/>
      <protection hidden="1"/>
    </xf>
    <xf numFmtId="0" fontId="16" fillId="0" borderId="13" xfId="2" applyFont="1" applyBorder="1" applyAlignment="1" applyProtection="1">
      <alignment horizontal="center" vertical="center" shrinkToFit="1"/>
      <protection hidden="1"/>
    </xf>
    <xf numFmtId="0" fontId="16" fillId="0" borderId="11" xfId="2" applyFont="1" applyBorder="1" applyAlignment="1" applyProtection="1">
      <alignment horizontal="center" vertical="center" shrinkToFit="1"/>
      <protection hidden="1"/>
    </xf>
    <xf numFmtId="0" fontId="16" fillId="0" borderId="12" xfId="2" applyFont="1" applyBorder="1" applyAlignment="1" applyProtection="1">
      <alignment horizontal="center" vertical="center" shrinkToFit="1"/>
      <protection hidden="1"/>
    </xf>
    <xf numFmtId="0" fontId="2" fillId="3" borderId="13" xfId="2" applyFill="1" applyBorder="1" applyAlignment="1" applyProtection="1">
      <alignment horizontal="center" vertical="center" wrapText="1" shrinkToFit="1"/>
      <protection hidden="1"/>
    </xf>
    <xf numFmtId="0" fontId="2" fillId="3" borderId="11" xfId="2" applyFill="1" applyBorder="1" applyAlignment="1" applyProtection="1">
      <alignment horizontal="center" vertical="center" wrapText="1" shrinkToFit="1"/>
      <protection hidden="1"/>
    </xf>
    <xf numFmtId="0" fontId="2" fillId="3" borderId="12" xfId="2" applyFill="1" applyBorder="1" applyAlignment="1" applyProtection="1">
      <alignment horizontal="center" vertical="center" wrapText="1" shrinkToFit="1"/>
      <protection hidden="1"/>
    </xf>
    <xf numFmtId="0" fontId="46" fillId="0" borderId="77" xfId="0" applyFont="1" applyBorder="1" applyAlignment="1" applyProtection="1">
      <alignment horizontal="center" vertical="center" wrapText="1"/>
      <protection hidden="1"/>
    </xf>
    <xf numFmtId="0" fontId="46" fillId="0" borderId="78" xfId="0" applyFont="1" applyBorder="1" applyAlignment="1" applyProtection="1">
      <alignment horizontal="center" vertical="center" wrapText="1"/>
      <protection hidden="1"/>
    </xf>
    <xf numFmtId="0" fontId="15" fillId="0" borderId="53" xfId="0" applyFont="1" applyBorder="1" applyAlignment="1" applyProtection="1">
      <alignment horizontal="center" vertical="center" wrapText="1"/>
      <protection hidden="1"/>
    </xf>
    <xf numFmtId="0" fontId="15" fillId="0" borderId="58" xfId="0" applyFont="1" applyBorder="1" applyAlignment="1" applyProtection="1">
      <alignment horizontal="center" vertical="center" wrapText="1"/>
      <protection hidden="1"/>
    </xf>
    <xf numFmtId="0" fontId="20" fillId="0" borderId="106" xfId="0" applyFont="1" applyBorder="1" applyAlignment="1" applyProtection="1">
      <alignment horizontal="center" vertical="top" wrapText="1"/>
      <protection hidden="1"/>
    </xf>
    <xf numFmtId="0" fontId="20" fillId="0" borderId="108" xfId="0" applyFont="1" applyBorder="1" applyAlignment="1" applyProtection="1">
      <alignment horizontal="center" vertical="top" wrapText="1"/>
      <protection hidden="1"/>
    </xf>
    <xf numFmtId="0" fontId="20" fillId="0" borderId="107" xfId="0" applyFont="1" applyBorder="1" applyAlignment="1" applyProtection="1">
      <alignment horizontal="center" vertical="top" wrapText="1"/>
      <protection hidden="1"/>
    </xf>
    <xf numFmtId="0" fontId="20" fillId="0" borderId="92" xfId="0" applyFont="1" applyBorder="1" applyAlignment="1" applyProtection="1">
      <alignment horizontal="center" vertical="top" wrapText="1"/>
      <protection hidden="1"/>
    </xf>
    <xf numFmtId="0" fontId="20" fillId="0" borderId="106" xfId="0" applyFont="1" applyBorder="1" applyAlignment="1" applyProtection="1">
      <alignment horizontal="center" vertical="center" wrapText="1"/>
      <protection hidden="1"/>
    </xf>
    <xf numFmtId="0" fontId="20" fillId="0" borderId="92" xfId="0" applyFont="1" applyBorder="1" applyAlignment="1" applyProtection="1">
      <alignment horizontal="center" vertical="center" wrapText="1"/>
      <protection hidden="1"/>
    </xf>
    <xf numFmtId="0" fontId="14" fillId="0" borderId="83" xfId="0" applyFont="1" applyBorder="1" applyAlignment="1" applyProtection="1">
      <alignment horizontal="center" vertical="center" wrapText="1"/>
      <protection hidden="1"/>
    </xf>
    <xf numFmtId="0" fontId="14" fillId="0" borderId="68" xfId="0" applyFont="1" applyBorder="1" applyAlignment="1" applyProtection="1">
      <alignment horizontal="center" vertical="center" wrapText="1"/>
      <protection hidden="1"/>
    </xf>
    <xf numFmtId="0" fontId="14" fillId="0" borderId="21" xfId="0" applyFont="1" applyBorder="1" applyAlignment="1" applyProtection="1">
      <alignment horizontal="center" vertical="center" wrapText="1"/>
      <protection hidden="1"/>
    </xf>
    <xf numFmtId="0" fontId="14" fillId="0" borderId="67" xfId="0" applyFont="1" applyBorder="1" applyAlignment="1" applyProtection="1">
      <alignment horizontal="center" vertical="center" wrapText="1"/>
      <protection hidden="1"/>
    </xf>
    <xf numFmtId="0" fontId="14" fillId="0" borderId="31" xfId="0" applyFont="1" applyBorder="1" applyAlignment="1" applyProtection="1">
      <alignment horizontal="center" vertical="center" wrapText="1"/>
      <protection hidden="1"/>
    </xf>
    <xf numFmtId="0" fontId="14" fillId="0" borderId="54" xfId="0" applyFont="1" applyBorder="1" applyAlignment="1" applyProtection="1">
      <alignment horizontal="center" vertical="center" wrapText="1"/>
      <protection hidden="1"/>
    </xf>
    <xf numFmtId="0" fontId="29" fillId="15" borderId="1" xfId="0" applyFont="1" applyFill="1" applyBorder="1" applyAlignment="1" applyProtection="1">
      <alignment horizontal="center" vertical="center" wrapText="1"/>
      <protection hidden="1"/>
    </xf>
    <xf numFmtId="0" fontId="29" fillId="15" borderId="2" xfId="0" applyFont="1" applyFill="1" applyBorder="1" applyAlignment="1" applyProtection="1">
      <alignment horizontal="center" vertical="center" wrapText="1"/>
      <protection hidden="1"/>
    </xf>
    <xf numFmtId="0" fontId="29" fillId="15" borderId="3" xfId="0" applyFont="1" applyFill="1" applyBorder="1" applyAlignment="1" applyProtection="1">
      <alignment horizontal="center" vertical="center" wrapText="1"/>
      <protection hidden="1"/>
    </xf>
    <xf numFmtId="0" fontId="11" fillId="14" borderId="4" xfId="0" applyFont="1" applyFill="1" applyBorder="1" applyAlignment="1" applyProtection="1">
      <alignment horizontal="center" vertical="center"/>
      <protection hidden="1"/>
    </xf>
    <xf numFmtId="0" fontId="11" fillId="14" borderId="55" xfId="0" applyFont="1" applyFill="1" applyBorder="1" applyAlignment="1" applyProtection="1">
      <alignment horizontal="center" vertical="center"/>
      <protection hidden="1"/>
    </xf>
    <xf numFmtId="0" fontId="31" fillId="14" borderId="4" xfId="0" applyFont="1" applyFill="1" applyBorder="1" applyAlignment="1" applyProtection="1">
      <alignment horizontal="center" vertical="center" wrapText="1"/>
      <protection hidden="1"/>
    </xf>
    <xf numFmtId="0" fontId="31" fillId="14" borderId="55" xfId="0" applyFont="1" applyFill="1" applyBorder="1" applyAlignment="1" applyProtection="1">
      <alignment horizontal="center" vertical="center" wrapText="1"/>
      <protection hidden="1"/>
    </xf>
    <xf numFmtId="0" fontId="31" fillId="14" borderId="87" xfId="0" applyFont="1" applyFill="1" applyBorder="1" applyAlignment="1" applyProtection="1">
      <alignment horizontal="center" vertical="center" wrapText="1"/>
      <protection hidden="1"/>
    </xf>
    <xf numFmtId="0" fontId="31" fillId="14" borderId="88" xfId="0" applyFont="1" applyFill="1" applyBorder="1" applyAlignment="1" applyProtection="1">
      <alignment horizontal="center" vertical="center" wrapText="1"/>
      <protection hidden="1"/>
    </xf>
    <xf numFmtId="177" fontId="11" fillId="0" borderId="0" xfId="0" applyNumberFormat="1" applyFont="1" applyAlignment="1" applyProtection="1">
      <alignment horizontal="center" vertical="center"/>
      <protection hidden="1"/>
    </xf>
    <xf numFmtId="0" fontId="30" fillId="0" borderId="11" xfId="0" applyFont="1" applyBorder="1" applyAlignment="1" applyProtection="1">
      <alignment horizontal="left" vertical="center"/>
      <protection hidden="1"/>
    </xf>
    <xf numFmtId="177" fontId="28" fillId="0" borderId="11" xfId="0" applyNumberFormat="1" applyFont="1" applyBorder="1" applyAlignment="1" applyProtection="1">
      <alignment horizontal="center" vertical="center"/>
      <protection hidden="1"/>
    </xf>
    <xf numFmtId="0" fontId="10" fillId="0" borderId="14" xfId="0" applyFont="1" applyBorder="1" applyAlignment="1" applyProtection="1">
      <alignment horizontal="center" vertical="center"/>
      <protection hidden="1"/>
    </xf>
    <xf numFmtId="177" fontId="21" fillId="0" borderId="14" xfId="0" applyNumberFormat="1" applyFont="1" applyBorder="1" applyAlignment="1" applyProtection="1">
      <alignment horizontal="center" vertical="center"/>
      <protection hidden="1"/>
    </xf>
    <xf numFmtId="0" fontId="10" fillId="0" borderId="0" xfId="0" applyFont="1" applyAlignment="1" applyProtection="1">
      <alignment horizontal="left" vertical="center"/>
      <protection hidden="1"/>
    </xf>
    <xf numFmtId="0" fontId="10" fillId="0" borderId="0" xfId="0" applyFont="1" applyAlignment="1" applyProtection="1">
      <alignment horizontal="left" vertical="center" shrinkToFit="1"/>
      <protection hidden="1"/>
    </xf>
    <xf numFmtId="0" fontId="10" fillId="0" borderId="0" xfId="0" applyFont="1" applyAlignment="1" applyProtection="1">
      <alignment horizontal="center" vertical="center"/>
      <protection hidden="1"/>
    </xf>
    <xf numFmtId="177" fontId="10" fillId="0" borderId="0" xfId="0" applyNumberFormat="1" applyFont="1" applyAlignment="1" applyProtection="1">
      <alignment horizontal="center" vertical="center"/>
      <protection hidden="1"/>
    </xf>
    <xf numFmtId="0" fontId="30" fillId="0" borderId="11" xfId="0" applyFont="1" applyBorder="1" applyAlignment="1" applyProtection="1">
      <alignment horizontal="right" vertical="center" shrinkToFit="1"/>
      <protection hidden="1"/>
    </xf>
    <xf numFmtId="179" fontId="47" fillId="0" borderId="11" xfId="0" applyNumberFormat="1" applyFont="1" applyBorder="1" applyAlignment="1" applyProtection="1">
      <alignment horizontal="center" vertical="center"/>
      <protection hidden="1"/>
    </xf>
    <xf numFmtId="0" fontId="16" fillId="0" borderId="56" xfId="0" applyFont="1" applyBorder="1" applyAlignment="1" applyProtection="1">
      <alignment horizontal="center" vertical="center"/>
      <protection locked="0" hidden="1"/>
    </xf>
    <xf numFmtId="0" fontId="16" fillId="0" borderId="5" xfId="0" applyFont="1" applyBorder="1" applyAlignment="1" applyProtection="1">
      <alignment horizontal="center" vertical="center"/>
      <protection locked="0" hidden="1"/>
    </xf>
    <xf numFmtId="0" fontId="16" fillId="0" borderId="55" xfId="0" applyFont="1" applyBorder="1" applyAlignment="1" applyProtection="1">
      <alignment horizontal="center" vertical="center"/>
      <protection locked="0" hidden="1"/>
    </xf>
    <xf numFmtId="38" fontId="16" fillId="0" borderId="57" xfId="1" applyFont="1" applyFill="1" applyBorder="1" applyAlignment="1" applyProtection="1">
      <alignment horizontal="center" vertical="center" wrapText="1"/>
      <protection locked="0" hidden="1"/>
    </xf>
    <xf numFmtId="38" fontId="16" fillId="0" borderId="36" xfId="1" applyFont="1" applyFill="1" applyBorder="1" applyAlignment="1" applyProtection="1">
      <alignment horizontal="center" vertical="center" wrapText="1"/>
      <protection locked="0" hidden="1"/>
    </xf>
    <xf numFmtId="0" fontId="2" fillId="0" borderId="26" xfId="0" applyFont="1" applyBorder="1" applyAlignment="1" applyProtection="1">
      <alignment horizontal="left" vertical="center"/>
      <protection hidden="1"/>
    </xf>
    <xf numFmtId="177" fontId="16" fillId="0" borderId="26" xfId="0" applyNumberFormat="1" applyFont="1" applyBorder="1" applyAlignment="1" applyProtection="1">
      <alignment horizontal="center" vertical="center"/>
      <protection hidden="1"/>
    </xf>
    <xf numFmtId="0" fontId="16" fillId="0" borderId="26" xfId="0" applyFont="1" applyBorder="1" applyAlignment="1" applyProtection="1">
      <alignment horizontal="right" vertical="center" shrinkToFit="1"/>
      <protection hidden="1"/>
    </xf>
    <xf numFmtId="183" fontId="47" fillId="0" borderId="26" xfId="0" applyNumberFormat="1" applyFont="1" applyBorder="1" applyAlignment="1" applyProtection="1">
      <alignment horizontal="center" vertical="center"/>
      <protection hidden="1"/>
    </xf>
    <xf numFmtId="177" fontId="29" fillId="0" borderId="26" xfId="0" applyNumberFormat="1" applyFont="1" applyBorder="1" applyAlignment="1" applyProtection="1">
      <alignment horizontal="center" vertical="center"/>
      <protection hidden="1"/>
    </xf>
    <xf numFmtId="0" fontId="17" fillId="0" borderId="68" xfId="0" applyFont="1" applyBorder="1" applyAlignment="1" applyProtection="1">
      <alignment horizontal="center" vertical="center"/>
      <protection hidden="1"/>
    </xf>
    <xf numFmtId="0" fontId="17" fillId="0" borderId="67" xfId="0" applyFont="1" applyBorder="1" applyAlignment="1" applyProtection="1">
      <alignment horizontal="center" vertical="center"/>
      <protection hidden="1"/>
    </xf>
    <xf numFmtId="0" fontId="11" fillId="0" borderId="19" xfId="0" applyFont="1" applyBorder="1" applyAlignment="1" applyProtection="1">
      <alignment horizontal="center" vertical="center" wrapText="1" shrinkToFit="1"/>
      <protection hidden="1"/>
    </xf>
    <xf numFmtId="0" fontId="11" fillId="0" borderId="17" xfId="0" applyFont="1" applyBorder="1" applyAlignment="1" applyProtection="1">
      <alignment horizontal="center" vertical="center" wrapText="1" shrinkToFit="1"/>
      <protection hidden="1"/>
    </xf>
    <xf numFmtId="0" fontId="11" fillId="0" borderId="18" xfId="0" applyFont="1" applyBorder="1" applyAlignment="1" applyProtection="1">
      <alignment horizontal="center" vertical="center" wrapText="1" shrinkToFit="1"/>
      <protection hidden="1"/>
    </xf>
    <xf numFmtId="0" fontId="11" fillId="0" borderId="28" xfId="0" applyFont="1" applyBorder="1" applyAlignment="1" applyProtection="1">
      <alignment horizontal="center" vertical="center" wrapText="1" shrinkToFit="1"/>
      <protection hidden="1"/>
    </xf>
    <xf numFmtId="0" fontId="11" fillId="0" borderId="26" xfId="0" applyFont="1" applyBorder="1" applyAlignment="1" applyProtection="1">
      <alignment horizontal="center" vertical="center" wrapText="1" shrinkToFit="1"/>
      <protection hidden="1"/>
    </xf>
    <xf numFmtId="0" fontId="11" fillId="0" borderId="27" xfId="0" applyFont="1" applyBorder="1" applyAlignment="1" applyProtection="1">
      <alignment horizontal="center" vertical="center" wrapText="1" shrinkToFit="1"/>
      <protection hidden="1"/>
    </xf>
    <xf numFmtId="0" fontId="10" fillId="0" borderId="13" xfId="0" applyFont="1" applyBorder="1" applyAlignment="1" applyProtection="1">
      <alignment horizontal="center" vertical="center"/>
      <protection hidden="1"/>
    </xf>
    <xf numFmtId="0" fontId="10" fillId="0" borderId="11" xfId="0" applyFont="1" applyBorder="1" applyAlignment="1" applyProtection="1">
      <alignment horizontal="center" vertical="center"/>
      <protection hidden="1"/>
    </xf>
    <xf numFmtId="0" fontId="10" fillId="0" borderId="12" xfId="0" applyFont="1" applyBorder="1" applyAlignment="1" applyProtection="1">
      <alignment horizontal="center" vertical="center"/>
      <protection hidden="1"/>
    </xf>
    <xf numFmtId="0" fontId="18" fillId="0" borderId="13" xfId="0" applyFont="1" applyBorder="1" applyAlignment="1" applyProtection="1">
      <alignment horizontal="center" vertical="center"/>
      <protection hidden="1"/>
    </xf>
    <xf numFmtId="0" fontId="18" fillId="0" borderId="11" xfId="0" applyFont="1" applyBorder="1" applyAlignment="1" applyProtection="1">
      <alignment horizontal="center" vertical="center"/>
      <protection hidden="1"/>
    </xf>
    <xf numFmtId="0" fontId="18" fillId="0" borderId="12" xfId="0" applyFont="1" applyBorder="1" applyAlignment="1" applyProtection="1">
      <alignment horizontal="center" vertical="center"/>
      <protection hidden="1"/>
    </xf>
    <xf numFmtId="0" fontId="2" fillId="0" borderId="11" xfId="0" applyFont="1" applyBorder="1" applyAlignment="1" applyProtection="1">
      <alignment horizontal="left" vertical="center"/>
      <protection hidden="1"/>
    </xf>
    <xf numFmtId="177" fontId="16" fillId="0" borderId="11" xfId="0" applyNumberFormat="1" applyFont="1" applyBorder="1" applyAlignment="1" applyProtection="1">
      <alignment horizontal="center" vertical="center"/>
      <protection hidden="1"/>
    </xf>
    <xf numFmtId="38" fontId="18" fillId="0" borderId="13" xfId="1" applyFont="1" applyFill="1" applyBorder="1" applyAlignment="1" applyProtection="1">
      <alignment horizontal="center" vertical="center"/>
      <protection hidden="1"/>
    </xf>
    <xf numFmtId="38" fontId="18" fillId="0" borderId="11" xfId="1" applyFont="1" applyFill="1" applyBorder="1" applyAlignment="1" applyProtection="1">
      <alignment horizontal="center" vertical="center"/>
      <protection hidden="1"/>
    </xf>
    <xf numFmtId="38" fontId="18" fillId="0" borderId="12" xfId="1" applyFont="1" applyFill="1" applyBorder="1" applyAlignment="1" applyProtection="1">
      <alignment horizontal="center" vertical="center"/>
      <protection hidden="1"/>
    </xf>
    <xf numFmtId="38" fontId="16" fillId="0" borderId="11" xfId="0" applyNumberFormat="1" applyFont="1" applyBorder="1" applyAlignment="1" applyProtection="1">
      <alignment horizontal="center" vertical="center"/>
      <protection hidden="1"/>
    </xf>
    <xf numFmtId="0" fontId="44" fillId="0" borderId="14" xfId="0" applyFont="1" applyBorder="1" applyAlignment="1" applyProtection="1">
      <alignment horizontal="center" vertical="center"/>
      <protection hidden="1"/>
    </xf>
    <xf numFmtId="0" fontId="45" fillId="0" borderId="14" xfId="0" applyFont="1" applyBorder="1" applyAlignment="1" applyProtection="1">
      <alignment horizontal="left" vertical="center" wrapText="1" shrinkToFit="1"/>
      <protection hidden="1"/>
    </xf>
    <xf numFmtId="0" fontId="45" fillId="0" borderId="14" xfId="0" applyFont="1" applyBorder="1" applyAlignment="1" applyProtection="1">
      <alignment horizontal="left" vertical="center" shrinkToFit="1"/>
      <protection hidden="1"/>
    </xf>
    <xf numFmtId="38" fontId="2" fillId="0" borderId="14" xfId="1" applyFont="1" applyFill="1" applyBorder="1" applyAlignment="1" applyProtection="1">
      <alignment horizontal="center" vertical="center"/>
      <protection hidden="1"/>
    </xf>
    <xf numFmtId="177" fontId="10" fillId="0" borderId="14" xfId="0" applyNumberFormat="1" applyFont="1" applyBorder="1" applyAlignment="1" applyProtection="1">
      <alignment horizontal="center" vertical="center"/>
      <protection hidden="1"/>
    </xf>
    <xf numFmtId="38" fontId="2" fillId="0" borderId="0" xfId="1" applyFont="1" applyBorder="1" applyAlignment="1" applyProtection="1">
      <alignment horizontal="center" vertical="center"/>
      <protection hidden="1"/>
    </xf>
    <xf numFmtId="0" fontId="43" fillId="0" borderId="14" xfId="0" applyFont="1" applyBorder="1" applyAlignment="1" applyProtection="1">
      <alignment horizontal="left" vertical="center" shrinkToFit="1"/>
      <protection hidden="1"/>
    </xf>
    <xf numFmtId="0" fontId="10" fillId="13" borderId="14" xfId="0" applyFont="1" applyFill="1" applyBorder="1" applyAlignment="1" applyProtection="1">
      <alignment horizontal="left" vertical="center"/>
      <protection hidden="1"/>
    </xf>
    <xf numFmtId="0" fontId="10" fillId="13" borderId="13" xfId="0" applyFont="1" applyFill="1" applyBorder="1" applyAlignment="1" applyProtection="1">
      <alignment horizontal="left" vertical="center"/>
      <protection hidden="1"/>
    </xf>
    <xf numFmtId="0" fontId="10" fillId="13" borderId="11" xfId="0" applyFont="1" applyFill="1" applyBorder="1" applyAlignment="1" applyProtection="1">
      <alignment horizontal="left" vertical="center"/>
      <protection hidden="1"/>
    </xf>
    <xf numFmtId="0" fontId="10" fillId="13" borderId="12" xfId="0" applyFont="1" applyFill="1" applyBorder="1" applyAlignment="1" applyProtection="1">
      <alignment horizontal="left" vertical="center"/>
      <protection hidden="1"/>
    </xf>
    <xf numFmtId="0" fontId="10" fillId="13" borderId="13" xfId="0" applyFont="1" applyFill="1" applyBorder="1" applyAlignment="1" applyProtection="1">
      <alignment horizontal="center" vertical="center"/>
      <protection hidden="1"/>
    </xf>
    <xf numFmtId="0" fontId="10" fillId="13" borderId="12" xfId="0" applyFont="1" applyFill="1" applyBorder="1" applyAlignment="1" applyProtection="1">
      <alignment horizontal="center" vertical="center"/>
      <protection hidden="1"/>
    </xf>
    <xf numFmtId="0" fontId="21" fillId="0" borderId="83" xfId="0" applyFont="1" applyBorder="1" applyAlignment="1" applyProtection="1">
      <alignment horizontal="center" vertical="center"/>
      <protection hidden="1"/>
    </xf>
    <xf numFmtId="0" fontId="21" fillId="0" borderId="95" xfId="0" applyFont="1" applyBorder="1" applyAlignment="1" applyProtection="1">
      <alignment horizontal="center" vertical="center"/>
      <protection hidden="1"/>
    </xf>
    <xf numFmtId="0" fontId="21" fillId="0" borderId="21" xfId="0" applyFont="1" applyBorder="1" applyAlignment="1" applyProtection="1">
      <alignment horizontal="center" vertical="center"/>
      <protection hidden="1"/>
    </xf>
    <xf numFmtId="0" fontId="21" fillId="0" borderId="82" xfId="0" applyFont="1" applyBorder="1" applyAlignment="1" applyProtection="1">
      <alignment horizontal="center" vertical="center"/>
      <protection hidden="1"/>
    </xf>
    <xf numFmtId="0" fontId="21" fillId="0" borderId="31" xfId="0" applyFont="1" applyBorder="1" applyAlignment="1" applyProtection="1">
      <alignment horizontal="center" vertical="center"/>
      <protection hidden="1"/>
    </xf>
    <xf numFmtId="0" fontId="21" fillId="0" borderId="98" xfId="0" applyFont="1" applyBorder="1" applyAlignment="1" applyProtection="1">
      <alignment horizontal="center" vertical="center"/>
      <protection hidden="1"/>
    </xf>
    <xf numFmtId="178" fontId="16" fillId="0" borderId="105" xfId="0" applyNumberFormat="1" applyFont="1" applyBorder="1" applyAlignment="1" applyProtection="1">
      <alignment horizontal="center" vertical="center"/>
      <protection locked="0" hidden="1"/>
    </xf>
    <xf numFmtId="178" fontId="16" fillId="0" borderId="97" xfId="0" applyNumberFormat="1" applyFont="1" applyBorder="1" applyAlignment="1" applyProtection="1">
      <alignment horizontal="center" vertical="center"/>
      <protection locked="0" hidden="1"/>
    </xf>
    <xf numFmtId="178" fontId="16" fillId="0" borderId="81" xfId="0" applyNumberFormat="1" applyFont="1" applyBorder="1" applyAlignment="1" applyProtection="1">
      <alignment horizontal="center" vertical="center"/>
      <protection locked="0" hidden="1"/>
    </xf>
    <xf numFmtId="178" fontId="16" fillId="0" borderId="73" xfId="0" applyNumberFormat="1" applyFont="1" applyBorder="1" applyAlignment="1" applyProtection="1">
      <alignment horizontal="center" vertical="center"/>
      <protection locked="0" hidden="1"/>
    </xf>
    <xf numFmtId="178" fontId="16" fillId="0" borderId="104" xfId="0" applyNumberFormat="1" applyFont="1" applyBorder="1" applyAlignment="1" applyProtection="1">
      <alignment horizontal="center" vertical="center"/>
      <protection locked="0" hidden="1"/>
    </xf>
    <xf numFmtId="178" fontId="16" fillId="0" borderId="100" xfId="0" applyNumberFormat="1" applyFont="1" applyBorder="1" applyAlignment="1" applyProtection="1">
      <alignment horizontal="center" vertical="center"/>
      <protection locked="0" hidden="1"/>
    </xf>
    <xf numFmtId="178" fontId="16" fillId="0" borderId="96" xfId="0" applyNumberFormat="1" applyFont="1" applyBorder="1" applyAlignment="1" applyProtection="1">
      <alignment horizontal="center" vertical="center"/>
      <protection locked="0" hidden="1"/>
    </xf>
    <xf numFmtId="178" fontId="16" fillId="0" borderId="70" xfId="0" applyNumberFormat="1" applyFont="1" applyBorder="1" applyAlignment="1" applyProtection="1">
      <alignment horizontal="center" vertical="center"/>
      <protection locked="0" hidden="1"/>
    </xf>
    <xf numFmtId="178" fontId="16" fillId="0" borderId="99" xfId="0" applyNumberFormat="1" applyFont="1" applyBorder="1" applyAlignment="1" applyProtection="1">
      <alignment horizontal="center" vertical="center"/>
      <protection locked="0" hidden="1"/>
    </xf>
    <xf numFmtId="178" fontId="16" fillId="0" borderId="68" xfId="0" applyNumberFormat="1" applyFont="1" applyBorder="1" applyAlignment="1" applyProtection="1">
      <alignment horizontal="center" vertical="center"/>
      <protection locked="0" hidden="1"/>
    </xf>
    <xf numFmtId="178" fontId="16" fillId="0" borderId="67" xfId="0" applyNumberFormat="1" applyFont="1" applyBorder="1" applyAlignment="1" applyProtection="1">
      <alignment horizontal="center" vertical="center"/>
      <protection locked="0" hidden="1"/>
    </xf>
    <xf numFmtId="178" fontId="16" fillId="0" borderId="54" xfId="0" applyNumberFormat="1" applyFont="1" applyBorder="1" applyAlignment="1" applyProtection="1">
      <alignment horizontal="center" vertical="center"/>
      <protection locked="0" hidden="1"/>
    </xf>
    <xf numFmtId="38" fontId="2" fillId="0" borderId="39" xfId="1" applyFont="1" applyFill="1" applyBorder="1" applyAlignment="1" applyProtection="1">
      <alignment horizontal="center" vertical="center" wrapText="1"/>
      <protection hidden="1"/>
    </xf>
    <xf numFmtId="38" fontId="2" fillId="0" borderId="64" xfId="1" applyFont="1" applyFill="1" applyBorder="1" applyAlignment="1" applyProtection="1">
      <alignment horizontal="center" vertical="center" wrapText="1"/>
      <protection hidden="1"/>
    </xf>
    <xf numFmtId="38" fontId="2" fillId="0" borderId="65" xfId="1" applyFont="1" applyFill="1" applyBorder="1" applyAlignment="1" applyProtection="1">
      <alignment horizontal="center" vertical="center" wrapText="1"/>
      <protection hidden="1"/>
    </xf>
    <xf numFmtId="0" fontId="10" fillId="0" borderId="19" xfId="0" applyFont="1" applyBorder="1" applyAlignment="1" applyProtection="1">
      <alignment horizontal="center" vertical="center"/>
      <protection hidden="1"/>
    </xf>
    <xf numFmtId="0" fontId="10" fillId="0" borderId="17" xfId="0" applyFont="1" applyBorder="1" applyAlignment="1" applyProtection="1">
      <alignment horizontal="center" vertical="center"/>
      <protection hidden="1"/>
    </xf>
    <xf numFmtId="0" fontId="10" fillId="0" borderId="18" xfId="0" applyFont="1" applyBorder="1" applyAlignment="1" applyProtection="1">
      <alignment horizontal="center" vertical="center"/>
      <protection hidden="1"/>
    </xf>
    <xf numFmtId="0" fontId="10" fillId="0" borderId="28" xfId="0" applyFont="1" applyBorder="1" applyAlignment="1" applyProtection="1">
      <alignment horizontal="center" vertical="center"/>
      <protection hidden="1"/>
    </xf>
    <xf numFmtId="0" fontId="10" fillId="0" borderId="26" xfId="0" applyFont="1" applyBorder="1" applyAlignment="1" applyProtection="1">
      <alignment horizontal="center" vertical="center"/>
      <protection hidden="1"/>
    </xf>
    <xf numFmtId="0" fontId="10" fillId="0" borderId="27" xfId="0" applyFont="1" applyBorder="1" applyAlignment="1" applyProtection="1">
      <alignment horizontal="center" vertical="center"/>
      <protection hidden="1"/>
    </xf>
    <xf numFmtId="0" fontId="10" fillId="0" borderId="14" xfId="0" applyFont="1" applyBorder="1" applyAlignment="1" applyProtection="1">
      <alignment horizontal="center" vertical="center" wrapText="1"/>
      <protection hidden="1"/>
    </xf>
    <xf numFmtId="0" fontId="41" fillId="13" borderId="14" xfId="4" applyFont="1" applyFill="1" applyBorder="1" applyAlignment="1" applyProtection="1">
      <alignment horizontal="center" vertical="center"/>
      <protection hidden="1"/>
    </xf>
    <xf numFmtId="0" fontId="41" fillId="12" borderId="14" xfId="4" applyFont="1" applyFill="1" applyBorder="1" applyAlignment="1" applyProtection="1">
      <alignment horizontal="center" vertical="center"/>
      <protection hidden="1"/>
    </xf>
    <xf numFmtId="0" fontId="20" fillId="7" borderId="13" xfId="0" applyFont="1" applyFill="1" applyBorder="1" applyAlignment="1" applyProtection="1">
      <alignment horizontal="center" vertical="center" wrapText="1"/>
      <protection hidden="1"/>
    </xf>
    <xf numFmtId="0" fontId="20" fillId="7" borderId="11" xfId="0" applyFont="1" applyFill="1" applyBorder="1" applyAlignment="1" applyProtection="1">
      <alignment horizontal="center" vertical="center" wrapText="1"/>
      <protection hidden="1"/>
    </xf>
    <xf numFmtId="0" fontId="20" fillId="7" borderId="12" xfId="0" applyFont="1" applyFill="1" applyBorder="1" applyAlignment="1" applyProtection="1">
      <alignment horizontal="center" vertical="center" wrapText="1"/>
      <protection hidden="1"/>
    </xf>
    <xf numFmtId="0" fontId="10" fillId="7" borderId="13" xfId="0" applyFont="1" applyFill="1" applyBorder="1" applyAlignment="1" applyProtection="1">
      <alignment horizontal="center" vertical="center"/>
      <protection hidden="1"/>
    </xf>
    <xf numFmtId="0" fontId="10" fillId="7" borderId="11" xfId="0" applyFont="1" applyFill="1" applyBorder="1" applyAlignment="1" applyProtection="1">
      <alignment horizontal="center" vertical="center"/>
      <protection hidden="1"/>
    </xf>
    <xf numFmtId="0" fontId="10" fillId="7" borderId="12" xfId="0" applyFont="1" applyFill="1" applyBorder="1" applyAlignment="1" applyProtection="1">
      <alignment horizontal="center" vertical="center"/>
      <protection hidden="1"/>
    </xf>
    <xf numFmtId="0" fontId="10" fillId="0" borderId="0" xfId="0" applyFont="1" applyAlignment="1" applyProtection="1">
      <alignment horizontal="left" wrapText="1"/>
      <protection hidden="1"/>
    </xf>
    <xf numFmtId="0" fontId="18" fillId="0" borderId="0" xfId="0" applyFont="1" applyAlignment="1" applyProtection="1">
      <alignment horizontal="center"/>
      <protection hidden="1"/>
    </xf>
    <xf numFmtId="0" fontId="30" fillId="0" borderId="26" xfId="0" applyFont="1" applyBorder="1" applyAlignment="1" applyProtection="1">
      <alignment horizontal="center" vertical="center"/>
      <protection hidden="1"/>
    </xf>
    <xf numFmtId="182" fontId="47" fillId="0" borderId="26" xfId="0" applyNumberFormat="1" applyFont="1" applyBorder="1" applyAlignment="1" applyProtection="1">
      <alignment horizontal="center" vertical="center"/>
      <protection hidden="1"/>
    </xf>
    <xf numFmtId="0" fontId="2" fillId="6" borderId="1" xfId="0" applyFont="1" applyFill="1" applyBorder="1" applyAlignment="1" applyProtection="1">
      <alignment horizontal="center" vertical="center"/>
      <protection hidden="1"/>
    </xf>
    <xf numFmtId="0" fontId="2" fillId="6" borderId="52" xfId="0" applyFont="1" applyFill="1" applyBorder="1" applyAlignment="1" applyProtection="1">
      <alignment horizontal="center" vertical="center"/>
      <protection hidden="1"/>
    </xf>
    <xf numFmtId="0" fontId="16" fillId="0" borderId="63" xfId="0" applyFont="1" applyBorder="1" applyAlignment="1" applyProtection="1">
      <alignment horizontal="center" vertical="center"/>
      <protection locked="0" hidden="1"/>
    </xf>
    <xf numFmtId="0" fontId="16" fillId="0" borderId="2" xfId="0" applyFont="1" applyBorder="1" applyAlignment="1" applyProtection="1">
      <alignment horizontal="center" vertical="center"/>
      <protection locked="0" hidden="1"/>
    </xf>
    <xf numFmtId="0" fontId="16" fillId="0" borderId="3" xfId="0" applyFont="1" applyBorder="1" applyAlignment="1" applyProtection="1">
      <alignment horizontal="center" vertical="center"/>
      <protection locked="0" hidden="1"/>
    </xf>
    <xf numFmtId="184" fontId="27" fillId="0" borderId="63" xfId="0" applyNumberFormat="1" applyFont="1" applyBorder="1" applyAlignment="1" applyProtection="1">
      <alignment horizontal="center" vertical="center"/>
      <protection locked="0" hidden="1"/>
    </xf>
    <xf numFmtId="184" fontId="27" fillId="0" borderId="2" xfId="0" applyNumberFormat="1" applyFont="1" applyBorder="1" applyAlignment="1" applyProtection="1">
      <alignment horizontal="center" vertical="center"/>
      <protection locked="0" hidden="1"/>
    </xf>
    <xf numFmtId="0" fontId="30" fillId="0" borderId="1" xfId="0" applyFont="1" applyBorder="1" applyAlignment="1" applyProtection="1">
      <alignment horizontal="center" vertical="center"/>
      <protection hidden="1"/>
    </xf>
    <xf numFmtId="0" fontId="30" fillId="0" borderId="2" xfId="0" applyFont="1" applyBorder="1" applyAlignment="1" applyProtection="1">
      <alignment horizontal="center" vertical="center"/>
      <protection hidden="1"/>
    </xf>
    <xf numFmtId="0" fontId="10" fillId="0" borderId="2" xfId="0" applyFont="1" applyBorder="1" applyAlignment="1" applyProtection="1">
      <alignment horizontal="center" vertical="center" wrapText="1" shrinkToFit="1"/>
      <protection hidden="1"/>
    </xf>
    <xf numFmtId="0" fontId="10" fillId="0" borderId="2" xfId="0" applyFont="1" applyBorder="1" applyAlignment="1" applyProtection="1">
      <alignment horizontal="center" vertical="center" shrinkToFit="1"/>
      <protection hidden="1"/>
    </xf>
    <xf numFmtId="0" fontId="10" fillId="0" borderId="52" xfId="0" applyFont="1" applyBorder="1" applyAlignment="1" applyProtection="1">
      <alignment horizontal="center" vertical="center" shrinkToFit="1"/>
      <protection hidden="1"/>
    </xf>
    <xf numFmtId="0" fontId="9" fillId="0" borderId="32" xfId="0" applyFont="1" applyBorder="1" applyAlignment="1" applyProtection="1">
      <alignment horizontal="left" vertical="center" wrapText="1"/>
      <protection hidden="1"/>
    </xf>
    <xf numFmtId="0" fontId="11" fillId="14" borderId="87" xfId="0" applyFont="1" applyFill="1" applyBorder="1" applyAlignment="1" applyProtection="1">
      <alignment horizontal="center" vertical="center" wrapText="1"/>
      <protection hidden="1"/>
    </xf>
    <xf numFmtId="0" fontId="11" fillId="14" borderId="93" xfId="0" applyFont="1" applyFill="1" applyBorder="1" applyAlignment="1" applyProtection="1">
      <alignment horizontal="center" vertical="center" wrapText="1"/>
      <protection hidden="1"/>
    </xf>
    <xf numFmtId="0" fontId="11" fillId="14" borderId="88" xfId="0" applyFont="1" applyFill="1" applyBorder="1" applyAlignment="1" applyProtection="1">
      <alignment horizontal="center" vertical="center" wrapText="1"/>
      <protection hidden="1"/>
    </xf>
    <xf numFmtId="0" fontId="10" fillId="0" borderId="0" xfId="0" applyFont="1" applyAlignment="1" applyProtection="1">
      <alignment horizontal="left" vertical="center" wrapText="1"/>
      <protection hidden="1"/>
    </xf>
    <xf numFmtId="0" fontId="30" fillId="9" borderId="1" xfId="0" applyFont="1" applyFill="1" applyBorder="1" applyAlignment="1" applyProtection="1">
      <alignment horizontal="center" vertical="center" wrapText="1"/>
      <protection hidden="1"/>
    </xf>
    <xf numFmtId="0" fontId="30" fillId="9" borderId="2" xfId="0" applyFont="1" applyFill="1" applyBorder="1" applyAlignment="1" applyProtection="1">
      <alignment horizontal="center" vertical="center" wrapText="1"/>
      <protection hidden="1"/>
    </xf>
    <xf numFmtId="0" fontId="30" fillId="9" borderId="66" xfId="0" applyFont="1" applyFill="1" applyBorder="1" applyAlignment="1" applyProtection="1">
      <alignment horizontal="center" vertical="center" wrapText="1"/>
      <protection hidden="1"/>
    </xf>
    <xf numFmtId="0" fontId="21" fillId="0" borderId="50" xfId="0" applyFont="1" applyBorder="1" applyAlignment="1" applyProtection="1">
      <alignment horizontal="center" vertical="center"/>
      <protection locked="0" hidden="1"/>
    </xf>
    <xf numFmtId="0" fontId="21" fillId="0" borderId="2" xfId="0" applyFont="1" applyBorder="1" applyAlignment="1" applyProtection="1">
      <alignment horizontal="center" vertical="center"/>
      <protection locked="0" hidden="1"/>
    </xf>
    <xf numFmtId="0" fontId="21" fillId="0" borderId="3" xfId="0" applyFont="1" applyBorder="1" applyAlignment="1" applyProtection="1">
      <alignment horizontal="center" vertical="center"/>
      <protection locked="0" hidden="1"/>
    </xf>
    <xf numFmtId="0" fontId="28" fillId="0" borderId="0" xfId="0" applyFont="1" applyAlignment="1" applyProtection="1">
      <alignment horizontal="left" vertical="center" wrapText="1"/>
      <protection hidden="1"/>
    </xf>
    <xf numFmtId="0" fontId="10" fillId="0" borderId="0" xfId="0" applyFont="1" applyAlignment="1" applyProtection="1">
      <alignment horizontal="left" vertical="center" wrapText="1" shrinkToFit="1"/>
      <protection hidden="1"/>
    </xf>
    <xf numFmtId="0" fontId="14" fillId="0" borderId="14" xfId="0" applyFont="1" applyBorder="1" applyAlignment="1" applyProtection="1">
      <alignment horizontal="center" vertical="center" wrapText="1"/>
      <protection hidden="1"/>
    </xf>
    <xf numFmtId="0" fontId="14" fillId="0" borderId="13" xfId="0" applyFont="1" applyBorder="1" applyAlignment="1" applyProtection="1">
      <alignment horizontal="center" vertical="center" wrapText="1"/>
      <protection hidden="1"/>
    </xf>
    <xf numFmtId="0" fontId="14" fillId="0" borderId="12" xfId="0" applyFont="1" applyBorder="1" applyAlignment="1" applyProtection="1">
      <alignment horizontal="center" vertical="center" wrapText="1"/>
      <protection hidden="1"/>
    </xf>
    <xf numFmtId="0" fontId="2" fillId="0" borderId="14" xfId="0" applyFont="1" applyBorder="1" applyAlignment="1" applyProtection="1">
      <alignment horizontal="center" vertical="center"/>
      <protection locked="0" hidden="1"/>
    </xf>
    <xf numFmtId="0" fontId="16" fillId="0" borderId="26" xfId="0" applyFont="1" applyBorder="1" applyAlignment="1" applyProtection="1">
      <alignment horizontal="center" vertical="center" shrinkToFit="1"/>
      <protection hidden="1"/>
    </xf>
    <xf numFmtId="0" fontId="2" fillId="0" borderId="65" xfId="0" applyFont="1" applyBorder="1" applyAlignment="1" applyProtection="1">
      <alignment horizontal="center" vertical="center"/>
      <protection locked="0" hidden="1"/>
    </xf>
    <xf numFmtId="182" fontId="18" fillId="0" borderId="13" xfId="0" applyNumberFormat="1" applyFont="1" applyBorder="1" applyAlignment="1" applyProtection="1">
      <alignment horizontal="center" vertical="center" wrapText="1"/>
      <protection hidden="1"/>
    </xf>
    <xf numFmtId="182" fontId="18" fillId="0" borderId="11" xfId="0" applyNumberFormat="1" applyFont="1" applyBorder="1" applyAlignment="1" applyProtection="1">
      <alignment horizontal="center" vertical="center" wrapText="1"/>
      <protection hidden="1"/>
    </xf>
    <xf numFmtId="0" fontId="2" fillId="7" borderId="13" xfId="0" applyFont="1" applyFill="1" applyBorder="1" applyAlignment="1" applyProtection="1">
      <alignment horizontal="center" vertical="center"/>
      <protection hidden="1"/>
    </xf>
    <xf numFmtId="0" fontId="2" fillId="7" borderId="11" xfId="0" applyFont="1" applyFill="1" applyBorder="1" applyAlignment="1" applyProtection="1">
      <alignment horizontal="center" vertical="center"/>
      <protection hidden="1"/>
    </xf>
    <xf numFmtId="0" fontId="2" fillId="7" borderId="12" xfId="0" applyFont="1" applyFill="1" applyBorder="1" applyAlignment="1" applyProtection="1">
      <alignment horizontal="center" vertical="center"/>
      <protection hidden="1"/>
    </xf>
    <xf numFmtId="0" fontId="16" fillId="3" borderId="13" xfId="0" applyFont="1" applyFill="1" applyBorder="1" applyAlignment="1" applyProtection="1">
      <alignment horizontal="center" vertical="center"/>
      <protection hidden="1"/>
    </xf>
    <xf numFmtId="0" fontId="16" fillId="3" borderId="12" xfId="0" applyFont="1" applyFill="1" applyBorder="1" applyAlignment="1" applyProtection="1">
      <alignment horizontal="center" vertical="center"/>
      <protection hidden="1"/>
    </xf>
    <xf numFmtId="0" fontId="30" fillId="3" borderId="14" xfId="0" applyFont="1" applyFill="1" applyBorder="1" applyAlignment="1" applyProtection="1">
      <alignment horizontal="center" vertical="center"/>
      <protection hidden="1"/>
    </xf>
    <xf numFmtId="0" fontId="18" fillId="0" borderId="14" xfId="0" applyFont="1" applyBorder="1" applyAlignment="1" applyProtection="1">
      <alignment horizontal="center" vertical="center" wrapText="1"/>
      <protection hidden="1"/>
    </xf>
    <xf numFmtId="177" fontId="47" fillId="0" borderId="14" xfId="0" applyNumberFormat="1" applyFont="1" applyBorder="1" applyAlignment="1" applyProtection="1">
      <alignment horizontal="center" vertical="center" wrapText="1"/>
      <protection hidden="1"/>
    </xf>
    <xf numFmtId="177" fontId="47" fillId="0" borderId="13" xfId="0" applyNumberFormat="1" applyFont="1" applyBorder="1" applyAlignment="1" applyProtection="1">
      <alignment horizontal="center" vertical="center" wrapText="1"/>
      <protection hidden="1"/>
    </xf>
    <xf numFmtId="0" fontId="27" fillId="0" borderId="14" xfId="0" applyFont="1" applyBorder="1" applyAlignment="1" applyProtection="1">
      <alignment horizontal="center" vertical="center" wrapText="1"/>
      <protection locked="0" hidden="1"/>
    </xf>
    <xf numFmtId="0" fontId="2" fillId="0" borderId="13" xfId="0" applyFont="1" applyBorder="1" applyAlignment="1" applyProtection="1">
      <alignment horizontal="center" vertical="center" shrinkToFit="1"/>
      <protection locked="0" hidden="1"/>
    </xf>
    <xf numFmtId="0" fontId="2" fillId="0" borderId="11" xfId="0" applyFont="1" applyBorder="1" applyAlignment="1" applyProtection="1">
      <alignment horizontal="center" vertical="center" shrinkToFit="1"/>
      <protection locked="0" hidden="1"/>
    </xf>
    <xf numFmtId="0" fontId="10" fillId="2" borderId="0" xfId="2" applyFont="1" applyFill="1" applyAlignment="1" applyProtection="1">
      <alignment horizontal="left" vertical="center"/>
      <protection hidden="1"/>
    </xf>
    <xf numFmtId="0" fontId="21" fillId="0" borderId="102" xfId="0" applyFont="1" applyBorder="1" applyAlignment="1" applyProtection="1">
      <alignment horizontal="center" vertical="center"/>
      <protection hidden="1"/>
    </xf>
    <xf numFmtId="0" fontId="21" fillId="0" borderId="47" xfId="0" applyFont="1" applyBorder="1" applyAlignment="1" applyProtection="1">
      <alignment horizontal="center" vertical="center"/>
      <protection hidden="1"/>
    </xf>
    <xf numFmtId="178" fontId="16" fillId="0" borderId="12" xfId="0" applyNumberFormat="1" applyFont="1" applyBorder="1" applyAlignment="1" applyProtection="1">
      <alignment horizontal="center" vertical="center"/>
      <protection locked="0" hidden="1"/>
    </xf>
    <xf numFmtId="178" fontId="16" fillId="0" borderId="13" xfId="0" applyNumberFormat="1" applyFont="1" applyBorder="1" applyAlignment="1" applyProtection="1">
      <alignment horizontal="center" vertical="center"/>
      <protection locked="0" hidden="1"/>
    </xf>
    <xf numFmtId="178" fontId="16" fillId="0" borderId="69" xfId="0" applyNumberFormat="1" applyFont="1" applyBorder="1" applyAlignment="1" applyProtection="1">
      <alignment horizontal="center" vertical="center"/>
      <protection locked="0" hidden="1"/>
    </xf>
    <xf numFmtId="178" fontId="16" fillId="0" borderId="17" xfId="0" applyNumberFormat="1" applyFont="1" applyBorder="1" applyAlignment="1" applyProtection="1">
      <alignment horizontal="center" vertical="center"/>
      <protection locked="0" hidden="1"/>
    </xf>
    <xf numFmtId="178" fontId="16" fillId="0" borderId="0" xfId="0" applyNumberFormat="1" applyFont="1" applyAlignment="1" applyProtection="1">
      <alignment horizontal="center" vertical="center"/>
      <protection locked="0" hidden="1"/>
    </xf>
    <xf numFmtId="178" fontId="16" fillId="0" borderId="71" xfId="0" applyNumberFormat="1" applyFont="1" applyBorder="1" applyAlignment="1" applyProtection="1">
      <alignment horizontal="center" vertical="center"/>
      <protection locked="0" hidden="1"/>
    </xf>
    <xf numFmtId="178" fontId="16" fillId="0" borderId="26" xfId="0" applyNumberFormat="1" applyFont="1" applyBorder="1" applyAlignment="1" applyProtection="1">
      <alignment horizontal="center" vertical="center"/>
      <protection locked="0" hidden="1"/>
    </xf>
    <xf numFmtId="178" fontId="16" fillId="0" borderId="72" xfId="0" applyNumberFormat="1" applyFont="1" applyBorder="1" applyAlignment="1" applyProtection="1">
      <alignment horizontal="center" vertical="center"/>
      <protection locked="0" hidden="1"/>
    </xf>
    <xf numFmtId="178" fontId="16" fillId="0" borderId="74" xfId="0" applyNumberFormat="1" applyFont="1" applyBorder="1" applyAlignment="1" applyProtection="1">
      <alignment horizontal="center" vertical="center"/>
      <protection locked="0" hidden="1"/>
    </xf>
    <xf numFmtId="178" fontId="16" fillId="0" borderId="75" xfId="0" applyNumberFormat="1" applyFont="1" applyBorder="1" applyAlignment="1" applyProtection="1">
      <alignment horizontal="center" vertical="center"/>
      <protection locked="0" hidden="1"/>
    </xf>
    <xf numFmtId="178" fontId="16" fillId="0" borderId="76" xfId="0" applyNumberFormat="1" applyFont="1" applyBorder="1" applyAlignment="1" applyProtection="1">
      <alignment horizontal="center" vertical="center"/>
      <protection locked="0" hidden="1"/>
    </xf>
    <xf numFmtId="178" fontId="16" fillId="0" borderId="20" xfId="0" applyNumberFormat="1" applyFont="1" applyBorder="1" applyAlignment="1" applyProtection="1">
      <alignment horizontal="center" vertical="center"/>
      <protection locked="0" hidden="1"/>
    </xf>
    <xf numFmtId="178" fontId="16" fillId="0" borderId="29" xfId="0" applyNumberFormat="1" applyFont="1" applyBorder="1" applyAlignment="1" applyProtection="1">
      <alignment horizontal="center" vertical="center"/>
      <protection locked="0" hidden="1"/>
    </xf>
    <xf numFmtId="0" fontId="20" fillId="0" borderId="2" xfId="0" applyFont="1" applyBorder="1" applyAlignment="1" applyProtection="1">
      <alignment horizontal="center" vertical="center" wrapText="1"/>
      <protection hidden="1"/>
    </xf>
    <xf numFmtId="0" fontId="10" fillId="0" borderId="0" xfId="0" applyFont="1" applyAlignment="1" applyProtection="1">
      <alignment horizontal="left" vertical="top" wrapText="1"/>
      <protection hidden="1"/>
    </xf>
    <xf numFmtId="0" fontId="21" fillId="0" borderId="50" xfId="0" applyFont="1" applyBorder="1" applyAlignment="1" applyProtection="1">
      <alignment horizontal="center" vertical="center"/>
      <protection hidden="1"/>
    </xf>
    <xf numFmtId="0" fontId="21" fillId="0" borderId="3" xfId="0" applyFont="1" applyBorder="1" applyAlignment="1" applyProtection="1">
      <alignment horizontal="center" vertical="center"/>
      <protection hidden="1"/>
    </xf>
    <xf numFmtId="0" fontId="11" fillId="14" borderId="59" xfId="0" applyFont="1" applyFill="1" applyBorder="1" applyAlignment="1" applyProtection="1">
      <alignment horizontal="center" vertical="center"/>
      <protection hidden="1"/>
    </xf>
    <xf numFmtId="0" fontId="11" fillId="14" borderId="9" xfId="0" applyFont="1" applyFill="1" applyBorder="1" applyAlignment="1" applyProtection="1">
      <alignment horizontal="center" vertical="center"/>
      <protection hidden="1"/>
    </xf>
    <xf numFmtId="0" fontId="31" fillId="14" borderId="6" xfId="0" applyFont="1" applyFill="1" applyBorder="1" applyAlignment="1" applyProtection="1">
      <alignment horizontal="center" vertical="center" wrapText="1"/>
      <protection hidden="1"/>
    </xf>
    <xf numFmtId="0" fontId="31" fillId="14" borderId="9" xfId="0" applyFont="1" applyFill="1" applyBorder="1" applyAlignment="1" applyProtection="1">
      <alignment horizontal="center" vertical="center" wrapText="1"/>
      <protection hidden="1"/>
    </xf>
    <xf numFmtId="0" fontId="21" fillId="0" borderId="59" xfId="0" applyFont="1" applyBorder="1" applyAlignment="1" applyProtection="1">
      <alignment horizontal="center" vertical="center"/>
      <protection hidden="1"/>
    </xf>
    <xf numFmtId="0" fontId="21" fillId="0" borderId="101" xfId="0" applyFont="1" applyBorder="1" applyAlignment="1" applyProtection="1">
      <alignment horizontal="center" vertical="center"/>
      <protection hidden="1"/>
    </xf>
    <xf numFmtId="178" fontId="16" fillId="0" borderId="6" xfId="0" applyNumberFormat="1" applyFont="1" applyBorder="1" applyAlignment="1" applyProtection="1">
      <alignment horizontal="center" vertical="center"/>
      <protection locked="0" hidden="1"/>
    </xf>
    <xf numFmtId="178" fontId="16" fillId="0" borderId="7" xfId="0" applyNumberFormat="1" applyFont="1" applyBorder="1" applyAlignment="1" applyProtection="1">
      <alignment horizontal="center" vertical="center"/>
      <protection locked="0" hidden="1"/>
    </xf>
    <xf numFmtId="0" fontId="11" fillId="14" borderId="84" xfId="0" applyFont="1" applyFill="1" applyBorder="1" applyAlignment="1" applyProtection="1">
      <alignment horizontal="center" vertical="center" wrapText="1"/>
      <protection hidden="1"/>
    </xf>
    <xf numFmtId="0" fontId="11" fillId="14" borderId="85" xfId="0" applyFont="1" applyFill="1" applyBorder="1" applyAlignment="1" applyProtection="1">
      <alignment horizontal="center" vertical="center" wrapText="1"/>
      <protection hidden="1"/>
    </xf>
    <xf numFmtId="0" fontId="11" fillId="14" borderId="86" xfId="0" applyFont="1" applyFill="1" applyBorder="1" applyAlignment="1" applyProtection="1">
      <alignment horizontal="center" vertical="center" wrapText="1"/>
      <protection hidden="1"/>
    </xf>
    <xf numFmtId="0" fontId="20" fillId="0" borderId="94" xfId="0" applyFont="1" applyBorder="1" applyAlignment="1" applyProtection="1">
      <alignment horizontal="center" vertical="center" wrapText="1"/>
      <protection hidden="1"/>
    </xf>
    <xf numFmtId="0" fontId="20" fillId="0" borderId="90" xfId="0" applyFont="1" applyBorder="1" applyAlignment="1" applyProtection="1">
      <alignment horizontal="center" vertical="top" wrapText="1"/>
      <protection hidden="1"/>
    </xf>
    <xf numFmtId="0" fontId="20" fillId="0" borderId="91" xfId="0" applyFont="1" applyBorder="1" applyAlignment="1" applyProtection="1">
      <alignment horizontal="center" vertical="top" wrapText="1"/>
      <protection hidden="1"/>
    </xf>
    <xf numFmtId="178" fontId="16" fillId="0" borderId="51" xfId="0" applyNumberFormat="1" applyFont="1" applyBorder="1" applyAlignment="1" applyProtection="1">
      <alignment horizontal="center" vertical="center"/>
      <protection locked="0" hidden="1"/>
    </xf>
    <xf numFmtId="0" fontId="20" fillId="0" borderId="32" xfId="0" applyFont="1" applyBorder="1" applyAlignment="1" applyProtection="1">
      <alignment horizontal="center" vertical="top" wrapText="1"/>
      <protection hidden="1"/>
    </xf>
    <xf numFmtId="0" fontId="20" fillId="0" borderId="54" xfId="0" applyFont="1" applyBorder="1" applyAlignment="1" applyProtection="1">
      <alignment horizontal="center" vertical="top" wrapText="1"/>
      <protection hidden="1"/>
    </xf>
    <xf numFmtId="0" fontId="15" fillId="0" borderId="61" xfId="0" applyFont="1" applyBorder="1" applyAlignment="1" applyProtection="1">
      <alignment horizontal="center" vertical="center" wrapText="1"/>
      <protection hidden="1"/>
    </xf>
    <xf numFmtId="0" fontId="15" fillId="0" borderId="89" xfId="0" applyFont="1" applyBorder="1" applyAlignment="1" applyProtection="1">
      <alignment horizontal="center" vertical="center" wrapText="1"/>
      <protection hidden="1"/>
    </xf>
    <xf numFmtId="0" fontId="15" fillId="0" borderId="60" xfId="0" applyFont="1" applyBorder="1" applyAlignment="1" applyProtection="1">
      <alignment horizontal="center" vertical="center" wrapText="1"/>
      <protection hidden="1"/>
    </xf>
    <xf numFmtId="0" fontId="20" fillId="0" borderId="31" xfId="0" applyFont="1" applyBorder="1" applyAlignment="1" applyProtection="1">
      <alignment horizontal="center" vertical="center" wrapText="1"/>
      <protection hidden="1"/>
    </xf>
    <xf numFmtId="0" fontId="20" fillId="0" borderId="54" xfId="0" applyFont="1" applyBorder="1" applyAlignment="1" applyProtection="1">
      <alignment horizontal="center" vertical="center" wrapText="1"/>
      <protection hidden="1"/>
    </xf>
    <xf numFmtId="0" fontId="31" fillId="14" borderId="93" xfId="0" applyFont="1" applyFill="1" applyBorder="1" applyAlignment="1" applyProtection="1">
      <alignment horizontal="center" vertical="center" wrapText="1"/>
      <protection hidden="1"/>
    </xf>
    <xf numFmtId="0" fontId="21" fillId="0" borderId="60" xfId="0" applyFont="1" applyBorder="1" applyAlignment="1" applyProtection="1">
      <alignment horizontal="center" vertical="center"/>
      <protection hidden="1"/>
    </xf>
    <xf numFmtId="0" fontId="21" fillId="0" borderId="103" xfId="0" applyFont="1" applyBorder="1" applyAlignment="1" applyProtection="1">
      <alignment horizontal="center" vertical="center"/>
      <protection hidden="1"/>
    </xf>
    <xf numFmtId="178" fontId="16" fillId="0" borderId="80" xfId="0" applyNumberFormat="1" applyFont="1" applyBorder="1" applyAlignment="1" applyProtection="1">
      <alignment horizontal="center" vertical="center"/>
      <protection locked="0" hidden="1"/>
    </xf>
    <xf numFmtId="0" fontId="14" fillId="2" borderId="1" xfId="2" applyFont="1" applyFill="1" applyBorder="1" applyAlignment="1" applyProtection="1">
      <alignment horizontal="center" vertical="center"/>
      <protection hidden="1"/>
    </xf>
    <xf numFmtId="0" fontId="14" fillId="2" borderId="2" xfId="2" applyFont="1" applyFill="1" applyBorder="1" applyAlignment="1" applyProtection="1">
      <alignment horizontal="center" vertical="center"/>
      <protection hidden="1"/>
    </xf>
    <xf numFmtId="0" fontId="14" fillId="2" borderId="3" xfId="2" applyFont="1" applyFill="1" applyBorder="1" applyAlignment="1" applyProtection="1">
      <alignment horizontal="center" vertical="center"/>
      <protection hidden="1"/>
    </xf>
    <xf numFmtId="0" fontId="21" fillId="0" borderId="109" xfId="0" applyFont="1" applyBorder="1" applyAlignment="1" applyProtection="1">
      <alignment horizontal="center" vertical="center"/>
      <protection hidden="1"/>
    </xf>
    <xf numFmtId="0" fontId="21" fillId="0" borderId="110" xfId="0" applyFont="1" applyBorder="1" applyAlignment="1" applyProtection="1">
      <alignment horizontal="center" vertical="center"/>
      <protection hidden="1"/>
    </xf>
    <xf numFmtId="178" fontId="16" fillId="0" borderId="27" xfId="0" applyNumberFormat="1" applyFont="1" applyBorder="1" applyAlignment="1" applyProtection="1">
      <alignment horizontal="center" vertical="center"/>
      <protection locked="0" hidden="1"/>
    </xf>
    <xf numFmtId="178" fontId="16" fillId="0" borderId="28" xfId="0" applyNumberFormat="1" applyFont="1" applyBorder="1" applyAlignment="1" applyProtection="1">
      <alignment horizontal="center" vertical="center"/>
      <protection locked="0" hidden="1"/>
    </xf>
    <xf numFmtId="178" fontId="16" fillId="0" borderId="111" xfId="0" applyNumberFormat="1" applyFont="1" applyBorder="1" applyAlignment="1" applyProtection="1">
      <alignment horizontal="center" vertical="center"/>
      <protection locked="0" hidden="1"/>
    </xf>
    <xf numFmtId="178" fontId="16" fillId="0" borderId="61" xfId="0" applyNumberFormat="1" applyFont="1" applyBorder="1" applyAlignment="1" applyProtection="1">
      <alignment horizontal="center" vertical="center"/>
      <protection locked="0" hidden="1"/>
    </xf>
    <xf numFmtId="178" fontId="16" fillId="0" borderId="35" xfId="0" applyNumberFormat="1" applyFont="1" applyBorder="1" applyAlignment="1" applyProtection="1">
      <alignment horizontal="center" vertical="center"/>
      <protection locked="0" hidden="1"/>
    </xf>
    <xf numFmtId="178" fontId="16" fillId="0" borderId="32" xfId="0" applyNumberFormat="1" applyFont="1" applyBorder="1" applyAlignment="1" applyProtection="1">
      <alignment horizontal="center" vertical="center"/>
      <protection locked="0" hidden="1"/>
    </xf>
    <xf numFmtId="182" fontId="30" fillId="0" borderId="26" xfId="0" applyNumberFormat="1" applyFont="1" applyBorder="1" applyAlignment="1" applyProtection="1">
      <alignment horizontal="right" vertical="center"/>
      <protection hidden="1"/>
    </xf>
    <xf numFmtId="0" fontId="15" fillId="0" borderId="47" xfId="0" applyFont="1" applyBorder="1" applyAlignment="1" applyProtection="1">
      <alignment horizontal="left" vertical="center"/>
      <protection hidden="1"/>
    </xf>
    <xf numFmtId="0" fontId="15" fillId="0" borderId="48" xfId="0" applyFont="1" applyBorder="1" applyAlignment="1" applyProtection="1">
      <alignment horizontal="left" vertical="center"/>
      <protection hidden="1"/>
    </xf>
    <xf numFmtId="182" fontId="15" fillId="0" borderId="48" xfId="1" applyNumberFormat="1" applyFont="1" applyBorder="1" applyAlignment="1" applyProtection="1">
      <alignment horizontal="center" vertical="center" shrinkToFit="1"/>
      <protection hidden="1"/>
    </xf>
    <xf numFmtId="182" fontId="15" fillId="0" borderId="46" xfId="1" applyNumberFormat="1" applyFont="1" applyBorder="1" applyAlignment="1" applyProtection="1">
      <alignment horizontal="center" vertical="center" shrinkToFit="1"/>
      <protection hidden="1"/>
    </xf>
    <xf numFmtId="38" fontId="15" fillId="0" borderId="48" xfId="1" applyFont="1" applyBorder="1" applyAlignment="1" applyProtection="1">
      <alignment horizontal="center" vertical="center" shrinkToFit="1"/>
      <protection locked="0" hidden="1"/>
    </xf>
    <xf numFmtId="38" fontId="15" fillId="0" borderId="46" xfId="1" applyFont="1" applyBorder="1" applyAlignment="1" applyProtection="1">
      <alignment horizontal="center" vertical="center" shrinkToFit="1"/>
      <protection locked="0" hidden="1"/>
    </xf>
    <xf numFmtId="0" fontId="2" fillId="0" borderId="46" xfId="0" applyFont="1" applyBorder="1" applyAlignment="1" applyProtection="1">
      <alignment horizontal="center" vertical="center"/>
      <protection locked="0"/>
    </xf>
    <xf numFmtId="0" fontId="2" fillId="0" borderId="11" xfId="0" applyFont="1" applyBorder="1" applyAlignment="1" applyProtection="1">
      <alignment horizontal="center" vertical="center"/>
      <protection locked="0"/>
    </xf>
    <xf numFmtId="0" fontId="2" fillId="0" borderId="12" xfId="0" applyFont="1" applyBorder="1" applyAlignment="1" applyProtection="1">
      <alignment horizontal="center" vertical="center"/>
      <protection locked="0"/>
    </xf>
    <xf numFmtId="0" fontId="16" fillId="0" borderId="13" xfId="0" applyFont="1" applyBorder="1" applyAlignment="1" applyProtection="1">
      <alignment horizontal="center" vertical="center"/>
      <protection locked="0" hidden="1"/>
    </xf>
    <xf numFmtId="0" fontId="16" fillId="0" borderId="11" xfId="0" applyFont="1" applyBorder="1" applyAlignment="1" applyProtection="1">
      <alignment horizontal="center" vertical="center"/>
      <protection locked="0" hidden="1"/>
    </xf>
    <xf numFmtId="0" fontId="16" fillId="0" borderId="12" xfId="0" applyFont="1" applyBorder="1" applyAlignment="1" applyProtection="1">
      <alignment horizontal="center" vertical="center"/>
      <protection locked="0" hidden="1"/>
    </xf>
    <xf numFmtId="0" fontId="15" fillId="0" borderId="13" xfId="0" applyFont="1" applyBorder="1" applyAlignment="1" applyProtection="1">
      <alignment horizontal="left" vertical="center" wrapText="1"/>
      <protection hidden="1"/>
    </xf>
    <xf numFmtId="0" fontId="15" fillId="0" borderId="11" xfId="0" applyFont="1" applyBorder="1" applyAlignment="1" applyProtection="1">
      <alignment horizontal="left" vertical="center" wrapText="1"/>
      <protection hidden="1"/>
    </xf>
    <xf numFmtId="177" fontId="10" fillId="0" borderId="23" xfId="0" applyNumberFormat="1" applyFont="1" applyBorder="1" applyAlignment="1" applyProtection="1">
      <alignment horizontal="center" vertical="center"/>
      <protection hidden="1"/>
    </xf>
    <xf numFmtId="0" fontId="10" fillId="0" borderId="13" xfId="0" applyFont="1" applyBorder="1" applyAlignment="1" applyProtection="1">
      <alignment horizontal="left" vertical="center"/>
      <protection hidden="1"/>
    </xf>
    <xf numFmtId="0" fontId="10" fillId="0" borderId="11" xfId="0" applyFont="1" applyBorder="1" applyAlignment="1" applyProtection="1">
      <alignment horizontal="left" vertical="center"/>
      <protection hidden="1"/>
    </xf>
    <xf numFmtId="0" fontId="10" fillId="0" borderId="12" xfId="0" applyFont="1" applyBorder="1" applyAlignment="1" applyProtection="1">
      <alignment horizontal="left" vertical="center"/>
      <protection hidden="1"/>
    </xf>
    <xf numFmtId="0" fontId="10" fillId="12" borderId="13" xfId="0" applyFont="1" applyFill="1" applyBorder="1" applyAlignment="1" applyProtection="1">
      <alignment horizontal="center" vertical="center"/>
      <protection hidden="1"/>
    </xf>
    <xf numFmtId="0" fontId="10" fillId="12" borderId="11" xfId="0" applyFont="1" applyFill="1" applyBorder="1" applyAlignment="1" applyProtection="1">
      <alignment horizontal="center" vertical="center"/>
      <protection hidden="1"/>
    </xf>
    <xf numFmtId="0" fontId="10" fillId="12" borderId="12" xfId="0" applyFont="1" applyFill="1" applyBorder="1" applyAlignment="1" applyProtection="1">
      <alignment horizontal="center" vertical="center"/>
      <protection hidden="1"/>
    </xf>
    <xf numFmtId="177" fontId="10" fillId="0" borderId="19" xfId="0" applyNumberFormat="1" applyFont="1" applyBorder="1" applyAlignment="1" applyProtection="1">
      <alignment horizontal="center" vertical="center"/>
      <protection hidden="1"/>
    </xf>
    <xf numFmtId="177" fontId="10" fillId="0" borderId="18" xfId="0" applyNumberFormat="1" applyFont="1" applyBorder="1" applyAlignment="1" applyProtection="1">
      <alignment horizontal="center" vertical="center"/>
      <protection hidden="1"/>
    </xf>
    <xf numFmtId="177" fontId="10" fillId="0" borderId="22" xfId="0" applyNumberFormat="1" applyFont="1" applyBorder="1" applyAlignment="1" applyProtection="1">
      <alignment horizontal="center" vertical="center"/>
      <protection hidden="1"/>
    </xf>
    <xf numFmtId="177" fontId="10" fillId="0" borderId="28" xfId="0" applyNumberFormat="1" applyFont="1" applyBorder="1" applyAlignment="1" applyProtection="1">
      <alignment horizontal="center" vertical="center"/>
      <protection hidden="1"/>
    </xf>
    <xf numFmtId="177" fontId="10" fillId="0" borderId="27" xfId="0" applyNumberFormat="1" applyFont="1" applyBorder="1" applyAlignment="1" applyProtection="1">
      <alignment horizontal="center" vertical="center"/>
      <protection hidden="1"/>
    </xf>
    <xf numFmtId="38" fontId="15" fillId="0" borderId="14" xfId="1" applyFont="1" applyBorder="1" applyAlignment="1" applyProtection="1">
      <alignment horizontal="center" vertical="center"/>
      <protection hidden="1"/>
    </xf>
    <xf numFmtId="0" fontId="15" fillId="0" borderId="13" xfId="0" applyFont="1" applyBorder="1" applyAlignment="1" applyProtection="1">
      <alignment horizontal="center" vertical="center"/>
      <protection hidden="1"/>
    </xf>
    <xf numFmtId="0" fontId="15" fillId="0" borderId="11" xfId="0" applyFont="1" applyBorder="1" applyAlignment="1" applyProtection="1">
      <alignment horizontal="center" vertical="center"/>
      <protection hidden="1"/>
    </xf>
    <xf numFmtId="0" fontId="15" fillId="0" borderId="62" xfId="0" applyFont="1" applyBorder="1" applyAlignment="1" applyProtection="1">
      <alignment horizontal="center" vertical="center"/>
      <protection hidden="1"/>
    </xf>
    <xf numFmtId="0" fontId="16" fillId="0" borderId="46" xfId="0" applyFont="1" applyBorder="1" applyAlignment="1" applyProtection="1">
      <alignment horizontal="center" vertical="center"/>
      <protection locked="0" hidden="1"/>
    </xf>
    <xf numFmtId="0" fontId="10" fillId="0" borderId="13" xfId="0" applyFont="1" applyBorder="1" applyAlignment="1" applyProtection="1">
      <alignment horizontal="center" vertical="center" wrapText="1"/>
      <protection hidden="1"/>
    </xf>
    <xf numFmtId="0" fontId="10" fillId="0" borderId="11" xfId="0" applyFont="1" applyBorder="1" applyAlignment="1" applyProtection="1">
      <alignment horizontal="center" vertical="center" wrapText="1"/>
      <protection hidden="1"/>
    </xf>
    <xf numFmtId="0" fontId="10" fillId="0" borderId="12" xfId="0" applyFont="1" applyBorder="1" applyAlignment="1" applyProtection="1">
      <alignment horizontal="center" vertical="center" wrapText="1"/>
      <protection hidden="1"/>
    </xf>
    <xf numFmtId="182" fontId="30" fillId="0" borderId="26" xfId="0" applyNumberFormat="1" applyFont="1" applyBorder="1" applyAlignment="1" applyProtection="1">
      <alignment horizontal="right" vertical="center"/>
      <protection locked="0" hidden="1"/>
    </xf>
    <xf numFmtId="177" fontId="10" fillId="0" borderId="0" xfId="0" applyNumberFormat="1" applyFont="1" applyAlignment="1" applyProtection="1">
      <alignment horizontal="left" vertical="center" wrapText="1"/>
      <protection hidden="1"/>
    </xf>
    <xf numFmtId="177" fontId="10" fillId="0" borderId="0" xfId="0" applyNumberFormat="1" applyFont="1" applyAlignment="1" applyProtection="1">
      <alignment horizontal="left" vertical="center"/>
      <protection hidden="1"/>
    </xf>
    <xf numFmtId="177" fontId="10" fillId="0" borderId="17" xfId="0" applyNumberFormat="1" applyFont="1" applyBorder="1" applyAlignment="1" applyProtection="1">
      <alignment horizontal="left" vertical="center"/>
      <protection hidden="1"/>
    </xf>
    <xf numFmtId="177" fontId="2" fillId="0" borderId="13" xfId="0" applyNumberFormat="1" applyFont="1" applyBorder="1" applyAlignment="1" applyProtection="1">
      <alignment horizontal="center" vertical="center"/>
      <protection locked="0"/>
    </xf>
    <xf numFmtId="177" fontId="2" fillId="0" borderId="11" xfId="0" applyNumberFormat="1" applyFont="1" applyBorder="1" applyAlignment="1" applyProtection="1">
      <alignment horizontal="center" vertical="center"/>
      <protection locked="0"/>
    </xf>
    <xf numFmtId="3" fontId="2" fillId="0" borderId="13" xfId="0" applyNumberFormat="1" applyFont="1" applyBorder="1" applyAlignment="1" applyProtection="1">
      <alignment horizontal="center" vertical="center"/>
      <protection locked="0"/>
    </xf>
    <xf numFmtId="3" fontId="2" fillId="0" borderId="11" xfId="0" applyNumberFormat="1" applyFont="1" applyBorder="1" applyAlignment="1" applyProtection="1">
      <alignment horizontal="center" vertical="center"/>
      <protection locked="0"/>
    </xf>
    <xf numFmtId="179" fontId="2" fillId="0" borderId="13" xfId="0" applyNumberFormat="1" applyFont="1" applyBorder="1" applyAlignment="1" applyProtection="1">
      <alignment horizontal="center" vertical="center"/>
      <protection locked="0"/>
    </xf>
    <xf numFmtId="179" fontId="2" fillId="0" borderId="11" xfId="0" applyNumberFormat="1" applyFont="1" applyBorder="1" applyAlignment="1" applyProtection="1">
      <alignment horizontal="center" vertical="center"/>
      <protection locked="0"/>
    </xf>
    <xf numFmtId="0" fontId="2" fillId="0" borderId="11" xfId="0" applyFont="1" applyBorder="1" applyAlignment="1" applyProtection="1">
      <alignment horizontal="center" vertical="center"/>
      <protection hidden="1"/>
    </xf>
    <xf numFmtId="0" fontId="2" fillId="0" borderId="12" xfId="0" applyFont="1" applyBorder="1" applyAlignment="1" applyProtection="1">
      <alignment horizontal="center" vertical="center"/>
      <protection hidden="1"/>
    </xf>
    <xf numFmtId="0" fontId="2" fillId="0" borderId="13" xfId="0" applyFont="1" applyBorder="1" applyAlignment="1" applyProtection="1">
      <alignment horizontal="center" vertical="center"/>
      <protection hidden="1"/>
    </xf>
    <xf numFmtId="0" fontId="10" fillId="12" borderId="19" xfId="0" applyFont="1" applyFill="1" applyBorder="1" applyAlignment="1" applyProtection="1">
      <alignment horizontal="center" vertical="center"/>
      <protection hidden="1"/>
    </xf>
    <xf numFmtId="0" fontId="10" fillId="12" borderId="18" xfId="0" applyFont="1" applyFill="1" applyBorder="1" applyAlignment="1" applyProtection="1">
      <alignment horizontal="center" vertical="center"/>
      <protection hidden="1"/>
    </xf>
    <xf numFmtId="0" fontId="10" fillId="12" borderId="28" xfId="0" applyFont="1" applyFill="1" applyBorder="1" applyAlignment="1" applyProtection="1">
      <alignment horizontal="center" vertical="center"/>
      <protection hidden="1"/>
    </xf>
    <xf numFmtId="0" fontId="10" fillId="12" borderId="27" xfId="0" applyFont="1" applyFill="1" applyBorder="1" applyAlignment="1" applyProtection="1">
      <alignment horizontal="center" vertical="center"/>
      <protection hidden="1"/>
    </xf>
    <xf numFmtId="0" fontId="2" fillId="6" borderId="13" xfId="0" applyFont="1" applyFill="1" applyBorder="1" applyAlignment="1" applyProtection="1">
      <alignment horizontal="center" vertical="center"/>
      <protection hidden="1"/>
    </xf>
    <xf numFmtId="0" fontId="2" fillId="6" borderId="11" xfId="0" applyFont="1" applyFill="1" applyBorder="1" applyAlignment="1" applyProtection="1">
      <alignment horizontal="center" vertical="center"/>
      <protection hidden="1"/>
    </xf>
    <xf numFmtId="0" fontId="2" fillId="7" borderId="14" xfId="0" applyFont="1" applyFill="1" applyBorder="1" applyAlignment="1" applyProtection="1">
      <alignment horizontal="center" vertical="center"/>
      <protection hidden="1"/>
    </xf>
    <xf numFmtId="0" fontId="2" fillId="0" borderId="12" xfId="0" applyFont="1" applyBorder="1" applyAlignment="1" applyProtection="1">
      <alignment horizontal="center" vertical="center" shrinkToFit="1"/>
      <protection locked="0" hidden="1"/>
    </xf>
    <xf numFmtId="0" fontId="10" fillId="12" borderId="17" xfId="0" applyFont="1" applyFill="1" applyBorder="1" applyAlignment="1" applyProtection="1">
      <alignment horizontal="center" vertical="center"/>
      <protection hidden="1"/>
    </xf>
    <xf numFmtId="0" fontId="10" fillId="12" borderId="26" xfId="0" applyFont="1" applyFill="1" applyBorder="1" applyAlignment="1" applyProtection="1">
      <alignment horizontal="center" vertical="center"/>
      <protection hidden="1"/>
    </xf>
    <xf numFmtId="0" fontId="10" fillId="0" borderId="62" xfId="0" applyFont="1" applyBorder="1" applyAlignment="1" applyProtection="1">
      <alignment horizontal="center" vertical="center"/>
      <protection hidden="1"/>
    </xf>
    <xf numFmtId="0" fontId="2" fillId="0" borderId="46" xfId="0" applyFont="1" applyBorder="1" applyAlignment="1" applyProtection="1">
      <alignment horizontal="center" vertical="center" shrinkToFit="1"/>
      <protection locked="0"/>
    </xf>
    <xf numFmtId="0" fontId="2" fillId="0" borderId="11" xfId="0" applyFont="1" applyBorder="1" applyAlignment="1" applyProtection="1">
      <alignment horizontal="center" vertical="center" shrinkToFit="1"/>
      <protection locked="0"/>
    </xf>
    <xf numFmtId="0" fontId="2" fillId="0" borderId="12" xfId="0" applyFont="1" applyBorder="1" applyAlignment="1" applyProtection="1">
      <alignment horizontal="center" vertical="center" shrinkToFit="1"/>
      <protection locked="0"/>
    </xf>
    <xf numFmtId="0" fontId="15" fillId="2" borderId="0" xfId="2" applyFont="1" applyFill="1" applyAlignment="1" applyProtection="1">
      <alignment horizontal="left" vertical="center"/>
      <protection hidden="1"/>
    </xf>
    <xf numFmtId="0" fontId="10" fillId="6" borderId="14" xfId="0" applyFont="1" applyFill="1" applyBorder="1" applyAlignment="1" applyProtection="1">
      <alignment horizontal="center" vertical="center"/>
      <protection hidden="1"/>
    </xf>
    <xf numFmtId="177" fontId="10" fillId="6" borderId="14" xfId="0" applyNumberFormat="1" applyFont="1" applyFill="1" applyBorder="1" applyAlignment="1" applyProtection="1">
      <alignment horizontal="center" vertical="center"/>
      <protection hidden="1"/>
    </xf>
    <xf numFmtId="181" fontId="18" fillId="0" borderId="13" xfId="0" applyNumberFormat="1" applyFont="1" applyBorder="1" applyAlignment="1" applyProtection="1">
      <alignment horizontal="center" vertical="center"/>
      <protection locked="0" hidden="1"/>
    </xf>
    <xf numFmtId="181" fontId="18" fillId="0" borderId="11" xfId="0" applyNumberFormat="1" applyFont="1" applyBorder="1" applyAlignment="1" applyProtection="1">
      <alignment horizontal="center" vertical="center"/>
      <protection locked="0" hidden="1"/>
    </xf>
    <xf numFmtId="0" fontId="10" fillId="0" borderId="14" xfId="0" applyFont="1" applyBorder="1" applyAlignment="1" applyProtection="1">
      <alignment horizontal="left" vertical="center" wrapText="1"/>
      <protection hidden="1"/>
    </xf>
    <xf numFmtId="0" fontId="10" fillId="6" borderId="14" xfId="0" applyFont="1" applyFill="1" applyBorder="1" applyAlignment="1" applyProtection="1">
      <alignment horizontal="left" vertical="center" wrapText="1"/>
      <protection hidden="1"/>
    </xf>
    <xf numFmtId="0" fontId="10" fillId="6" borderId="14" xfId="0" applyFont="1" applyFill="1" applyBorder="1" applyAlignment="1" applyProtection="1">
      <alignment horizontal="center" vertical="center" wrapText="1"/>
      <protection hidden="1"/>
    </xf>
    <xf numFmtId="0" fontId="11" fillId="0" borderId="13" xfId="0" applyFont="1" applyBorder="1" applyAlignment="1" applyProtection="1">
      <alignment horizontal="center" vertical="center"/>
      <protection hidden="1"/>
    </xf>
    <xf numFmtId="0" fontId="11" fillId="0" borderId="11" xfId="0" applyFont="1" applyBorder="1" applyAlignment="1" applyProtection="1">
      <alignment horizontal="center" vertical="center"/>
      <protection hidden="1"/>
    </xf>
    <xf numFmtId="180" fontId="10" fillId="0" borderId="14" xfId="0" applyNumberFormat="1" applyFont="1" applyBorder="1" applyAlignment="1" applyProtection="1">
      <alignment horizontal="center" vertical="center"/>
      <protection hidden="1"/>
    </xf>
    <xf numFmtId="0" fontId="27" fillId="0" borderId="1" xfId="0" applyFont="1" applyBorder="1" applyAlignment="1" applyProtection="1">
      <alignment horizontal="center" vertical="center"/>
      <protection hidden="1"/>
    </xf>
    <xf numFmtId="0" fontId="27" fillId="0" borderId="2" xfId="0" applyFont="1" applyBorder="1" applyAlignment="1" applyProtection="1">
      <alignment horizontal="center" vertical="center"/>
      <protection hidden="1"/>
    </xf>
    <xf numFmtId="177" fontId="18" fillId="0" borderId="50" xfId="0" applyNumberFormat="1" applyFont="1" applyBorder="1" applyAlignment="1" applyProtection="1">
      <alignment horizontal="center" vertical="center"/>
      <protection hidden="1"/>
    </xf>
    <xf numFmtId="0" fontId="18" fillId="0" borderId="2" xfId="0" applyFont="1" applyBorder="1" applyAlignment="1" applyProtection="1">
      <alignment horizontal="center" vertical="center"/>
      <protection hidden="1"/>
    </xf>
    <xf numFmtId="0" fontId="10" fillId="0" borderId="51" xfId="0" applyFont="1" applyBorder="1" applyAlignment="1" applyProtection="1">
      <alignment horizontal="left" vertical="center" wrapText="1"/>
      <protection hidden="1"/>
    </xf>
    <xf numFmtId="177" fontId="10" fillId="0" borderId="0" xfId="0" applyNumberFormat="1" applyFont="1" applyAlignment="1" applyProtection="1">
      <alignment horizontal="center" vertical="center" wrapText="1"/>
      <protection hidden="1"/>
    </xf>
    <xf numFmtId="0" fontId="10" fillId="0" borderId="0" xfId="0" applyFont="1" applyAlignment="1" applyProtection="1">
      <alignment horizontal="center" vertical="center" wrapText="1"/>
      <protection hidden="1"/>
    </xf>
    <xf numFmtId="177" fontId="28" fillId="0" borderId="26" xfId="0" applyNumberFormat="1" applyFont="1" applyBorder="1" applyAlignment="1" applyProtection="1">
      <alignment horizontal="right" vertical="center"/>
      <protection locked="0" hidden="1"/>
    </xf>
    <xf numFmtId="177" fontId="2" fillId="0" borderId="14" xfId="0" applyNumberFormat="1" applyFont="1" applyBorder="1" applyAlignment="1" applyProtection="1">
      <alignment horizontal="center" vertical="center"/>
      <protection hidden="1"/>
    </xf>
    <xf numFmtId="0" fontId="2" fillId="0" borderId="14" xfId="0" applyFont="1" applyBorder="1" applyAlignment="1" applyProtection="1">
      <alignment horizontal="center" vertical="center"/>
      <protection hidden="1"/>
    </xf>
    <xf numFmtId="180" fontId="18" fillId="0" borderId="13" xfId="0" applyNumberFormat="1" applyFont="1" applyBorder="1" applyAlignment="1" applyProtection="1">
      <alignment horizontal="center" vertical="center"/>
      <protection locked="0" hidden="1"/>
    </xf>
    <xf numFmtId="180" fontId="18" fillId="0" borderId="11" xfId="0" applyNumberFormat="1" applyFont="1" applyBorder="1" applyAlignment="1" applyProtection="1">
      <alignment horizontal="center" vertical="center"/>
      <protection locked="0" hidden="1"/>
    </xf>
    <xf numFmtId="177" fontId="18" fillId="0" borderId="13" xfId="0" applyNumberFormat="1" applyFont="1" applyBorder="1" applyAlignment="1" applyProtection="1">
      <alignment horizontal="right" vertical="center"/>
      <protection hidden="1"/>
    </xf>
    <xf numFmtId="177" fontId="18" fillId="0" borderId="11" xfId="0" applyNumberFormat="1" applyFont="1" applyBorder="1" applyAlignment="1" applyProtection="1">
      <alignment horizontal="right" vertical="center"/>
      <protection hidden="1"/>
    </xf>
    <xf numFmtId="0" fontId="15" fillId="0" borderId="13" xfId="0" applyFont="1" applyBorder="1" applyAlignment="1" applyProtection="1">
      <alignment horizontal="center" vertical="center" wrapText="1"/>
      <protection hidden="1"/>
    </xf>
    <xf numFmtId="0" fontId="15" fillId="0" borderId="11" xfId="0" applyFont="1" applyBorder="1" applyAlignment="1" applyProtection="1">
      <alignment horizontal="center" vertical="center" wrapText="1"/>
      <protection hidden="1"/>
    </xf>
    <xf numFmtId="0" fontId="15" fillId="0" borderId="12" xfId="0" applyFont="1" applyBorder="1" applyAlignment="1" applyProtection="1">
      <alignment horizontal="center" vertical="center" wrapText="1"/>
      <protection hidden="1"/>
    </xf>
    <xf numFmtId="0" fontId="2" fillId="0" borderId="13" xfId="0" applyFont="1" applyBorder="1" applyAlignment="1" applyProtection="1">
      <alignment horizontal="center" vertical="center"/>
      <protection locked="0" hidden="1"/>
    </xf>
    <xf numFmtId="0" fontId="2" fillId="0" borderId="11" xfId="0" applyFont="1" applyBorder="1" applyAlignment="1" applyProtection="1">
      <alignment horizontal="center" vertical="center"/>
      <protection locked="0" hidden="1"/>
    </xf>
    <xf numFmtId="0" fontId="2" fillId="0" borderId="49" xfId="0" applyFont="1" applyBorder="1" applyAlignment="1" applyProtection="1">
      <alignment horizontal="center" vertical="center" wrapText="1"/>
      <protection locked="0" hidden="1"/>
    </xf>
    <xf numFmtId="0" fontId="2" fillId="0" borderId="11" xfId="0" applyFont="1" applyBorder="1" applyAlignment="1" applyProtection="1">
      <alignment horizontal="center" vertical="center" wrapText="1"/>
      <protection locked="0" hidden="1"/>
    </xf>
    <xf numFmtId="0" fontId="2" fillId="0" borderId="14" xfId="0" applyFont="1" applyBorder="1" applyAlignment="1" applyProtection="1">
      <alignment horizontal="center" vertical="center" shrinkToFit="1"/>
      <protection locked="0" hidden="1"/>
    </xf>
    <xf numFmtId="0" fontId="2" fillId="0" borderId="11" xfId="0" applyFont="1" applyBorder="1" applyAlignment="1" applyProtection="1">
      <alignment horizontal="center" vertical="center" wrapText="1"/>
      <protection hidden="1"/>
    </xf>
    <xf numFmtId="0" fontId="2" fillId="0" borderId="12" xfId="0" applyFont="1" applyBorder="1" applyAlignment="1" applyProtection="1">
      <alignment horizontal="center" vertical="center" wrapText="1"/>
      <protection hidden="1"/>
    </xf>
    <xf numFmtId="0" fontId="2" fillId="0" borderId="46" xfId="0" applyFont="1" applyBorder="1" applyAlignment="1" applyProtection="1">
      <alignment horizontal="center" vertical="center"/>
      <protection hidden="1"/>
    </xf>
    <xf numFmtId="0" fontId="2" fillId="0" borderId="0" xfId="0" applyFont="1" applyAlignment="1" applyProtection="1">
      <alignment horizontal="center" vertical="center" wrapText="1"/>
      <protection hidden="1"/>
    </xf>
    <xf numFmtId="0" fontId="15" fillId="0" borderId="13" xfId="0" applyFont="1" applyBorder="1" applyAlignment="1">
      <alignment horizontal="left" vertical="center" wrapText="1"/>
    </xf>
    <xf numFmtId="0" fontId="15" fillId="0" borderId="11" xfId="0" applyFont="1" applyBorder="1" applyAlignment="1">
      <alignment horizontal="left" vertical="center" wrapText="1"/>
    </xf>
    <xf numFmtId="0" fontId="15" fillId="0" borderId="12" xfId="0" applyFont="1" applyBorder="1" applyAlignment="1">
      <alignment horizontal="left" vertical="center" wrapText="1"/>
    </xf>
    <xf numFmtId="0" fontId="16" fillId="0" borderId="11" xfId="0" applyFont="1" applyBorder="1" applyAlignment="1">
      <alignment horizontal="left" vertical="center" wrapText="1"/>
    </xf>
    <xf numFmtId="0" fontId="16" fillId="0" borderId="12" xfId="0" applyFont="1" applyBorder="1" applyAlignment="1">
      <alignment horizontal="left" vertical="center" wrapText="1"/>
    </xf>
    <xf numFmtId="0" fontId="15" fillId="0" borderId="19" xfId="0" applyFont="1" applyBorder="1" applyAlignment="1">
      <alignment horizontal="left" vertical="top" wrapText="1"/>
    </xf>
    <xf numFmtId="0" fontId="15" fillId="0" borderId="17" xfId="0" applyFont="1" applyBorder="1" applyAlignment="1">
      <alignment horizontal="left" vertical="top" wrapText="1"/>
    </xf>
    <xf numFmtId="0" fontId="15" fillId="0" borderId="18" xfId="0" applyFont="1" applyBorder="1" applyAlignment="1">
      <alignment horizontal="left" vertical="top" wrapText="1"/>
    </xf>
    <xf numFmtId="0" fontId="15" fillId="0" borderId="28" xfId="0" applyFont="1" applyBorder="1" applyAlignment="1">
      <alignment horizontal="left" vertical="top" wrapText="1"/>
    </xf>
    <xf numFmtId="0" fontId="15" fillId="0" borderId="26" xfId="0" applyFont="1" applyBorder="1" applyAlignment="1">
      <alignment horizontal="left" vertical="top" wrapText="1"/>
    </xf>
    <xf numFmtId="0" fontId="15" fillId="0" borderId="27" xfId="0" applyFont="1" applyBorder="1" applyAlignment="1">
      <alignment horizontal="left" vertical="top" wrapText="1"/>
    </xf>
    <xf numFmtId="0" fontId="2" fillId="9" borderId="28" xfId="4" applyFont="1" applyFill="1" applyBorder="1" applyAlignment="1">
      <alignment horizontal="center" vertical="center" wrapText="1"/>
    </xf>
    <xf numFmtId="0" fontId="2" fillId="9" borderId="26" xfId="4" applyFont="1" applyFill="1" applyBorder="1" applyAlignment="1">
      <alignment horizontal="center" vertical="center" wrapText="1"/>
    </xf>
    <xf numFmtId="0" fontId="2" fillId="9" borderId="27" xfId="4" applyFont="1" applyFill="1" applyBorder="1" applyAlignment="1">
      <alignment horizontal="center" vertical="center" wrapText="1"/>
    </xf>
    <xf numFmtId="0" fontId="10" fillId="9" borderId="13" xfId="4" applyFont="1" applyFill="1" applyBorder="1" applyAlignment="1">
      <alignment horizontal="center" vertical="center" wrapText="1"/>
    </xf>
    <xf numFmtId="0" fontId="10" fillId="9" borderId="11" xfId="4" applyFont="1" applyFill="1" applyBorder="1" applyAlignment="1">
      <alignment horizontal="center" vertical="center" wrapText="1"/>
    </xf>
    <xf numFmtId="0" fontId="14" fillId="0" borderId="19" xfId="4" applyFont="1" applyBorder="1" applyAlignment="1">
      <alignment horizontal="center" vertical="center" wrapText="1"/>
    </xf>
    <xf numFmtId="0" fontId="14" fillId="0" borderId="17" xfId="4" applyFont="1" applyBorder="1" applyAlignment="1">
      <alignment horizontal="center" vertical="center" wrapText="1"/>
    </xf>
    <xf numFmtId="0" fontId="14" fillId="0" borderId="18" xfId="4" applyFont="1" applyBorder="1" applyAlignment="1">
      <alignment horizontal="center" vertical="center" wrapText="1"/>
    </xf>
    <xf numFmtId="0" fontId="27" fillId="9" borderId="14" xfId="4" applyFont="1" applyFill="1" applyBorder="1" applyAlignment="1">
      <alignment horizontal="center" vertical="center" shrinkToFit="1"/>
    </xf>
    <xf numFmtId="0" fontId="14" fillId="9" borderId="19" xfId="4" applyFont="1" applyFill="1" applyBorder="1" applyAlignment="1">
      <alignment horizontal="center" vertical="center" wrapText="1"/>
    </xf>
    <xf numFmtId="0" fontId="14" fillId="9" borderId="17" xfId="4" applyFont="1" applyFill="1" applyBorder="1" applyAlignment="1">
      <alignment horizontal="center" vertical="center" wrapText="1"/>
    </xf>
    <xf numFmtId="0" fontId="14" fillId="9" borderId="28" xfId="4" applyFont="1" applyFill="1" applyBorder="1" applyAlignment="1">
      <alignment horizontal="center" vertical="center" wrapText="1"/>
    </xf>
    <xf numFmtId="0" fontId="14" fillId="9" borderId="26" xfId="4" applyFont="1" applyFill="1" applyBorder="1" applyAlignment="1">
      <alignment horizontal="center" vertical="center" wrapText="1"/>
    </xf>
    <xf numFmtId="0" fontId="2" fillId="9" borderId="19" xfId="4" applyFont="1" applyFill="1" applyBorder="1" applyAlignment="1">
      <alignment horizontal="left" vertical="center" wrapText="1"/>
    </xf>
    <xf numFmtId="0" fontId="2" fillId="9" borderId="17" xfId="4" applyFont="1" applyFill="1" applyBorder="1" applyAlignment="1">
      <alignment horizontal="left" vertical="center" wrapText="1"/>
    </xf>
    <xf numFmtId="0" fontId="2" fillId="9" borderId="18" xfId="4" applyFont="1" applyFill="1" applyBorder="1" applyAlignment="1">
      <alignment horizontal="left" vertical="center" wrapText="1"/>
    </xf>
    <xf numFmtId="0" fontId="2" fillId="2" borderId="0" xfId="0" applyFont="1" applyFill="1" applyAlignment="1">
      <alignment horizontal="center" vertical="center"/>
    </xf>
    <xf numFmtId="0" fontId="15" fillId="0" borderId="0" xfId="0" applyFont="1" applyAlignment="1">
      <alignment horizontal="right" vertical="center"/>
    </xf>
    <xf numFmtId="0" fontId="15" fillId="0" borderId="0" xfId="0" applyFont="1" applyAlignment="1">
      <alignment horizontal="right" vertical="top"/>
    </xf>
    <xf numFmtId="0" fontId="27" fillId="9" borderId="14" xfId="4" applyFont="1" applyFill="1" applyBorder="1" applyAlignment="1">
      <alignment horizontal="center" vertical="center" wrapText="1"/>
    </xf>
    <xf numFmtId="0" fontId="10" fillId="9" borderId="14" xfId="4" applyFont="1" applyFill="1" applyBorder="1" applyAlignment="1">
      <alignment horizontal="center" vertical="center" wrapText="1"/>
    </xf>
    <xf numFmtId="0" fontId="14" fillId="0" borderId="14" xfId="4" applyFont="1" applyBorder="1" applyAlignment="1">
      <alignment horizontal="center" vertical="center" wrapText="1"/>
    </xf>
    <xf numFmtId="0" fontId="27" fillId="9" borderId="13" xfId="4" applyFont="1" applyFill="1" applyBorder="1" applyAlignment="1">
      <alignment horizontal="center" vertical="center" wrapText="1"/>
    </xf>
    <xf numFmtId="0" fontId="27" fillId="9" borderId="11" xfId="4" applyFont="1" applyFill="1" applyBorder="1" applyAlignment="1">
      <alignment horizontal="center" vertical="center" wrapText="1"/>
    </xf>
    <xf numFmtId="0" fontId="27" fillId="9" borderId="12" xfId="4" applyFont="1" applyFill="1" applyBorder="1" applyAlignment="1">
      <alignment horizontal="center" vertical="center" wrapText="1"/>
    </xf>
    <xf numFmtId="0" fontId="2" fillId="9" borderId="28" xfId="4" applyFont="1" applyFill="1" applyBorder="1" applyAlignment="1">
      <alignment horizontal="left" vertical="center" wrapText="1"/>
    </xf>
    <xf numFmtId="0" fontId="2" fillId="9" borderId="26" xfId="4" applyFont="1" applyFill="1" applyBorder="1" applyAlignment="1">
      <alignment horizontal="left" vertical="center" wrapText="1"/>
    </xf>
    <xf numFmtId="0" fontId="2" fillId="9" borderId="27" xfId="4" applyFont="1" applyFill="1" applyBorder="1" applyAlignment="1">
      <alignment horizontal="left" vertical="center" wrapText="1"/>
    </xf>
    <xf numFmtId="0" fontId="2" fillId="9" borderId="0" xfId="4" applyFont="1" applyFill="1">
      <alignment vertical="center"/>
    </xf>
    <xf numFmtId="0" fontId="11" fillId="9" borderId="14" xfId="4" applyFont="1" applyFill="1" applyBorder="1" applyAlignment="1">
      <alignment horizontal="center" vertical="center" wrapText="1"/>
    </xf>
    <xf numFmtId="0" fontId="14" fillId="0" borderId="28" xfId="4" applyFont="1" applyBorder="1" applyAlignment="1">
      <alignment horizontal="center" vertical="center" wrapText="1"/>
    </xf>
    <xf numFmtId="0" fontId="14" fillId="0" borderId="26" xfId="4" applyFont="1" applyBorder="1" applyAlignment="1">
      <alignment horizontal="center" vertical="center" wrapText="1"/>
    </xf>
    <xf numFmtId="0" fontId="14" fillId="0" borderId="27" xfId="4" applyFont="1" applyBorder="1" applyAlignment="1">
      <alignment horizontal="center" vertical="center" wrapText="1"/>
    </xf>
    <xf numFmtId="0" fontId="27" fillId="9" borderId="19" xfId="4" applyFont="1" applyFill="1" applyBorder="1" applyAlignment="1">
      <alignment horizontal="center" vertical="center" wrapText="1"/>
    </xf>
    <xf numFmtId="0" fontId="27" fillId="9" borderId="17" xfId="4" applyFont="1" applyFill="1" applyBorder="1" applyAlignment="1">
      <alignment horizontal="center" vertical="center" wrapText="1"/>
    </xf>
    <xf numFmtId="0" fontId="27" fillId="9" borderId="18" xfId="4" applyFont="1" applyFill="1" applyBorder="1" applyAlignment="1">
      <alignment horizontal="center" vertical="center" wrapText="1"/>
    </xf>
    <xf numFmtId="0" fontId="14" fillId="0" borderId="23" xfId="4" applyFont="1" applyBorder="1" applyAlignment="1">
      <alignment horizontal="center" vertical="center" wrapText="1"/>
    </xf>
    <xf numFmtId="0" fontId="14" fillId="0" borderId="0" xfId="4" applyFont="1" applyAlignment="1">
      <alignment horizontal="center" vertical="center" wrapText="1"/>
    </xf>
    <xf numFmtId="0" fontId="14" fillId="0" borderId="22" xfId="4" applyFont="1" applyBorder="1" applyAlignment="1">
      <alignment horizontal="center" vertical="center" wrapText="1"/>
    </xf>
    <xf numFmtId="0" fontId="2" fillId="0" borderId="13" xfId="0" applyFont="1" applyBorder="1" applyAlignment="1">
      <alignment horizontal="left" vertical="center" wrapText="1"/>
    </xf>
    <xf numFmtId="0" fontId="2" fillId="0" borderId="11" xfId="0" applyFont="1" applyBorder="1" applyAlignment="1">
      <alignment horizontal="left" vertical="center" wrapText="1"/>
    </xf>
    <xf numFmtId="0" fontId="2" fillId="0" borderId="12" xfId="0" applyFont="1" applyBorder="1" applyAlignment="1">
      <alignment horizontal="left" vertical="center" wrapText="1"/>
    </xf>
    <xf numFmtId="0" fontId="16" fillId="0" borderId="13" xfId="2" applyFont="1" applyBorder="1" applyAlignment="1" applyProtection="1">
      <alignment horizontal="center" vertical="center"/>
      <protection locked="0" hidden="1"/>
    </xf>
    <xf numFmtId="0" fontId="2" fillId="0" borderId="19" xfId="4" applyFont="1" applyBorder="1" applyAlignment="1">
      <alignment horizontal="center" vertical="center" wrapText="1"/>
    </xf>
    <xf numFmtId="0" fontId="2" fillId="0" borderId="17" xfId="4" applyFont="1" applyBorder="1" applyAlignment="1">
      <alignment horizontal="center" vertical="center" wrapText="1"/>
    </xf>
    <xf numFmtId="0" fontId="2" fillId="0" borderId="18" xfId="4" applyFont="1" applyBorder="1" applyAlignment="1">
      <alignment horizontal="center" vertical="center" wrapText="1"/>
    </xf>
    <xf numFmtId="0" fontId="2" fillId="0" borderId="23" xfId="4" applyFont="1" applyBorder="1" applyAlignment="1">
      <alignment horizontal="center" vertical="center" wrapText="1"/>
    </xf>
    <xf numFmtId="0" fontId="2" fillId="0" borderId="0" xfId="4" applyFont="1" applyAlignment="1">
      <alignment horizontal="center" vertical="center" wrapText="1"/>
    </xf>
    <xf numFmtId="0" fontId="2" fillId="0" borderId="22" xfId="4" applyFont="1" applyBorder="1" applyAlignment="1">
      <alignment horizontal="center" vertical="center" wrapText="1"/>
    </xf>
    <xf numFmtId="0" fontId="18" fillId="0" borderId="19" xfId="2" applyFont="1" applyBorder="1" applyAlignment="1" applyProtection="1">
      <alignment horizontal="center" vertical="center"/>
      <protection locked="0"/>
    </xf>
    <xf numFmtId="0" fontId="18" fillId="0" borderId="17" xfId="2" applyFont="1" applyBorder="1" applyAlignment="1" applyProtection="1">
      <alignment horizontal="center" vertical="center"/>
      <protection locked="0"/>
    </xf>
    <xf numFmtId="0" fontId="18" fillId="0" borderId="18" xfId="2" applyFont="1" applyBorder="1" applyAlignment="1" applyProtection="1">
      <alignment horizontal="center" vertical="center"/>
      <protection locked="0"/>
    </xf>
    <xf numFmtId="0" fontId="18" fillId="0" borderId="28" xfId="2" applyFont="1" applyBorder="1" applyAlignment="1" applyProtection="1">
      <alignment horizontal="center" vertical="center"/>
      <protection locked="0"/>
    </xf>
    <xf numFmtId="0" fontId="18" fillId="0" borderId="26" xfId="2" applyFont="1" applyBorder="1" applyAlignment="1" applyProtection="1">
      <alignment horizontal="center" vertical="center"/>
      <protection locked="0"/>
    </xf>
    <xf numFmtId="0" fontId="18" fillId="0" borderId="27" xfId="2" applyFont="1" applyBorder="1" applyAlignment="1" applyProtection="1">
      <alignment horizontal="center" vertical="center"/>
      <protection locked="0"/>
    </xf>
    <xf numFmtId="0" fontId="2" fillId="0" borderId="14" xfId="4" applyFont="1" applyBorder="1" applyAlignment="1">
      <alignment horizontal="center" vertical="center"/>
    </xf>
    <xf numFmtId="0" fontId="18" fillId="0" borderId="14" xfId="2" applyFont="1" applyBorder="1" applyAlignment="1" applyProtection="1">
      <alignment horizontal="center" vertical="center"/>
      <protection locked="0"/>
    </xf>
    <xf numFmtId="0" fontId="2" fillId="0" borderId="14" xfId="4" applyFont="1" applyBorder="1" applyAlignment="1">
      <alignment horizontal="center" vertical="center" wrapText="1"/>
    </xf>
    <xf numFmtId="0" fontId="2" fillId="0" borderId="19" xfId="4" applyFont="1" applyBorder="1" applyAlignment="1">
      <alignment horizontal="center" vertical="center"/>
    </xf>
    <xf numFmtId="0" fontId="2" fillId="0" borderId="17" xfId="4" applyFont="1" applyBorder="1" applyAlignment="1">
      <alignment horizontal="center" vertical="center"/>
    </xf>
    <xf numFmtId="0" fontId="2" fillId="0" borderId="18" xfId="4" applyFont="1" applyBorder="1" applyAlignment="1">
      <alignment horizontal="center" vertical="center"/>
    </xf>
    <xf numFmtId="0" fontId="2" fillId="0" borderId="28" xfId="4" applyFont="1" applyBorder="1" applyAlignment="1">
      <alignment horizontal="center" vertical="center"/>
    </xf>
    <xf numFmtId="0" fontId="2" fillId="0" borderId="26" xfId="4" applyFont="1" applyBorder="1" applyAlignment="1">
      <alignment horizontal="center" vertical="center"/>
    </xf>
    <xf numFmtId="0" fontId="2" fillId="0" borderId="27" xfId="4" applyFont="1" applyBorder="1" applyAlignment="1">
      <alignment horizontal="center" vertical="center"/>
    </xf>
    <xf numFmtId="0" fontId="2" fillId="0" borderId="28" xfId="4" applyFont="1" applyBorder="1" applyAlignment="1">
      <alignment horizontal="center" vertical="center" wrapText="1"/>
    </xf>
    <xf numFmtId="0" fontId="2" fillId="0" borderId="26" xfId="4" applyFont="1" applyBorder="1" applyAlignment="1">
      <alignment horizontal="center" vertical="center" wrapText="1"/>
    </xf>
    <xf numFmtId="0" fontId="18" fillId="0" borderId="17" xfId="2" applyFont="1" applyBorder="1" applyAlignment="1" applyProtection="1">
      <alignment horizontal="left" vertical="center"/>
      <protection locked="0"/>
    </xf>
    <xf numFmtId="0" fontId="18" fillId="0" borderId="18" xfId="2" applyFont="1" applyBorder="1" applyAlignment="1" applyProtection="1">
      <alignment horizontal="left" vertical="center"/>
      <protection locked="0"/>
    </xf>
    <xf numFmtId="49" fontId="18" fillId="0" borderId="19" xfId="2" applyNumberFormat="1" applyFont="1" applyBorder="1" applyAlignment="1" applyProtection="1">
      <alignment horizontal="center" vertical="center"/>
      <protection locked="0"/>
    </xf>
    <xf numFmtId="49" fontId="18" fillId="0" borderId="17" xfId="2" applyNumberFormat="1" applyFont="1" applyBorder="1" applyAlignment="1" applyProtection="1">
      <alignment horizontal="center" vertical="center"/>
      <protection locked="0"/>
    </xf>
    <xf numFmtId="49" fontId="18" fillId="0" borderId="18" xfId="2" applyNumberFormat="1" applyFont="1" applyBorder="1" applyAlignment="1" applyProtection="1">
      <alignment horizontal="center" vertical="center"/>
      <protection locked="0"/>
    </xf>
    <xf numFmtId="49" fontId="18" fillId="0" borderId="28" xfId="2" applyNumberFormat="1" applyFont="1" applyBorder="1" applyAlignment="1" applyProtection="1">
      <alignment horizontal="center" vertical="center"/>
      <protection locked="0"/>
    </xf>
    <xf numFmtId="49" fontId="18" fillId="0" borderId="26" xfId="2" applyNumberFormat="1" applyFont="1" applyBorder="1" applyAlignment="1" applyProtection="1">
      <alignment horizontal="center" vertical="center"/>
      <protection locked="0"/>
    </xf>
    <xf numFmtId="49" fontId="18" fillId="0" borderId="27" xfId="2" applyNumberFormat="1" applyFont="1" applyBorder="1" applyAlignment="1" applyProtection="1">
      <alignment horizontal="center" vertical="center"/>
      <protection locked="0"/>
    </xf>
    <xf numFmtId="0" fontId="15" fillId="0" borderId="19" xfId="4" applyFont="1" applyBorder="1" applyAlignment="1">
      <alignment horizontal="center" vertical="center" wrapText="1"/>
    </xf>
    <xf numFmtId="0" fontId="15" fillId="0" borderId="17" xfId="4" applyFont="1" applyBorder="1" applyAlignment="1">
      <alignment horizontal="center" vertical="center" wrapText="1"/>
    </xf>
    <xf numFmtId="0" fontId="15" fillId="0" borderId="18" xfId="4" applyFont="1" applyBorder="1" applyAlignment="1">
      <alignment horizontal="center" vertical="center" wrapText="1"/>
    </xf>
    <xf numFmtId="0" fontId="15" fillId="0" borderId="28" xfId="4" applyFont="1" applyBorder="1" applyAlignment="1">
      <alignment horizontal="center" vertical="center" wrapText="1"/>
    </xf>
    <xf numFmtId="0" fontId="15" fillId="0" borderId="26" xfId="4" applyFont="1" applyBorder="1" applyAlignment="1">
      <alignment horizontal="center" vertical="center" wrapText="1"/>
    </xf>
    <xf numFmtId="0" fontId="15" fillId="0" borderId="27" xfId="4" applyFont="1" applyBorder="1" applyAlignment="1">
      <alignment horizontal="center" vertical="center" wrapText="1"/>
    </xf>
    <xf numFmtId="0" fontId="2" fillId="0" borderId="14" xfId="0" applyFont="1" applyBorder="1" applyAlignment="1">
      <alignment horizontal="left" vertical="center" wrapText="1"/>
    </xf>
    <xf numFmtId="49" fontId="2" fillId="0" borderId="19" xfId="2" applyNumberFormat="1" applyBorder="1" applyAlignment="1" applyProtection="1">
      <alignment horizontal="center" vertical="center"/>
      <protection locked="0"/>
    </xf>
    <xf numFmtId="49" fontId="2" fillId="0" borderId="17" xfId="2" applyNumberFormat="1" applyBorder="1" applyAlignment="1" applyProtection="1">
      <alignment horizontal="center" vertical="center"/>
      <protection locked="0"/>
    </xf>
    <xf numFmtId="49" fontId="2" fillId="0" borderId="18" xfId="2" applyNumberFormat="1" applyBorder="1" applyAlignment="1" applyProtection="1">
      <alignment horizontal="center" vertical="center"/>
      <protection locked="0"/>
    </xf>
    <xf numFmtId="49" fontId="2" fillId="0" borderId="28" xfId="2" applyNumberFormat="1" applyBorder="1" applyAlignment="1" applyProtection="1">
      <alignment horizontal="center" vertical="center"/>
      <protection locked="0"/>
    </xf>
    <xf numFmtId="49" fontId="2" fillId="0" borderId="26" xfId="2" applyNumberFormat="1" applyBorder="1" applyAlignment="1" applyProtection="1">
      <alignment horizontal="center" vertical="center"/>
      <protection locked="0"/>
    </xf>
    <xf numFmtId="49" fontId="2" fillId="0" borderId="27" xfId="2" applyNumberFormat="1" applyBorder="1" applyAlignment="1" applyProtection="1">
      <alignment horizontal="center" vertical="center"/>
      <protection locked="0"/>
    </xf>
    <xf numFmtId="0" fontId="15" fillId="0" borderId="23" xfId="4" applyFont="1" applyBorder="1" applyAlignment="1">
      <alignment horizontal="center" vertical="center" wrapText="1"/>
    </xf>
    <xf numFmtId="0" fontId="15" fillId="0" borderId="0" xfId="4" applyFont="1" applyAlignment="1">
      <alignment horizontal="center" vertical="center" wrapText="1"/>
    </xf>
    <xf numFmtId="0" fontId="15" fillId="0" borderId="22" xfId="4" applyFont="1" applyBorder="1" applyAlignment="1">
      <alignment horizontal="center" vertical="center" wrapText="1"/>
    </xf>
    <xf numFmtId="0" fontId="2" fillId="0" borderId="13" xfId="0" applyFont="1" applyBorder="1" applyAlignment="1">
      <alignment horizontal="left" vertical="top" wrapText="1"/>
    </xf>
    <xf numFmtId="0" fontId="2" fillId="0" borderId="11" xfId="0" applyFont="1" applyBorder="1" applyAlignment="1">
      <alignment horizontal="left" vertical="top" wrapText="1"/>
    </xf>
    <xf numFmtId="0" fontId="2" fillId="0" borderId="12" xfId="0" applyFont="1" applyBorder="1" applyAlignment="1">
      <alignment horizontal="left" vertical="top" wrapText="1"/>
    </xf>
    <xf numFmtId="0" fontId="10" fillId="9" borderId="23" xfId="4" applyFont="1" applyFill="1" applyBorder="1" applyAlignment="1">
      <alignment horizontal="left" vertical="center" wrapText="1"/>
    </xf>
    <xf numFmtId="0" fontId="10" fillId="9" borderId="0" xfId="4" applyFont="1" applyFill="1" applyAlignment="1">
      <alignment horizontal="left" vertical="center" wrapText="1"/>
    </xf>
    <xf numFmtId="0" fontId="10" fillId="9" borderId="28" xfId="4" applyFont="1" applyFill="1" applyBorder="1" applyAlignment="1">
      <alignment horizontal="left" vertical="center" wrapText="1"/>
    </xf>
    <xf numFmtId="0" fontId="10" fillId="9" borderId="26" xfId="4" applyFont="1" applyFill="1" applyBorder="1" applyAlignment="1">
      <alignment horizontal="left" vertical="center" wrapText="1"/>
    </xf>
    <xf numFmtId="0" fontId="2" fillId="7" borderId="14" xfId="4" applyFont="1" applyFill="1" applyBorder="1" applyAlignment="1">
      <alignment horizontal="center" vertical="center" wrapText="1"/>
    </xf>
    <xf numFmtId="0" fontId="18" fillId="0" borderId="13" xfId="2" applyFont="1" applyBorder="1" applyAlignment="1" applyProtection="1">
      <alignment horizontal="center" vertical="center" shrinkToFit="1"/>
      <protection locked="0"/>
    </xf>
    <xf numFmtId="0" fontId="18" fillId="0" borderId="11" xfId="2" applyFont="1" applyBorder="1" applyAlignment="1" applyProtection="1">
      <alignment horizontal="center" vertical="center" shrinkToFit="1"/>
      <protection locked="0"/>
    </xf>
    <xf numFmtId="0" fontId="18" fillId="0" borderId="12" xfId="2" applyFont="1" applyBorder="1" applyAlignment="1" applyProtection="1">
      <alignment horizontal="center" vertical="center" shrinkToFit="1"/>
      <protection locked="0"/>
    </xf>
    <xf numFmtId="49" fontId="38" fillId="10" borderId="13" xfId="0" applyNumberFormat="1" applyFont="1" applyFill="1" applyBorder="1" applyAlignment="1" applyProtection="1">
      <alignment horizontal="center" vertical="center"/>
      <protection hidden="1"/>
    </xf>
    <xf numFmtId="49" fontId="38" fillId="10" borderId="12" xfId="0" applyNumberFormat="1" applyFont="1" applyFill="1" applyBorder="1" applyAlignment="1" applyProtection="1">
      <alignment horizontal="center" vertical="center"/>
      <protection hidden="1"/>
    </xf>
    <xf numFmtId="49" fontId="38" fillId="8" borderId="13" xfId="0" applyNumberFormat="1" applyFont="1" applyFill="1" applyBorder="1" applyAlignment="1" applyProtection="1">
      <alignment horizontal="center" vertical="center"/>
      <protection hidden="1"/>
    </xf>
    <xf numFmtId="49" fontId="38" fillId="8" borderId="12" xfId="0" applyNumberFormat="1" applyFont="1" applyFill="1" applyBorder="1" applyAlignment="1" applyProtection="1">
      <alignment horizontal="center" vertical="center"/>
      <protection hidden="1"/>
    </xf>
    <xf numFmtId="49" fontId="38" fillId="8" borderId="14" xfId="0" applyNumberFormat="1" applyFont="1" applyFill="1" applyBorder="1" applyAlignment="1" applyProtection="1">
      <alignment horizontal="center" vertical="center"/>
      <protection hidden="1"/>
    </xf>
  </cellXfs>
  <cellStyles count="5">
    <cellStyle name="桁区切り" xfId="1" builtinId="6"/>
    <cellStyle name="桁区切り 2" xfId="3" xr:uid="{00000000-0005-0000-0000-000001000000}"/>
    <cellStyle name="標準" xfId="0" builtinId="0"/>
    <cellStyle name="標準 2" xfId="4" xr:uid="{00000000-0005-0000-0000-000003000000}"/>
    <cellStyle name="標準 2 5 2" xfId="2" xr:uid="{00000000-0005-0000-0000-000004000000}"/>
  </cellStyles>
  <dxfs count="145">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ont>
        <color rgb="FFFF0000"/>
      </font>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ont>
        <color rgb="FFFF0000"/>
      </font>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ont>
        <color rgb="FFFF0000"/>
      </font>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9" tint="0.59996337778862885"/>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s>
  <tableStyles count="0" defaultTableStyle="TableStyleMedium2" defaultPivotStyle="PivotStyleLight16"/>
  <colors>
    <mruColors>
      <color rgb="FFFFFFCC"/>
      <color rgb="FFFF00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fmlaLink="$B$16"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drawings/_rels/drawing5.xml.rels><?xml version="1.0" encoding="UTF-8" standalone="yes"?>
<Relationships xmlns="http://schemas.openxmlformats.org/package/2006/relationships"><Relationship Id="rId1" Type="http://schemas.openxmlformats.org/officeDocument/2006/relationships/image" Target="../media/image1.jpg"/></Relationships>
</file>

<file path=xl/drawings/_rels/drawing6.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oneCellAnchor>
    <xdr:from>
      <xdr:col>52</xdr:col>
      <xdr:colOff>76200</xdr:colOff>
      <xdr:row>46</xdr:row>
      <xdr:rowOff>0</xdr:rowOff>
    </xdr:from>
    <xdr:ext cx="184731" cy="264560"/>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4823460" y="122377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mc:AlternateContent xmlns:mc="http://schemas.openxmlformats.org/markup-compatibility/2006">
    <mc:Choice xmlns:a14="http://schemas.microsoft.com/office/drawing/2010/main" Requires="a14">
      <xdr:twoCellAnchor editAs="oneCell">
        <xdr:from>
          <xdr:col>84</xdr:col>
          <xdr:colOff>68580</xdr:colOff>
          <xdr:row>11</xdr:row>
          <xdr:rowOff>99060</xdr:rowOff>
        </xdr:from>
        <xdr:to>
          <xdr:col>87</xdr:col>
          <xdr:colOff>45720</xdr:colOff>
          <xdr:row>11</xdr:row>
          <xdr:rowOff>350520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84</xdr:col>
          <xdr:colOff>68580</xdr:colOff>
          <xdr:row>12</xdr:row>
          <xdr:rowOff>99060</xdr:rowOff>
        </xdr:from>
        <xdr:to>
          <xdr:col>87</xdr:col>
          <xdr:colOff>45720</xdr:colOff>
          <xdr:row>12</xdr:row>
          <xdr:rowOff>350520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84</xdr:col>
          <xdr:colOff>68580</xdr:colOff>
          <xdr:row>16</xdr:row>
          <xdr:rowOff>99060</xdr:rowOff>
        </xdr:from>
        <xdr:to>
          <xdr:col>87</xdr:col>
          <xdr:colOff>45720</xdr:colOff>
          <xdr:row>16</xdr:row>
          <xdr:rowOff>335280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84</xdr:col>
          <xdr:colOff>68580</xdr:colOff>
          <xdr:row>18</xdr:row>
          <xdr:rowOff>213360</xdr:rowOff>
        </xdr:from>
        <xdr:to>
          <xdr:col>87</xdr:col>
          <xdr:colOff>45720</xdr:colOff>
          <xdr:row>19</xdr:row>
          <xdr:rowOff>144780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84</xdr:col>
          <xdr:colOff>68580</xdr:colOff>
          <xdr:row>26</xdr:row>
          <xdr:rowOff>83820</xdr:rowOff>
        </xdr:from>
        <xdr:to>
          <xdr:col>87</xdr:col>
          <xdr:colOff>45720</xdr:colOff>
          <xdr:row>26</xdr:row>
          <xdr:rowOff>327660</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84</xdr:col>
          <xdr:colOff>68580</xdr:colOff>
          <xdr:row>22</xdr:row>
          <xdr:rowOff>411480</xdr:rowOff>
        </xdr:from>
        <xdr:to>
          <xdr:col>87</xdr:col>
          <xdr:colOff>45720</xdr:colOff>
          <xdr:row>23</xdr:row>
          <xdr:rowOff>152400</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84</xdr:col>
          <xdr:colOff>68580</xdr:colOff>
          <xdr:row>20</xdr:row>
          <xdr:rowOff>99060</xdr:rowOff>
        </xdr:from>
        <xdr:to>
          <xdr:col>87</xdr:col>
          <xdr:colOff>45720</xdr:colOff>
          <xdr:row>20</xdr:row>
          <xdr:rowOff>350520</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22860</xdr:colOff>
          <xdr:row>6</xdr:row>
          <xdr:rowOff>266700</xdr:rowOff>
        </xdr:from>
        <xdr:to>
          <xdr:col>29</xdr:col>
          <xdr:colOff>60960</xdr:colOff>
          <xdr:row>9</xdr:row>
          <xdr:rowOff>38100</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45720" rIns="0" bIns="45720" anchor="ctr" upright="1"/>
            <a:lstStyle/>
            <a:p>
              <a:pPr algn="l" rtl="0">
                <a:defRPr sz="1000"/>
              </a:pPr>
              <a:r>
                <a:rPr lang="ja-JP" altLang="en-US" sz="1100" b="0" i="0" u="none" strike="noStrike" baseline="0">
                  <a:solidFill>
                    <a:srgbClr val="000000"/>
                  </a:solidFill>
                  <a:latin typeface="游ゴシック"/>
                  <a:ea typeface="游ゴシック"/>
                </a:rPr>
                <a:t>分譲住宅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38100</xdr:colOff>
          <xdr:row>6</xdr:row>
          <xdr:rowOff>266700</xdr:rowOff>
        </xdr:from>
        <xdr:to>
          <xdr:col>41</xdr:col>
          <xdr:colOff>76200</xdr:colOff>
          <xdr:row>9</xdr:row>
          <xdr:rowOff>38100</xdr:rowOff>
        </xdr:to>
        <xdr:sp macro="" textlink="">
          <xdr:nvSpPr>
            <xdr:cNvPr id="1036" name="Check Box 12" hidden="1">
              <a:extLst>
                <a:ext uri="{63B3BB69-23CF-44E3-9099-C40C66FF867C}">
                  <a14:compatExt spid="_x0000_s1036"/>
                </a:ext>
                <a:ext uri="{FF2B5EF4-FFF2-40B4-BE49-F238E27FC236}">
                  <a16:creationId xmlns:a16="http://schemas.microsoft.com/office/drawing/2014/main" id="{00000000-0008-0000-0000-00000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45720" rIns="0" bIns="45720" anchor="ctr" upright="1"/>
            <a:lstStyle/>
            <a:p>
              <a:pPr algn="l" rtl="0">
                <a:defRPr sz="1000"/>
              </a:pPr>
              <a:r>
                <a:rPr lang="ja-JP" altLang="en-US" sz="1100" b="0" i="0" u="none" strike="noStrike" baseline="0">
                  <a:solidFill>
                    <a:srgbClr val="000000"/>
                  </a:solidFill>
                  <a:latin typeface="游ゴシック"/>
                  <a:ea typeface="游ゴシック"/>
                </a:rPr>
                <a:t>賃貸住宅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22860</xdr:colOff>
          <xdr:row>6</xdr:row>
          <xdr:rowOff>259080</xdr:rowOff>
        </xdr:from>
        <xdr:to>
          <xdr:col>53</xdr:col>
          <xdr:colOff>60960</xdr:colOff>
          <xdr:row>9</xdr:row>
          <xdr:rowOff>30480</xdr:rowOff>
        </xdr:to>
        <xdr:sp macro="" textlink="">
          <xdr:nvSpPr>
            <xdr:cNvPr id="1037" name="Check Box 13" hidden="1">
              <a:extLst>
                <a:ext uri="{63B3BB69-23CF-44E3-9099-C40C66FF867C}">
                  <a14:compatExt spid="_x0000_s1037"/>
                </a:ext>
                <a:ext uri="{FF2B5EF4-FFF2-40B4-BE49-F238E27FC236}">
                  <a16:creationId xmlns:a16="http://schemas.microsoft.com/office/drawing/2014/main" id="{00000000-0008-0000-0000-00000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45720" rIns="0" bIns="45720" anchor="ctr" upright="1"/>
            <a:lstStyle/>
            <a:p>
              <a:pPr algn="l" rtl="0">
                <a:defRPr sz="1000"/>
              </a:pPr>
              <a:r>
                <a:rPr lang="ja-JP" altLang="en-US" sz="1100" b="0" i="0" u="none" strike="noStrike" baseline="0">
                  <a:solidFill>
                    <a:srgbClr val="000000"/>
                  </a:solidFill>
                  <a:latin typeface="游ゴシック"/>
                  <a:ea typeface="游ゴシック"/>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84</xdr:col>
          <xdr:colOff>68580</xdr:colOff>
          <xdr:row>17</xdr:row>
          <xdr:rowOff>121920</xdr:rowOff>
        </xdr:from>
        <xdr:to>
          <xdr:col>87</xdr:col>
          <xdr:colOff>38100</xdr:colOff>
          <xdr:row>17</xdr:row>
          <xdr:rowOff>365760</xdr:rowOff>
        </xdr:to>
        <xdr:sp macro="" textlink="">
          <xdr:nvSpPr>
            <xdr:cNvPr id="1038" name="Check Box 14" hidden="1">
              <a:extLst>
                <a:ext uri="{63B3BB69-23CF-44E3-9099-C40C66FF867C}">
                  <a14:compatExt spid="_x0000_s1038"/>
                </a:ext>
                <a:ext uri="{FF2B5EF4-FFF2-40B4-BE49-F238E27FC236}">
                  <a16:creationId xmlns:a16="http://schemas.microsoft.com/office/drawing/2014/main" id="{00000000-0008-0000-0000-00000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84</xdr:col>
          <xdr:colOff>68580</xdr:colOff>
          <xdr:row>21</xdr:row>
          <xdr:rowOff>121920</xdr:rowOff>
        </xdr:from>
        <xdr:to>
          <xdr:col>87</xdr:col>
          <xdr:colOff>38100</xdr:colOff>
          <xdr:row>21</xdr:row>
          <xdr:rowOff>365760</xdr:rowOff>
        </xdr:to>
        <xdr:sp macro="" textlink="">
          <xdr:nvSpPr>
            <xdr:cNvPr id="1039" name="Check Box 15" hidden="1">
              <a:extLst>
                <a:ext uri="{63B3BB69-23CF-44E3-9099-C40C66FF867C}">
                  <a14:compatExt spid="_x0000_s1039"/>
                </a:ext>
                <a:ext uri="{FF2B5EF4-FFF2-40B4-BE49-F238E27FC236}">
                  <a16:creationId xmlns:a16="http://schemas.microsoft.com/office/drawing/2014/main" id="{00000000-0008-0000-0000-00000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84</xdr:col>
          <xdr:colOff>68580</xdr:colOff>
          <xdr:row>24</xdr:row>
          <xdr:rowOff>99060</xdr:rowOff>
        </xdr:from>
        <xdr:to>
          <xdr:col>87</xdr:col>
          <xdr:colOff>38100</xdr:colOff>
          <xdr:row>24</xdr:row>
          <xdr:rowOff>342900</xdr:rowOff>
        </xdr:to>
        <xdr:sp macro="" textlink="">
          <xdr:nvSpPr>
            <xdr:cNvPr id="1040" name="Check Box 16" hidden="1">
              <a:extLst>
                <a:ext uri="{63B3BB69-23CF-44E3-9099-C40C66FF867C}">
                  <a14:compatExt spid="_x0000_s1040"/>
                </a:ext>
                <a:ext uri="{FF2B5EF4-FFF2-40B4-BE49-F238E27FC236}">
                  <a16:creationId xmlns:a16="http://schemas.microsoft.com/office/drawing/2014/main" id="{00000000-0008-0000-0000-00001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84</xdr:col>
          <xdr:colOff>68580</xdr:colOff>
          <xdr:row>25</xdr:row>
          <xdr:rowOff>99060</xdr:rowOff>
        </xdr:from>
        <xdr:to>
          <xdr:col>87</xdr:col>
          <xdr:colOff>38100</xdr:colOff>
          <xdr:row>25</xdr:row>
          <xdr:rowOff>342900</xdr:rowOff>
        </xdr:to>
        <xdr:sp macro="" textlink="">
          <xdr:nvSpPr>
            <xdr:cNvPr id="1041" name="Check Box 17" hidden="1">
              <a:extLst>
                <a:ext uri="{63B3BB69-23CF-44E3-9099-C40C66FF867C}">
                  <a14:compatExt spid="_x0000_s1041"/>
                </a:ext>
                <a:ext uri="{FF2B5EF4-FFF2-40B4-BE49-F238E27FC236}">
                  <a16:creationId xmlns:a16="http://schemas.microsoft.com/office/drawing/2014/main" id="{00000000-0008-0000-0000-00001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84</xdr:col>
          <xdr:colOff>68580</xdr:colOff>
          <xdr:row>13</xdr:row>
          <xdr:rowOff>99060</xdr:rowOff>
        </xdr:from>
        <xdr:to>
          <xdr:col>87</xdr:col>
          <xdr:colOff>45720</xdr:colOff>
          <xdr:row>13</xdr:row>
          <xdr:rowOff>350520</xdr:rowOff>
        </xdr:to>
        <xdr:sp macro="" textlink="">
          <xdr:nvSpPr>
            <xdr:cNvPr id="1042" name="Check Box 18" hidden="1">
              <a:extLst>
                <a:ext uri="{63B3BB69-23CF-44E3-9099-C40C66FF867C}">
                  <a14:compatExt spid="_x0000_s1042"/>
                </a:ext>
                <a:ext uri="{FF2B5EF4-FFF2-40B4-BE49-F238E27FC236}">
                  <a16:creationId xmlns:a16="http://schemas.microsoft.com/office/drawing/2014/main" id="{00000000-0008-0000-0000-00001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84</xdr:col>
          <xdr:colOff>68580</xdr:colOff>
          <xdr:row>14</xdr:row>
          <xdr:rowOff>251460</xdr:rowOff>
        </xdr:from>
        <xdr:to>
          <xdr:col>87</xdr:col>
          <xdr:colOff>60960</xdr:colOff>
          <xdr:row>14</xdr:row>
          <xdr:rowOff>502920</xdr:rowOff>
        </xdr:to>
        <xdr:sp macro="" textlink="">
          <xdr:nvSpPr>
            <xdr:cNvPr id="1043" name="Check Box 19" hidden="1">
              <a:extLst>
                <a:ext uri="{63B3BB69-23CF-44E3-9099-C40C66FF867C}">
                  <a14:compatExt spid="_x0000_s1043"/>
                </a:ext>
                <a:ext uri="{FF2B5EF4-FFF2-40B4-BE49-F238E27FC236}">
                  <a16:creationId xmlns:a16="http://schemas.microsoft.com/office/drawing/2014/main" id="{00000000-0008-0000-0000-00001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84</xdr:col>
          <xdr:colOff>68580</xdr:colOff>
          <xdr:row>15</xdr:row>
          <xdr:rowOff>68580</xdr:rowOff>
        </xdr:from>
        <xdr:to>
          <xdr:col>87</xdr:col>
          <xdr:colOff>45720</xdr:colOff>
          <xdr:row>15</xdr:row>
          <xdr:rowOff>312420</xdr:rowOff>
        </xdr:to>
        <xdr:sp macro="" textlink="">
          <xdr:nvSpPr>
            <xdr:cNvPr id="1046" name="Check Box 22" hidden="1">
              <a:extLst>
                <a:ext uri="{63B3BB69-23CF-44E3-9099-C40C66FF867C}">
                  <a14:compatExt spid="_x0000_s1046"/>
                </a:ext>
                <a:ext uri="{FF2B5EF4-FFF2-40B4-BE49-F238E27FC236}">
                  <a16:creationId xmlns:a16="http://schemas.microsoft.com/office/drawing/2014/main" id="{00000000-0008-0000-0000-00001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96</xdr:col>
      <xdr:colOff>11206</xdr:colOff>
      <xdr:row>21</xdr:row>
      <xdr:rowOff>168089</xdr:rowOff>
    </xdr:from>
    <xdr:to>
      <xdr:col>160</xdr:col>
      <xdr:colOff>81643</xdr:colOff>
      <xdr:row>27</xdr:row>
      <xdr:rowOff>149598</xdr:rowOff>
    </xdr:to>
    <xdr:sp macro="" textlink="">
      <xdr:nvSpPr>
        <xdr:cNvPr id="4" name="テキスト ボックス 3">
          <a:extLst>
            <a:ext uri="{FF2B5EF4-FFF2-40B4-BE49-F238E27FC236}">
              <a16:creationId xmlns:a16="http://schemas.microsoft.com/office/drawing/2014/main" id="{00000000-0008-0000-0100-000004000000}"/>
            </a:ext>
          </a:extLst>
        </xdr:cNvPr>
        <xdr:cNvSpPr txBox="1"/>
      </xdr:nvSpPr>
      <xdr:spPr>
        <a:xfrm>
          <a:off x="10243777" y="6917232"/>
          <a:ext cx="5975937" cy="2172259"/>
        </a:xfrm>
        <a:prstGeom prst="rect">
          <a:avLst/>
        </a:prstGeom>
        <a:solidFill>
          <a:schemeClr val="accent2">
            <a:lumMod val="60000"/>
            <a:lumOff val="40000"/>
          </a:schemeClr>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300" b="1"/>
            <a:t>・ユーザー登録</a:t>
          </a:r>
          <a:r>
            <a:rPr kumimoji="1" lang="en-US" altLang="ja-JP" sz="1300" b="1"/>
            <a:t>ID</a:t>
          </a:r>
          <a:r>
            <a:rPr kumimoji="1" lang="ja-JP" altLang="en-US" sz="1300" b="1"/>
            <a:t>欄には、ユーザー登録申請で発行された</a:t>
          </a:r>
          <a:r>
            <a:rPr kumimoji="1" lang="en-US" altLang="ja-JP" sz="1300" b="1"/>
            <a:t>ID</a:t>
          </a:r>
          <a:r>
            <a:rPr kumimoji="1" lang="ja-JP" altLang="en-US" sz="1300" b="1"/>
            <a:t>を記入</a:t>
          </a:r>
          <a:endParaRPr kumimoji="1" lang="en-US" altLang="ja-JP" sz="1300" b="1"/>
        </a:p>
        <a:p>
          <a:r>
            <a:rPr kumimoji="1" lang="ja-JP" altLang="en-US" sz="1300" b="1"/>
            <a:t>　してください。</a:t>
          </a:r>
          <a:endParaRPr kumimoji="1" lang="en-US" altLang="ja-JP" sz="1300" b="1"/>
        </a:p>
        <a:p>
          <a:r>
            <a:rPr kumimoji="1" lang="ja-JP" altLang="en-US" sz="1300" b="1"/>
            <a:t>・ユーザー登録</a:t>
          </a:r>
          <a:r>
            <a:rPr kumimoji="1" lang="en-US" altLang="ja-JP" sz="1300" b="1"/>
            <a:t>ID</a:t>
          </a:r>
          <a:r>
            <a:rPr kumimoji="1" lang="ja-JP" altLang="en-US" sz="1300" b="1"/>
            <a:t>がご不明な場合は、ユーザー登録手引を確認のうえ、</a:t>
          </a:r>
          <a:endParaRPr kumimoji="1" lang="en-US" altLang="ja-JP" sz="1300" b="1"/>
        </a:p>
        <a:p>
          <a:r>
            <a:rPr kumimoji="1" lang="ja-JP" altLang="en-US" sz="1300" b="1"/>
            <a:t>　登録事業者が申請した統括者にご確認ください。</a:t>
          </a:r>
          <a:endParaRPr kumimoji="1" lang="en-US" altLang="ja-JP" sz="1300" b="1"/>
        </a:p>
      </xdr:txBody>
    </xdr:sp>
    <xdr:clientData/>
  </xdr:twoCellAnchor>
</xdr:wsDr>
</file>

<file path=xl/drawings/drawing3.xml><?xml version="1.0" encoding="utf-8"?>
<xdr:wsDr xmlns:xdr="http://schemas.openxmlformats.org/drawingml/2006/spreadsheetDrawing" xmlns:a="http://schemas.openxmlformats.org/drawingml/2006/main">
  <xdr:oneCellAnchor>
    <xdr:from>
      <xdr:col>52</xdr:col>
      <xdr:colOff>76200</xdr:colOff>
      <xdr:row>35</xdr:row>
      <xdr:rowOff>0</xdr:rowOff>
    </xdr:from>
    <xdr:ext cx="184731" cy="264560"/>
    <xdr:sp macro="" textlink="">
      <xdr:nvSpPr>
        <xdr:cNvPr id="2" name="テキスト ボックス 1">
          <a:extLst>
            <a:ext uri="{FF2B5EF4-FFF2-40B4-BE49-F238E27FC236}">
              <a16:creationId xmlns:a16="http://schemas.microsoft.com/office/drawing/2014/main" id="{00000000-0008-0000-0200-000002000000}"/>
            </a:ext>
          </a:extLst>
        </xdr:cNvPr>
        <xdr:cNvSpPr txBox="1"/>
      </xdr:nvSpPr>
      <xdr:spPr>
        <a:xfrm>
          <a:off x="5410200" y="15135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94</xdr:col>
      <xdr:colOff>60032</xdr:colOff>
      <xdr:row>12</xdr:row>
      <xdr:rowOff>144075</xdr:rowOff>
    </xdr:from>
    <xdr:to>
      <xdr:col>158</xdr:col>
      <xdr:colOff>13607</xdr:colOff>
      <xdr:row>17</xdr:row>
      <xdr:rowOff>65553</xdr:rowOff>
    </xdr:to>
    <xdr:sp macro="" textlink="">
      <xdr:nvSpPr>
        <xdr:cNvPr id="3" name="テキスト ボックス 2">
          <a:extLst>
            <a:ext uri="{FF2B5EF4-FFF2-40B4-BE49-F238E27FC236}">
              <a16:creationId xmlns:a16="http://schemas.microsoft.com/office/drawing/2014/main" id="{00000000-0008-0000-0200-000003000000}"/>
            </a:ext>
          </a:extLst>
        </xdr:cNvPr>
        <xdr:cNvSpPr txBox="1"/>
      </xdr:nvSpPr>
      <xdr:spPr>
        <a:xfrm>
          <a:off x="10102103" y="3178468"/>
          <a:ext cx="5859075" cy="1894514"/>
        </a:xfrm>
        <a:prstGeom prst="rect">
          <a:avLst/>
        </a:prstGeom>
        <a:solidFill>
          <a:schemeClr val="accent2">
            <a:lumMod val="60000"/>
            <a:lumOff val="40000"/>
          </a:schemeClr>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300" b="1"/>
            <a:t>・ユーザー登録</a:t>
          </a:r>
          <a:r>
            <a:rPr kumimoji="1" lang="en-US" altLang="ja-JP" sz="1300" b="1"/>
            <a:t>ID</a:t>
          </a:r>
          <a:r>
            <a:rPr kumimoji="1" lang="ja-JP" altLang="en-US" sz="1300" b="1"/>
            <a:t>欄には、ユーザー登録申請で発行された</a:t>
          </a:r>
          <a:r>
            <a:rPr kumimoji="1" lang="en-US" altLang="ja-JP" sz="1300" b="1"/>
            <a:t>ID</a:t>
          </a:r>
          <a:r>
            <a:rPr kumimoji="1" lang="ja-JP" altLang="en-US" sz="1300" b="1"/>
            <a:t>を記入</a:t>
          </a:r>
          <a:endParaRPr kumimoji="1" lang="en-US" altLang="ja-JP" sz="1300" b="1"/>
        </a:p>
        <a:p>
          <a:r>
            <a:rPr kumimoji="1" lang="ja-JP" altLang="en-US" sz="1300" b="1"/>
            <a:t>　してください。</a:t>
          </a:r>
          <a:br>
            <a:rPr kumimoji="1" lang="ja-JP" altLang="en-US" sz="1300" b="1"/>
          </a:br>
          <a:r>
            <a:rPr kumimoji="1" lang="ja-JP" altLang="en-US" sz="1300" b="1"/>
            <a:t>・ユーザー登録</a:t>
          </a:r>
          <a:r>
            <a:rPr kumimoji="1" lang="en-US" altLang="ja-JP" sz="1300" b="1"/>
            <a:t>ID</a:t>
          </a:r>
          <a:r>
            <a:rPr kumimoji="1" lang="ja-JP" altLang="en-US" sz="1300" b="1"/>
            <a:t>がご不明な場合は、ユーザー登録手引を確認のうえ、</a:t>
          </a:r>
          <a:endParaRPr kumimoji="1" lang="en-US" altLang="ja-JP" sz="1300" b="1"/>
        </a:p>
        <a:p>
          <a:r>
            <a:rPr kumimoji="1" lang="ja-JP" altLang="en-US" sz="1300" b="1"/>
            <a:t>　登録事業者が申請した統括者にご確認ください。</a:t>
          </a:r>
          <a:endParaRPr kumimoji="1" lang="en-US" altLang="ja-JP" sz="1300" b="1"/>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20</xdr:col>
      <xdr:colOff>66432</xdr:colOff>
      <xdr:row>9</xdr:row>
      <xdr:rowOff>168089</xdr:rowOff>
    </xdr:from>
    <xdr:to>
      <xdr:col>33</xdr:col>
      <xdr:colOff>177307</xdr:colOff>
      <xdr:row>13</xdr:row>
      <xdr:rowOff>123264</xdr:rowOff>
    </xdr:to>
    <xdr:sp macro="" textlink="">
      <xdr:nvSpPr>
        <xdr:cNvPr id="2" name="テキスト ボックス 1">
          <a:extLst>
            <a:ext uri="{FF2B5EF4-FFF2-40B4-BE49-F238E27FC236}">
              <a16:creationId xmlns:a16="http://schemas.microsoft.com/office/drawing/2014/main" id="{00000000-0008-0000-0300-000002000000}"/>
            </a:ext>
          </a:extLst>
        </xdr:cNvPr>
        <xdr:cNvSpPr txBox="1"/>
      </xdr:nvSpPr>
      <xdr:spPr>
        <a:xfrm>
          <a:off x="8638932" y="1748118"/>
          <a:ext cx="5489699" cy="840440"/>
        </a:xfrm>
        <a:prstGeom prst="rect">
          <a:avLst/>
        </a:prstGeom>
        <a:solidFill>
          <a:schemeClr val="accent4">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t>・住宅の水準及び集合の場合の戸数は東京ゼロエミ住宅設計確認書と同じ値を記入してください。</a:t>
          </a:r>
          <a:endParaRPr kumimoji="1" lang="en-US" altLang="ja-JP" sz="1100"/>
        </a:p>
      </xdr:txBody>
    </xdr:sp>
    <xdr:clientData/>
  </xdr:twoCellAnchor>
  <xdr:twoCellAnchor>
    <xdr:from>
      <xdr:col>20</xdr:col>
      <xdr:colOff>61562</xdr:colOff>
      <xdr:row>13</xdr:row>
      <xdr:rowOff>211867</xdr:rowOff>
    </xdr:from>
    <xdr:to>
      <xdr:col>35</xdr:col>
      <xdr:colOff>288306</xdr:colOff>
      <xdr:row>15</xdr:row>
      <xdr:rowOff>432221</xdr:rowOff>
    </xdr:to>
    <xdr:sp macro="" textlink="">
      <xdr:nvSpPr>
        <xdr:cNvPr id="3" name="テキスト ボックス 2">
          <a:extLst>
            <a:ext uri="{FF2B5EF4-FFF2-40B4-BE49-F238E27FC236}">
              <a16:creationId xmlns:a16="http://schemas.microsoft.com/office/drawing/2014/main" id="{00000000-0008-0000-0300-000003000000}"/>
            </a:ext>
          </a:extLst>
        </xdr:cNvPr>
        <xdr:cNvSpPr txBox="1"/>
      </xdr:nvSpPr>
      <xdr:spPr>
        <a:xfrm>
          <a:off x="8634062" y="2677161"/>
          <a:ext cx="6210685" cy="859089"/>
        </a:xfrm>
        <a:prstGeom prst="rect">
          <a:avLst/>
        </a:prstGeom>
        <a:solidFill>
          <a:schemeClr val="accent4">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t>太陽光発電システムの発電出力値、オール電化の該当の有無は</a:t>
          </a:r>
          <a:r>
            <a:rPr kumimoji="1" lang="ja-JP" altLang="ja-JP" sz="1100">
              <a:solidFill>
                <a:schemeClr val="dk1"/>
              </a:solidFill>
              <a:effectLst/>
              <a:latin typeface="+mn-lt"/>
              <a:ea typeface="+mn-ea"/>
              <a:cs typeface="+mn-cs"/>
            </a:rPr>
            <a:t>東京ゼロエミ住宅設計確認書</a:t>
          </a:r>
          <a:r>
            <a:rPr kumimoji="1" lang="ja-JP" altLang="en-US" sz="1100">
              <a:solidFill>
                <a:schemeClr val="dk1"/>
              </a:solidFill>
              <a:effectLst/>
              <a:latin typeface="+mn-lt"/>
              <a:ea typeface="+mn-ea"/>
              <a:cs typeface="+mn-cs"/>
            </a:rPr>
            <a:t>と同じ値を記入してください</a:t>
          </a:r>
          <a:endParaRPr kumimoji="1" lang="en-US" altLang="ja-JP" sz="1100">
            <a:solidFill>
              <a:schemeClr val="dk1"/>
            </a:solidFill>
            <a:effectLst/>
            <a:latin typeface="+mn-lt"/>
            <a:ea typeface="+mn-ea"/>
            <a:cs typeface="+mn-cs"/>
          </a:endParaRPr>
        </a:p>
      </xdr:txBody>
    </xdr:sp>
    <xdr:clientData/>
  </xdr:twoCellAnchor>
  <xdr:twoCellAnchor>
    <xdr:from>
      <xdr:col>50</xdr:col>
      <xdr:colOff>43220</xdr:colOff>
      <xdr:row>51</xdr:row>
      <xdr:rowOff>179294</xdr:rowOff>
    </xdr:from>
    <xdr:to>
      <xdr:col>56</xdr:col>
      <xdr:colOff>266538</xdr:colOff>
      <xdr:row>51</xdr:row>
      <xdr:rowOff>1117386</xdr:rowOff>
    </xdr:to>
    <xdr:sp macro="" textlink="">
      <xdr:nvSpPr>
        <xdr:cNvPr id="9" name="四角形吹き出し 8">
          <a:extLst>
            <a:ext uri="{FF2B5EF4-FFF2-40B4-BE49-F238E27FC236}">
              <a16:creationId xmlns:a16="http://schemas.microsoft.com/office/drawing/2014/main" id="{00000000-0008-0000-0300-000009000000}"/>
            </a:ext>
          </a:extLst>
        </xdr:cNvPr>
        <xdr:cNvSpPr/>
      </xdr:nvSpPr>
      <xdr:spPr>
        <a:xfrm>
          <a:off x="20979170" y="6599144"/>
          <a:ext cx="1080568" cy="4642"/>
        </a:xfrm>
        <a:prstGeom prst="wedgeRectCallout">
          <a:avLst>
            <a:gd name="adj1" fmla="val 111667"/>
            <a:gd name="adj2" fmla="val 941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機能性</a:t>
          </a:r>
          <a:r>
            <a:rPr kumimoji="1" lang="en-US" altLang="ja-JP" sz="1100"/>
            <a:t>PV</a:t>
          </a:r>
          <a:r>
            <a:rPr kumimoji="1" lang="ja-JP" altLang="en-US" sz="1100"/>
            <a:t>のみ按分方式とする</a:t>
          </a:r>
        </a:p>
      </xdr:txBody>
    </xdr:sp>
    <xdr:clientData/>
  </xdr:twoCellAnchor>
  <xdr:twoCellAnchor>
    <xdr:from>
      <xdr:col>50</xdr:col>
      <xdr:colOff>43220</xdr:colOff>
      <xdr:row>51</xdr:row>
      <xdr:rowOff>179294</xdr:rowOff>
    </xdr:from>
    <xdr:to>
      <xdr:col>56</xdr:col>
      <xdr:colOff>266538</xdr:colOff>
      <xdr:row>51</xdr:row>
      <xdr:rowOff>1117386</xdr:rowOff>
    </xdr:to>
    <xdr:sp macro="" textlink="">
      <xdr:nvSpPr>
        <xdr:cNvPr id="10" name="四角形吹き出し 9">
          <a:extLst>
            <a:ext uri="{FF2B5EF4-FFF2-40B4-BE49-F238E27FC236}">
              <a16:creationId xmlns:a16="http://schemas.microsoft.com/office/drawing/2014/main" id="{00000000-0008-0000-0300-00000A000000}"/>
            </a:ext>
          </a:extLst>
        </xdr:cNvPr>
        <xdr:cNvSpPr/>
      </xdr:nvSpPr>
      <xdr:spPr>
        <a:xfrm>
          <a:off x="20979170" y="6599144"/>
          <a:ext cx="1080568" cy="4642"/>
        </a:xfrm>
        <a:prstGeom prst="wedgeRectCallout">
          <a:avLst>
            <a:gd name="adj1" fmla="val 111667"/>
            <a:gd name="adj2" fmla="val 941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機能性</a:t>
          </a:r>
          <a:r>
            <a:rPr kumimoji="1" lang="en-US" altLang="ja-JP" sz="1100"/>
            <a:t>PV</a:t>
          </a:r>
          <a:r>
            <a:rPr kumimoji="1" lang="ja-JP" altLang="en-US" sz="1100"/>
            <a:t>のみ按分方式とする</a:t>
          </a:r>
        </a:p>
      </xdr:txBody>
    </xdr:sp>
    <xdr:clientData/>
  </xdr:twoCellAnchor>
  <xdr:twoCellAnchor>
    <xdr:from>
      <xdr:col>20</xdr:col>
      <xdr:colOff>200026</xdr:colOff>
      <xdr:row>38</xdr:row>
      <xdr:rowOff>63872</xdr:rowOff>
    </xdr:from>
    <xdr:to>
      <xdr:col>39</xdr:col>
      <xdr:colOff>100882</xdr:colOff>
      <xdr:row>46</xdr:row>
      <xdr:rowOff>403410</xdr:rowOff>
    </xdr:to>
    <xdr:sp macro="" textlink="">
      <xdr:nvSpPr>
        <xdr:cNvPr id="12" name="左矢印吹き出し 11">
          <a:extLst>
            <a:ext uri="{FF2B5EF4-FFF2-40B4-BE49-F238E27FC236}">
              <a16:creationId xmlns:a16="http://schemas.microsoft.com/office/drawing/2014/main" id="{61F519D0-CAD5-421A-AD5C-DE985CD94A17}"/>
            </a:ext>
          </a:extLst>
        </xdr:cNvPr>
        <xdr:cNvSpPr/>
      </xdr:nvSpPr>
      <xdr:spPr>
        <a:xfrm>
          <a:off x="8559614" y="8479490"/>
          <a:ext cx="7845827" cy="3040155"/>
        </a:xfrm>
        <a:prstGeom prst="leftArrowCallout">
          <a:avLst>
            <a:gd name="adj1" fmla="val 25000"/>
            <a:gd name="adj2" fmla="val 25000"/>
            <a:gd name="adj3" fmla="val 25000"/>
            <a:gd name="adj4" fmla="val 82743"/>
          </a:avLst>
        </a:prstGeom>
        <a:solidFill>
          <a:srgbClr val="FF0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200" b="1">
              <a:latin typeface="游ゴシック 本文"/>
            </a:rPr>
            <a:t>【</a:t>
          </a:r>
          <a:r>
            <a:rPr kumimoji="1" lang="ja-JP" altLang="en-US" sz="1200" b="1">
              <a:latin typeface="游ゴシック 本文"/>
            </a:rPr>
            <a:t>戸建住宅の場合</a:t>
          </a:r>
          <a:r>
            <a:rPr kumimoji="1" lang="en-US" altLang="ja-JP" sz="1200" b="1">
              <a:latin typeface="游ゴシック 本文"/>
            </a:rPr>
            <a:t>】</a:t>
          </a:r>
        </a:p>
        <a:p>
          <a:pPr algn="l"/>
          <a:r>
            <a:rPr kumimoji="1" lang="ja-JP" altLang="en-US" sz="1200" b="1">
              <a:latin typeface="游ゴシック 本文"/>
            </a:rPr>
            <a:t>　・「住戸及び共用部分</a:t>
          </a:r>
          <a:r>
            <a:rPr kumimoji="1" lang="en-US" altLang="ja-JP" sz="1200" b="1">
              <a:latin typeface="游ゴシック 本文"/>
            </a:rPr>
            <a:t>No.1</a:t>
          </a:r>
          <a:r>
            <a:rPr kumimoji="1" lang="ja-JP" altLang="en-US" sz="1200" b="1">
              <a:latin typeface="游ゴシック 本文"/>
            </a:rPr>
            <a:t>」のみに発電出力値合計を入力してください。</a:t>
          </a:r>
          <a:endParaRPr kumimoji="1" lang="en-US" altLang="ja-JP" sz="1200" b="1">
            <a:latin typeface="游ゴシック 本文"/>
          </a:endParaRPr>
        </a:p>
        <a:p>
          <a:pPr algn="l"/>
          <a:endParaRPr kumimoji="1" lang="en-US" altLang="ja-JP" sz="1200" b="1">
            <a:latin typeface="游ゴシック 本文"/>
          </a:endParaRPr>
        </a:p>
        <a:p>
          <a:pPr algn="l"/>
          <a:r>
            <a:rPr kumimoji="1" lang="en-US" altLang="ja-JP" sz="1200" b="1">
              <a:latin typeface="游ゴシック 本文"/>
            </a:rPr>
            <a:t>【</a:t>
          </a:r>
          <a:r>
            <a:rPr kumimoji="1" lang="ja-JP" altLang="en-US" sz="1200" b="1">
              <a:latin typeface="游ゴシック 本文"/>
            </a:rPr>
            <a:t>集合住宅で受電方式が一括受電の場合</a:t>
          </a:r>
          <a:r>
            <a:rPr kumimoji="1" lang="en-US" altLang="ja-JP" sz="1200" b="1">
              <a:latin typeface="游ゴシック 本文"/>
            </a:rPr>
            <a:t>】</a:t>
          </a:r>
        </a:p>
        <a:p>
          <a:pPr algn="l"/>
          <a:r>
            <a:rPr kumimoji="1" lang="ja-JP" altLang="en-US" sz="1200" b="1">
              <a:latin typeface="游ゴシック 本文"/>
            </a:rPr>
            <a:t>　・「住戸及び共用部分</a:t>
          </a:r>
          <a:r>
            <a:rPr kumimoji="1" lang="en-US" altLang="ja-JP" sz="1200" b="1">
              <a:latin typeface="游ゴシック 本文"/>
            </a:rPr>
            <a:t>No.1</a:t>
          </a:r>
          <a:r>
            <a:rPr kumimoji="1" lang="ja-JP" altLang="en-US" sz="1200" b="1">
              <a:latin typeface="游ゴシック 本文"/>
            </a:rPr>
            <a:t>」のみに発電出力値合計を入力してください。</a:t>
          </a:r>
        </a:p>
        <a:p>
          <a:pPr algn="l"/>
          <a:endParaRPr kumimoji="1" lang="en-US" altLang="ja-JP" sz="1200" b="1">
            <a:latin typeface="游ゴシック 本文"/>
          </a:endParaRPr>
        </a:p>
        <a:p>
          <a:pPr algn="l"/>
          <a:r>
            <a:rPr kumimoji="1" lang="en-US" altLang="ja-JP" sz="1200" b="1">
              <a:latin typeface="游ゴシック 本文"/>
            </a:rPr>
            <a:t>【</a:t>
          </a:r>
          <a:r>
            <a:rPr kumimoji="1" lang="ja-JP" altLang="en-US" sz="1200" b="1">
              <a:latin typeface="游ゴシック 本文"/>
            </a:rPr>
            <a:t>集合住宅で受電方式が戸別連携の場合</a:t>
          </a:r>
          <a:r>
            <a:rPr kumimoji="1" lang="en-US" altLang="ja-JP" sz="1200" b="1">
              <a:latin typeface="游ゴシック 本文"/>
            </a:rPr>
            <a:t>】</a:t>
          </a:r>
        </a:p>
        <a:p>
          <a:pPr algn="l"/>
          <a:r>
            <a:rPr kumimoji="1" lang="ja-JP" altLang="en-US" sz="1200" b="1">
              <a:latin typeface="游ゴシック 本文"/>
            </a:rPr>
            <a:t>・集合住宅の場合の受電方式で戸別連携を選択し、第二面別紙に記入し提出してください。</a:t>
          </a:r>
          <a:endParaRPr kumimoji="1" lang="en-US" altLang="ja-JP" sz="1200" b="1">
            <a:latin typeface="游ゴシック 本文"/>
          </a:endParaRPr>
        </a:p>
        <a:p>
          <a:pPr algn="l"/>
          <a:r>
            <a:rPr kumimoji="1" lang="ja-JP" altLang="en-US" sz="1200" b="1">
              <a:latin typeface="游ゴシック 本文"/>
            </a:rPr>
            <a:t>　　</a:t>
          </a:r>
          <a:r>
            <a:rPr kumimoji="1" lang="en-US" altLang="ja-JP" sz="1200" b="1">
              <a:latin typeface="游ゴシック 本文"/>
            </a:rPr>
            <a:t>※</a:t>
          </a:r>
          <a:r>
            <a:rPr kumimoji="1" lang="en-US" altLang="ja-JP" sz="1200" b="1">
              <a:solidFill>
                <a:schemeClr val="lt1"/>
              </a:solidFill>
              <a:effectLst/>
              <a:latin typeface="游ゴシック 本文"/>
              <a:ea typeface="+mn-ea"/>
              <a:cs typeface="+mn-cs"/>
            </a:rPr>
            <a:t>2</a:t>
          </a:r>
          <a:r>
            <a:rPr kumimoji="1" lang="ja-JP" altLang="en-US" sz="1200" b="1">
              <a:solidFill>
                <a:schemeClr val="lt1"/>
              </a:solidFill>
              <a:effectLst/>
              <a:latin typeface="游ゴシック 本文"/>
              <a:ea typeface="+mn-ea"/>
              <a:cs typeface="+mn-cs"/>
            </a:rPr>
            <a:t>～</a:t>
          </a:r>
          <a:r>
            <a:rPr kumimoji="1" lang="en-US" altLang="ja-JP" sz="1200" b="1">
              <a:solidFill>
                <a:schemeClr val="lt1"/>
              </a:solidFill>
              <a:effectLst/>
              <a:latin typeface="游ゴシック 本文"/>
              <a:ea typeface="+mn-ea"/>
              <a:cs typeface="+mn-cs"/>
            </a:rPr>
            <a:t>20</a:t>
          </a:r>
          <a:r>
            <a:rPr kumimoji="1" lang="ja-JP" altLang="en-US" sz="1200" b="1">
              <a:solidFill>
                <a:schemeClr val="lt1"/>
              </a:solidFill>
              <a:effectLst/>
              <a:latin typeface="游ゴシック 本文"/>
              <a:ea typeface="+mn-ea"/>
              <a:cs typeface="+mn-cs"/>
            </a:rPr>
            <a:t>戸の場合は「第二面別紙（</a:t>
          </a:r>
          <a:r>
            <a:rPr kumimoji="1" lang="en-US" altLang="ja-JP" sz="1200" b="1">
              <a:solidFill>
                <a:schemeClr val="lt1"/>
              </a:solidFill>
              <a:effectLst/>
              <a:latin typeface="游ゴシック 本文"/>
              <a:ea typeface="+mn-ea"/>
              <a:cs typeface="+mn-cs"/>
            </a:rPr>
            <a:t>2</a:t>
          </a:r>
          <a:r>
            <a:rPr kumimoji="1" lang="ja-JP" altLang="en-US" sz="1200" b="1">
              <a:solidFill>
                <a:schemeClr val="lt1"/>
              </a:solidFill>
              <a:effectLst/>
              <a:latin typeface="游ゴシック 本文"/>
              <a:ea typeface="+mn-ea"/>
              <a:cs typeface="+mn-cs"/>
            </a:rPr>
            <a:t>～</a:t>
          </a:r>
          <a:r>
            <a:rPr kumimoji="1" lang="en-US" altLang="ja-JP" sz="1200" b="1">
              <a:solidFill>
                <a:schemeClr val="lt1"/>
              </a:solidFill>
              <a:effectLst/>
              <a:latin typeface="游ゴシック 本文"/>
              <a:ea typeface="+mn-ea"/>
              <a:cs typeface="+mn-cs"/>
            </a:rPr>
            <a:t>20</a:t>
          </a:r>
          <a:r>
            <a:rPr kumimoji="1" lang="ja-JP" altLang="en-US" sz="1200" b="1">
              <a:solidFill>
                <a:schemeClr val="lt1"/>
              </a:solidFill>
              <a:effectLst/>
              <a:latin typeface="游ゴシック 本文"/>
              <a:ea typeface="+mn-ea"/>
              <a:cs typeface="+mn-cs"/>
            </a:rPr>
            <a:t>戸）」シートを提出</a:t>
          </a:r>
          <a:endParaRPr kumimoji="1" lang="en-US" altLang="ja-JP" sz="1200" b="1">
            <a:solidFill>
              <a:schemeClr val="lt1"/>
            </a:solidFill>
            <a:effectLst/>
            <a:latin typeface="游ゴシック 本文"/>
            <a:ea typeface="+mn-ea"/>
            <a:cs typeface="+mn-cs"/>
          </a:endParaRPr>
        </a:p>
        <a:p>
          <a:pPr algn="l"/>
          <a:r>
            <a:rPr kumimoji="1" lang="ja-JP" altLang="en-US" sz="1200" b="1">
              <a:solidFill>
                <a:schemeClr val="lt1"/>
              </a:solidFill>
              <a:effectLst/>
              <a:latin typeface="游ゴシック 本文"/>
              <a:ea typeface="+mn-ea"/>
              <a:cs typeface="+mn-cs"/>
            </a:rPr>
            <a:t>　　</a:t>
          </a:r>
          <a:r>
            <a:rPr kumimoji="1" lang="en-US" altLang="ja-JP" sz="1200" b="1">
              <a:solidFill>
                <a:schemeClr val="lt1"/>
              </a:solidFill>
              <a:effectLst/>
              <a:latin typeface="游ゴシック 本文"/>
              <a:ea typeface="+mn-ea"/>
              <a:cs typeface="+mn-cs"/>
            </a:rPr>
            <a:t>※21</a:t>
          </a:r>
          <a:r>
            <a:rPr kumimoji="1" lang="ja-JP" altLang="en-US" sz="1200" b="1">
              <a:solidFill>
                <a:schemeClr val="lt1"/>
              </a:solidFill>
              <a:effectLst/>
              <a:latin typeface="游ゴシック 本文"/>
              <a:ea typeface="+mn-ea"/>
              <a:cs typeface="+mn-cs"/>
            </a:rPr>
            <a:t>戸以上の場合は「第二面別紙（</a:t>
          </a:r>
          <a:r>
            <a:rPr kumimoji="1" lang="en-US" altLang="ja-JP" sz="1200" b="1">
              <a:solidFill>
                <a:schemeClr val="lt1"/>
              </a:solidFill>
              <a:effectLst/>
              <a:latin typeface="游ゴシック 本文"/>
              <a:ea typeface="+mn-ea"/>
              <a:cs typeface="+mn-cs"/>
            </a:rPr>
            <a:t>21</a:t>
          </a:r>
          <a:r>
            <a:rPr kumimoji="1" lang="ja-JP" altLang="en-US" sz="1200" b="1">
              <a:solidFill>
                <a:schemeClr val="lt1"/>
              </a:solidFill>
              <a:effectLst/>
              <a:latin typeface="游ゴシック 本文"/>
              <a:ea typeface="+mn-ea"/>
              <a:cs typeface="+mn-cs"/>
            </a:rPr>
            <a:t>戸以上）」シートを提出　　</a:t>
          </a:r>
          <a:endParaRPr kumimoji="1" lang="en-US" altLang="ja-JP" sz="1200" b="1">
            <a:latin typeface="游ゴシック 本文"/>
          </a:endParaRPr>
        </a:p>
      </xdr:txBody>
    </xdr:sp>
    <xdr:clientData/>
  </xdr:twoCellAnchor>
  <xdr:twoCellAnchor>
    <xdr:from>
      <xdr:col>24</xdr:col>
      <xdr:colOff>414619</xdr:colOff>
      <xdr:row>27</xdr:row>
      <xdr:rowOff>212921</xdr:rowOff>
    </xdr:from>
    <xdr:to>
      <xdr:col>42</xdr:col>
      <xdr:colOff>731587</xdr:colOff>
      <xdr:row>37</xdr:row>
      <xdr:rowOff>11710</xdr:rowOff>
    </xdr:to>
    <xdr:sp macro="" textlink="">
      <xdr:nvSpPr>
        <xdr:cNvPr id="14" name="左矢印吹き出し 6">
          <a:extLst>
            <a:ext uri="{FF2B5EF4-FFF2-40B4-BE49-F238E27FC236}">
              <a16:creationId xmlns:a16="http://schemas.microsoft.com/office/drawing/2014/main" id="{2FEEEC30-C5A4-4A8A-AC6D-9AB31B8348E0}"/>
            </a:ext>
          </a:extLst>
        </xdr:cNvPr>
        <xdr:cNvSpPr/>
      </xdr:nvSpPr>
      <xdr:spPr>
        <a:xfrm>
          <a:off x="10735237" y="6230480"/>
          <a:ext cx="7858526" cy="2118406"/>
        </a:xfrm>
        <a:prstGeom prst="leftArrowCallout">
          <a:avLst>
            <a:gd name="adj1" fmla="val 25000"/>
            <a:gd name="adj2" fmla="val 25000"/>
            <a:gd name="adj3" fmla="val 25000"/>
            <a:gd name="adj4" fmla="val 82743"/>
          </a:avLst>
        </a:prstGeom>
        <a:solidFill>
          <a:srgbClr val="FF0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200" b="1"/>
            <a:t>【</a:t>
          </a:r>
          <a:r>
            <a:rPr kumimoji="1" lang="ja-JP" altLang="en-US" sz="1200" b="1"/>
            <a:t>集合住宅の場合の受電方式について</a:t>
          </a:r>
          <a:r>
            <a:rPr kumimoji="1" lang="en-US" altLang="ja-JP" sz="1200" b="1"/>
            <a:t>】</a:t>
          </a:r>
        </a:p>
        <a:p>
          <a:pPr algn="l"/>
          <a:r>
            <a:rPr kumimoji="1" lang="en-US" altLang="ja-JP" sz="1200" b="1" u="sng"/>
            <a:t>※</a:t>
          </a:r>
          <a:r>
            <a:rPr kumimoji="1" lang="ja-JP" altLang="en-US" sz="1200" b="1" u="sng"/>
            <a:t>戸建住宅の場合は、選択しないでください。</a:t>
          </a:r>
          <a:endParaRPr kumimoji="1" lang="en-US" altLang="ja-JP" sz="1200" b="1" u="sng"/>
        </a:p>
        <a:p>
          <a:pPr algn="l"/>
          <a:endParaRPr kumimoji="1" lang="en-US" altLang="ja-JP" sz="1200" b="1"/>
        </a:p>
        <a:p>
          <a:pPr algn="l"/>
          <a:r>
            <a:rPr kumimoji="1" lang="ja-JP" altLang="en-US" sz="1200" b="1"/>
            <a:t>・太陽光発電システムで発電した電力をパワーコンディショナーにて一括で受電して</a:t>
          </a:r>
          <a:endParaRPr kumimoji="1" lang="en-US" altLang="ja-JP" sz="1200" b="1"/>
        </a:p>
        <a:p>
          <a:pPr algn="l"/>
          <a:r>
            <a:rPr kumimoji="1" lang="ja-JP" altLang="en-US" sz="1200" b="1"/>
            <a:t>　から、各住戸及び共用部分に分配する場合は「一括受電」を選択してください。</a:t>
          </a:r>
        </a:p>
        <a:p>
          <a:pPr algn="l"/>
          <a:endParaRPr kumimoji="1" lang="ja-JP" altLang="en-US" sz="1200" b="1"/>
        </a:p>
        <a:p>
          <a:pPr algn="l"/>
          <a:r>
            <a:rPr kumimoji="1" lang="ja-JP" altLang="en-US" sz="1200" b="1"/>
            <a:t>・太陽光発電システムで発電した電力を、戸別（各住戸及び共用部分）に設置された</a:t>
          </a:r>
          <a:endParaRPr kumimoji="1" lang="en-US" altLang="ja-JP" sz="1200" b="1"/>
        </a:p>
        <a:p>
          <a:pPr algn="l"/>
          <a:r>
            <a:rPr kumimoji="1" lang="ja-JP" altLang="en-US" sz="1200" b="1"/>
            <a:t>　パワーコンディショナーで受電・連携する場合は、「戸別連携」を選択してください。</a:t>
          </a:r>
          <a:endParaRPr kumimoji="1" lang="en-US" altLang="ja-JP" sz="1200" b="1"/>
        </a:p>
      </xdr:txBody>
    </xdr:sp>
    <xdr:clientData/>
  </xdr:twoCellAnchor>
  <xdr:twoCellAnchor>
    <xdr:from>
      <xdr:col>20</xdr:col>
      <xdr:colOff>34668</xdr:colOff>
      <xdr:row>54</xdr:row>
      <xdr:rowOff>302558</xdr:rowOff>
    </xdr:from>
    <xdr:to>
      <xdr:col>35</xdr:col>
      <xdr:colOff>261412</xdr:colOff>
      <xdr:row>59</xdr:row>
      <xdr:rowOff>11202</xdr:rowOff>
    </xdr:to>
    <xdr:sp macro="" textlink="">
      <xdr:nvSpPr>
        <xdr:cNvPr id="16" name="テキスト ボックス 15">
          <a:extLst>
            <a:ext uri="{FF2B5EF4-FFF2-40B4-BE49-F238E27FC236}">
              <a16:creationId xmlns:a16="http://schemas.microsoft.com/office/drawing/2014/main" id="{9419848E-8296-4F4D-9C47-461A64D9F7B9}"/>
            </a:ext>
          </a:extLst>
        </xdr:cNvPr>
        <xdr:cNvSpPr txBox="1"/>
      </xdr:nvSpPr>
      <xdr:spPr>
        <a:xfrm>
          <a:off x="8394256" y="13458264"/>
          <a:ext cx="6210685" cy="862850"/>
        </a:xfrm>
        <a:prstGeom prst="rect">
          <a:avLst/>
        </a:prstGeom>
        <a:solidFill>
          <a:schemeClr val="accent4">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1100" b="1">
              <a:solidFill>
                <a:schemeClr val="dk1"/>
              </a:solidFill>
              <a:effectLst/>
              <a:latin typeface="+mn-lt"/>
              <a:ea typeface="+mn-ea"/>
              <a:cs typeface="+mn-cs"/>
            </a:rPr>
            <a:t>【A】</a:t>
          </a:r>
          <a:r>
            <a:rPr kumimoji="1" lang="ja-JP" altLang="ja-JP" sz="1100" b="1">
              <a:solidFill>
                <a:schemeClr val="dk1"/>
              </a:solidFill>
              <a:effectLst/>
              <a:latin typeface="+mn-lt"/>
              <a:ea typeface="+mn-ea"/>
              <a:cs typeface="+mn-cs"/>
            </a:rPr>
            <a:t>～</a:t>
          </a:r>
          <a:r>
            <a:rPr kumimoji="1" lang="en-US" altLang="ja-JP" sz="1100" b="1">
              <a:solidFill>
                <a:schemeClr val="dk1"/>
              </a:solidFill>
              <a:effectLst/>
              <a:latin typeface="+mn-lt"/>
              <a:ea typeface="+mn-ea"/>
              <a:cs typeface="+mn-cs"/>
            </a:rPr>
            <a:t>【D】</a:t>
          </a:r>
          <a:r>
            <a:rPr kumimoji="1" lang="ja-JP" altLang="en-US" sz="1100" b="1">
              <a:solidFill>
                <a:schemeClr val="dk1"/>
              </a:solidFill>
              <a:effectLst/>
              <a:latin typeface="+mn-lt"/>
              <a:ea typeface="+mn-ea"/>
              <a:cs typeface="+mn-cs"/>
            </a:rPr>
            <a:t>は機能性</a:t>
          </a:r>
          <a:r>
            <a:rPr kumimoji="1" lang="en-US" altLang="ja-JP" sz="1100" b="1">
              <a:solidFill>
                <a:schemeClr val="dk1"/>
              </a:solidFill>
              <a:effectLst/>
              <a:latin typeface="+mn-lt"/>
              <a:ea typeface="+mn-ea"/>
              <a:cs typeface="+mn-cs"/>
            </a:rPr>
            <a:t>PV</a:t>
          </a:r>
          <a:r>
            <a:rPr kumimoji="1" lang="ja-JP" altLang="en-US" sz="1100" b="1">
              <a:solidFill>
                <a:schemeClr val="dk1"/>
              </a:solidFill>
              <a:effectLst/>
              <a:latin typeface="+mn-lt"/>
              <a:ea typeface="+mn-ea"/>
              <a:cs typeface="+mn-cs"/>
            </a:rPr>
            <a:t>の設置がある場合のみ、記入してください。機能性</a:t>
          </a:r>
          <a:r>
            <a:rPr kumimoji="1" lang="en-US" altLang="ja-JP" sz="1100" b="1">
              <a:solidFill>
                <a:schemeClr val="dk1"/>
              </a:solidFill>
              <a:effectLst/>
              <a:latin typeface="+mn-lt"/>
              <a:ea typeface="+mn-ea"/>
              <a:cs typeface="+mn-cs"/>
            </a:rPr>
            <a:t>PV</a:t>
          </a:r>
          <a:r>
            <a:rPr kumimoji="1" lang="ja-JP" altLang="en-US" sz="1100" b="1">
              <a:solidFill>
                <a:schemeClr val="dk1"/>
              </a:solidFill>
              <a:effectLst/>
              <a:latin typeface="+mn-lt"/>
              <a:ea typeface="+mn-ea"/>
              <a:cs typeface="+mn-cs"/>
            </a:rPr>
            <a:t>の設置がない場合は記入しないでください。</a:t>
          </a:r>
          <a:endParaRPr kumimoji="1" lang="en-US" altLang="ja-JP" sz="1100" b="1">
            <a:solidFill>
              <a:schemeClr val="dk1"/>
            </a:solidFill>
            <a:effectLst/>
            <a:latin typeface="+mn-lt"/>
            <a:ea typeface="+mn-ea"/>
            <a:cs typeface="+mn-cs"/>
          </a:endParaRPr>
        </a:p>
      </xdr:txBody>
    </xdr:sp>
    <xdr:clientData/>
  </xdr:twoCellAnchor>
  <xdr:twoCellAnchor>
    <xdr:from>
      <xdr:col>8</xdr:col>
      <xdr:colOff>190499</xdr:colOff>
      <xdr:row>66</xdr:row>
      <xdr:rowOff>190499</xdr:rowOff>
    </xdr:from>
    <xdr:to>
      <xdr:col>16</xdr:col>
      <xdr:colOff>138473</xdr:colOff>
      <xdr:row>70</xdr:row>
      <xdr:rowOff>22410</xdr:rowOff>
    </xdr:to>
    <xdr:sp macro="" textlink="">
      <xdr:nvSpPr>
        <xdr:cNvPr id="5" name="四角形吹き出し 2">
          <a:extLst>
            <a:ext uri="{FF2B5EF4-FFF2-40B4-BE49-F238E27FC236}">
              <a16:creationId xmlns:a16="http://schemas.microsoft.com/office/drawing/2014/main" id="{24A3541E-853E-4163-9ADA-1D63AF5CFA10}"/>
            </a:ext>
          </a:extLst>
        </xdr:cNvPr>
        <xdr:cNvSpPr/>
      </xdr:nvSpPr>
      <xdr:spPr>
        <a:xfrm>
          <a:off x="3664323" y="16326970"/>
          <a:ext cx="3623503" cy="773205"/>
        </a:xfrm>
        <a:prstGeom prst="wedgeRectCallout">
          <a:avLst>
            <a:gd name="adj1" fmla="val 18175"/>
            <a:gd name="adj2" fmla="val -99515"/>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t>太陽光発電システム合計申請金額は、助成対象経費合計を超えることができません。</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7</xdr:col>
      <xdr:colOff>391564</xdr:colOff>
      <xdr:row>132</xdr:row>
      <xdr:rowOff>166168</xdr:rowOff>
    </xdr:from>
    <xdr:to>
      <xdr:col>16</xdr:col>
      <xdr:colOff>348983</xdr:colOff>
      <xdr:row>135</xdr:row>
      <xdr:rowOff>226599</xdr:rowOff>
    </xdr:to>
    <xdr:sp macro="" textlink="">
      <xdr:nvSpPr>
        <xdr:cNvPr id="19" name="四角形吹き出し 18">
          <a:extLst>
            <a:ext uri="{FF2B5EF4-FFF2-40B4-BE49-F238E27FC236}">
              <a16:creationId xmlns:a16="http://schemas.microsoft.com/office/drawing/2014/main" id="{00000000-0008-0000-0400-000013000000}"/>
            </a:ext>
          </a:extLst>
        </xdr:cNvPr>
        <xdr:cNvSpPr/>
      </xdr:nvSpPr>
      <xdr:spPr>
        <a:xfrm>
          <a:off x="3115714" y="15120418"/>
          <a:ext cx="4072219" cy="774806"/>
        </a:xfrm>
        <a:prstGeom prst="wedgeRectCallout">
          <a:avLst>
            <a:gd name="adj1" fmla="val 18175"/>
            <a:gd name="adj2" fmla="val -99515"/>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t>太陽光発電システム合計申請金額は、助成対象経費合計を超えることができません。</a:t>
          </a:r>
        </a:p>
      </xdr:txBody>
    </xdr:sp>
    <xdr:clientData/>
  </xdr:twoCellAnchor>
  <xdr:twoCellAnchor>
    <xdr:from>
      <xdr:col>19</xdr:col>
      <xdr:colOff>75317</xdr:colOff>
      <xdr:row>2</xdr:row>
      <xdr:rowOff>61067</xdr:rowOff>
    </xdr:from>
    <xdr:to>
      <xdr:col>36</xdr:col>
      <xdr:colOff>134471</xdr:colOff>
      <xdr:row>5</xdr:row>
      <xdr:rowOff>1598</xdr:rowOff>
    </xdr:to>
    <xdr:sp macro="" textlink="">
      <xdr:nvSpPr>
        <xdr:cNvPr id="20" name="フローチャート: 処理 19">
          <a:extLst>
            <a:ext uri="{FF2B5EF4-FFF2-40B4-BE49-F238E27FC236}">
              <a16:creationId xmlns:a16="http://schemas.microsoft.com/office/drawing/2014/main" id="{00000000-0008-0000-0400-000014000000}"/>
            </a:ext>
          </a:extLst>
        </xdr:cNvPr>
        <xdr:cNvSpPr/>
      </xdr:nvSpPr>
      <xdr:spPr>
        <a:xfrm>
          <a:off x="8098729" y="341214"/>
          <a:ext cx="6390477" cy="635296"/>
        </a:xfrm>
        <a:prstGeom prst="flowChartProcess">
          <a:avLst/>
        </a:prstGeom>
        <a:solidFill>
          <a:srgbClr val="00B05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t>集合住宅で戸別連携　</a:t>
          </a:r>
          <a:r>
            <a:rPr kumimoji="1" lang="en-US" altLang="ja-JP" sz="2400" b="1"/>
            <a:t>2</a:t>
          </a:r>
          <a:r>
            <a:rPr kumimoji="1" lang="ja-JP" altLang="en-US" sz="2400" b="1"/>
            <a:t>戸～</a:t>
          </a:r>
          <a:r>
            <a:rPr kumimoji="1" lang="en-US" altLang="ja-JP" sz="2400" b="1"/>
            <a:t>20</a:t>
          </a:r>
          <a:r>
            <a:rPr kumimoji="1" lang="ja-JP" altLang="en-US" sz="2400" b="1"/>
            <a:t>戸以下の方用</a:t>
          </a:r>
        </a:p>
      </xdr:txBody>
    </xdr:sp>
    <xdr:clientData/>
  </xdr:twoCellAnchor>
  <xdr:twoCellAnchor>
    <xdr:from>
      <xdr:col>50</xdr:col>
      <xdr:colOff>43220</xdr:colOff>
      <xdr:row>22</xdr:row>
      <xdr:rowOff>179294</xdr:rowOff>
    </xdr:from>
    <xdr:to>
      <xdr:col>56</xdr:col>
      <xdr:colOff>266538</xdr:colOff>
      <xdr:row>22</xdr:row>
      <xdr:rowOff>1117386</xdr:rowOff>
    </xdr:to>
    <xdr:sp macro="" textlink="">
      <xdr:nvSpPr>
        <xdr:cNvPr id="9" name="四角形吹き出し 8">
          <a:extLst>
            <a:ext uri="{FF2B5EF4-FFF2-40B4-BE49-F238E27FC236}">
              <a16:creationId xmlns:a16="http://schemas.microsoft.com/office/drawing/2014/main" id="{00000000-0008-0000-0400-000009000000}"/>
            </a:ext>
          </a:extLst>
        </xdr:cNvPr>
        <xdr:cNvSpPr/>
      </xdr:nvSpPr>
      <xdr:spPr>
        <a:xfrm>
          <a:off x="20780506" y="6057580"/>
          <a:ext cx="1080568" cy="671392"/>
        </a:xfrm>
        <a:prstGeom prst="wedgeRectCallout">
          <a:avLst>
            <a:gd name="adj1" fmla="val 111667"/>
            <a:gd name="adj2" fmla="val 941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機能性</a:t>
          </a:r>
          <a:r>
            <a:rPr kumimoji="1" lang="en-US" altLang="ja-JP" sz="1100"/>
            <a:t>PV</a:t>
          </a:r>
          <a:r>
            <a:rPr kumimoji="1" lang="ja-JP" altLang="en-US" sz="1100"/>
            <a:t>のみ按分方式とする</a:t>
          </a:r>
        </a:p>
      </xdr:txBody>
    </xdr:sp>
    <xdr:clientData/>
  </xdr:twoCellAnchor>
  <xdr:twoCellAnchor>
    <xdr:from>
      <xdr:col>50</xdr:col>
      <xdr:colOff>43220</xdr:colOff>
      <xdr:row>22</xdr:row>
      <xdr:rowOff>179294</xdr:rowOff>
    </xdr:from>
    <xdr:to>
      <xdr:col>56</xdr:col>
      <xdr:colOff>266538</xdr:colOff>
      <xdr:row>22</xdr:row>
      <xdr:rowOff>1117386</xdr:rowOff>
    </xdr:to>
    <xdr:sp macro="" textlink="">
      <xdr:nvSpPr>
        <xdr:cNvPr id="10" name="四角形吹き出し 9">
          <a:extLst>
            <a:ext uri="{FF2B5EF4-FFF2-40B4-BE49-F238E27FC236}">
              <a16:creationId xmlns:a16="http://schemas.microsoft.com/office/drawing/2014/main" id="{00000000-0008-0000-0400-00000A000000}"/>
            </a:ext>
          </a:extLst>
        </xdr:cNvPr>
        <xdr:cNvSpPr/>
      </xdr:nvSpPr>
      <xdr:spPr>
        <a:xfrm>
          <a:off x="20979170" y="5922869"/>
          <a:ext cx="1080568" cy="595192"/>
        </a:xfrm>
        <a:prstGeom prst="wedgeRectCallout">
          <a:avLst>
            <a:gd name="adj1" fmla="val 111667"/>
            <a:gd name="adj2" fmla="val 941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機能性</a:t>
          </a:r>
          <a:r>
            <a:rPr kumimoji="1" lang="en-US" altLang="ja-JP" sz="1100"/>
            <a:t>PV</a:t>
          </a:r>
          <a:r>
            <a:rPr kumimoji="1" lang="ja-JP" altLang="en-US" sz="1100"/>
            <a:t>のみ按分方式とする</a:t>
          </a:r>
        </a:p>
      </xdr:txBody>
    </xdr:sp>
    <xdr:clientData/>
  </xdr:twoCellAnchor>
  <xdr:twoCellAnchor>
    <xdr:from>
      <xdr:col>50</xdr:col>
      <xdr:colOff>43220</xdr:colOff>
      <xdr:row>27</xdr:row>
      <xdr:rowOff>179294</xdr:rowOff>
    </xdr:from>
    <xdr:to>
      <xdr:col>56</xdr:col>
      <xdr:colOff>266538</xdr:colOff>
      <xdr:row>27</xdr:row>
      <xdr:rowOff>1117386</xdr:rowOff>
    </xdr:to>
    <xdr:sp macro="" textlink="">
      <xdr:nvSpPr>
        <xdr:cNvPr id="13" name="四角形吹き出し 12">
          <a:extLst>
            <a:ext uri="{FF2B5EF4-FFF2-40B4-BE49-F238E27FC236}">
              <a16:creationId xmlns:a16="http://schemas.microsoft.com/office/drawing/2014/main" id="{00000000-0008-0000-0400-00000D000000}"/>
            </a:ext>
          </a:extLst>
        </xdr:cNvPr>
        <xdr:cNvSpPr/>
      </xdr:nvSpPr>
      <xdr:spPr>
        <a:xfrm>
          <a:off x="20979170" y="6799169"/>
          <a:ext cx="1080568" cy="4642"/>
        </a:xfrm>
        <a:prstGeom prst="wedgeRectCallout">
          <a:avLst>
            <a:gd name="adj1" fmla="val 111667"/>
            <a:gd name="adj2" fmla="val 941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機能性</a:t>
          </a:r>
          <a:r>
            <a:rPr kumimoji="1" lang="en-US" altLang="ja-JP" sz="1100"/>
            <a:t>PV</a:t>
          </a:r>
          <a:r>
            <a:rPr kumimoji="1" lang="ja-JP" altLang="en-US" sz="1100"/>
            <a:t>のみ按分方式とする</a:t>
          </a:r>
        </a:p>
      </xdr:txBody>
    </xdr:sp>
    <xdr:clientData/>
  </xdr:twoCellAnchor>
  <xdr:twoCellAnchor>
    <xdr:from>
      <xdr:col>18</xdr:col>
      <xdr:colOff>110378</xdr:colOff>
      <xdr:row>12</xdr:row>
      <xdr:rowOff>201146</xdr:rowOff>
    </xdr:from>
    <xdr:to>
      <xdr:col>37</xdr:col>
      <xdr:colOff>827583</xdr:colOff>
      <xdr:row>15</xdr:row>
      <xdr:rowOff>235325</xdr:rowOff>
    </xdr:to>
    <xdr:sp macro="" textlink="">
      <xdr:nvSpPr>
        <xdr:cNvPr id="2" name="左矢印吹き出し 11">
          <a:extLst>
            <a:ext uri="{FF2B5EF4-FFF2-40B4-BE49-F238E27FC236}">
              <a16:creationId xmlns:a16="http://schemas.microsoft.com/office/drawing/2014/main" id="{2CE3F7BC-2B4E-4C48-9D6C-6FDBD5AFB76A}"/>
            </a:ext>
          </a:extLst>
        </xdr:cNvPr>
        <xdr:cNvSpPr/>
      </xdr:nvSpPr>
      <xdr:spPr>
        <a:xfrm>
          <a:off x="7741584" y="2935381"/>
          <a:ext cx="7821734" cy="1188385"/>
        </a:xfrm>
        <a:prstGeom prst="leftArrowCallout">
          <a:avLst>
            <a:gd name="adj1" fmla="val 25000"/>
            <a:gd name="adj2" fmla="val 25000"/>
            <a:gd name="adj3" fmla="val 48450"/>
            <a:gd name="adj4" fmla="val 82743"/>
          </a:avLst>
        </a:prstGeom>
        <a:solidFill>
          <a:srgbClr val="FF0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200" b="1"/>
            <a:t>【</a:t>
          </a:r>
          <a:r>
            <a:rPr kumimoji="1" lang="ja-JP" altLang="en-US" sz="1200" b="1"/>
            <a:t>集合住宅で受電方式が戸別連携の場合</a:t>
          </a:r>
          <a:r>
            <a:rPr kumimoji="1" lang="en-US" altLang="ja-JP" sz="1200" b="1"/>
            <a:t>】</a:t>
          </a:r>
        </a:p>
        <a:p>
          <a:pPr algn="l"/>
          <a:r>
            <a:rPr kumimoji="1" lang="ja-JP" altLang="en-US" sz="1200" b="1"/>
            <a:t>・太陽光発電システムのパワーコンディショナを設置している住戸及び共用部分の数に</a:t>
          </a:r>
          <a:endParaRPr kumimoji="1" lang="en-US" altLang="ja-JP" sz="1200" b="1"/>
        </a:p>
        <a:p>
          <a:pPr algn="l"/>
          <a:r>
            <a:rPr kumimoji="1" lang="ja-JP" altLang="en-US" sz="1200" b="1"/>
            <a:t>　応じて「住戸及び共用部分</a:t>
          </a:r>
          <a:r>
            <a:rPr kumimoji="1" lang="en-US" altLang="ja-JP" sz="1200" b="1"/>
            <a:t>No.</a:t>
          </a:r>
          <a:r>
            <a:rPr kumimoji="1" lang="ja-JP" altLang="en-US" sz="1200" b="1"/>
            <a:t>」に各戸及び共用部分あたりの発電出力値を入力して</a:t>
          </a:r>
          <a:endParaRPr kumimoji="1" lang="en-US" altLang="ja-JP" sz="1200" b="1"/>
        </a:p>
        <a:p>
          <a:pPr algn="l"/>
          <a:r>
            <a:rPr kumimoji="1" lang="ja-JP" altLang="en-US" sz="1200" b="1"/>
            <a:t>　ください。</a:t>
          </a:r>
          <a:endParaRPr kumimoji="1" lang="en-US" altLang="ja-JP" sz="1200" b="1"/>
        </a:p>
      </xdr:txBody>
    </xdr:sp>
    <xdr:clientData/>
  </xdr:twoCellAnchor>
  <xdr:twoCellAnchor>
    <xdr:from>
      <xdr:col>19</xdr:col>
      <xdr:colOff>67236</xdr:colOff>
      <xdr:row>9</xdr:row>
      <xdr:rowOff>443190</xdr:rowOff>
    </xdr:from>
    <xdr:to>
      <xdr:col>35</xdr:col>
      <xdr:colOff>235324</xdr:colOff>
      <xdr:row>12</xdr:row>
      <xdr:rowOff>59065</xdr:rowOff>
    </xdr:to>
    <xdr:sp macro="" textlink="">
      <xdr:nvSpPr>
        <xdr:cNvPr id="3" name="テキスト ボックス 2">
          <a:extLst>
            <a:ext uri="{FF2B5EF4-FFF2-40B4-BE49-F238E27FC236}">
              <a16:creationId xmlns:a16="http://schemas.microsoft.com/office/drawing/2014/main" id="{639D6EC4-6AB2-479E-8DF8-8AB4B631EF3C}"/>
            </a:ext>
          </a:extLst>
        </xdr:cNvPr>
        <xdr:cNvSpPr txBox="1"/>
      </xdr:nvSpPr>
      <xdr:spPr>
        <a:xfrm>
          <a:off x="8090648" y="1967190"/>
          <a:ext cx="6196852" cy="848522"/>
        </a:xfrm>
        <a:prstGeom prst="rect">
          <a:avLst/>
        </a:prstGeom>
        <a:solidFill>
          <a:schemeClr val="accent4">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1100" b="1">
              <a:solidFill>
                <a:schemeClr val="dk1"/>
              </a:solidFill>
              <a:effectLst/>
              <a:latin typeface="+mn-lt"/>
              <a:ea typeface="+mn-ea"/>
              <a:cs typeface="+mn-cs"/>
            </a:rPr>
            <a:t>【A】</a:t>
          </a:r>
          <a:r>
            <a:rPr kumimoji="1" lang="ja-JP" altLang="ja-JP" sz="1100" b="1">
              <a:solidFill>
                <a:schemeClr val="dk1"/>
              </a:solidFill>
              <a:effectLst/>
              <a:latin typeface="+mn-lt"/>
              <a:ea typeface="+mn-ea"/>
              <a:cs typeface="+mn-cs"/>
            </a:rPr>
            <a:t>～</a:t>
          </a:r>
          <a:r>
            <a:rPr kumimoji="1" lang="en-US" altLang="ja-JP" sz="1100" b="1">
              <a:solidFill>
                <a:schemeClr val="dk1"/>
              </a:solidFill>
              <a:effectLst/>
              <a:latin typeface="+mn-lt"/>
              <a:ea typeface="+mn-ea"/>
              <a:cs typeface="+mn-cs"/>
            </a:rPr>
            <a:t>【D】</a:t>
          </a:r>
          <a:r>
            <a:rPr kumimoji="1" lang="ja-JP" altLang="en-US" sz="1100" b="1">
              <a:solidFill>
                <a:schemeClr val="dk1"/>
              </a:solidFill>
              <a:effectLst/>
              <a:latin typeface="+mn-lt"/>
              <a:ea typeface="+mn-ea"/>
              <a:cs typeface="+mn-cs"/>
            </a:rPr>
            <a:t>は機能性</a:t>
          </a:r>
          <a:r>
            <a:rPr kumimoji="1" lang="en-US" altLang="ja-JP" sz="1100" b="1">
              <a:solidFill>
                <a:schemeClr val="dk1"/>
              </a:solidFill>
              <a:effectLst/>
              <a:latin typeface="+mn-lt"/>
              <a:ea typeface="+mn-ea"/>
              <a:cs typeface="+mn-cs"/>
            </a:rPr>
            <a:t>PV</a:t>
          </a:r>
          <a:r>
            <a:rPr kumimoji="1" lang="ja-JP" altLang="en-US" sz="1100" b="1">
              <a:solidFill>
                <a:schemeClr val="dk1"/>
              </a:solidFill>
              <a:effectLst/>
              <a:latin typeface="+mn-lt"/>
              <a:ea typeface="+mn-ea"/>
              <a:cs typeface="+mn-cs"/>
            </a:rPr>
            <a:t>の設置がある場合のみ、記入してください。</a:t>
          </a:r>
          <a:r>
            <a:rPr kumimoji="1" lang="ja-JP" altLang="en-US" sz="1100" b="0">
              <a:solidFill>
                <a:schemeClr val="dk1"/>
              </a:solidFill>
              <a:effectLst/>
              <a:latin typeface="+mn-lt"/>
              <a:ea typeface="+mn-ea"/>
              <a:cs typeface="+mn-cs"/>
            </a:rPr>
            <a:t>機能性</a:t>
          </a:r>
          <a:r>
            <a:rPr kumimoji="1" lang="en-US" altLang="ja-JP" sz="1100" b="0">
              <a:solidFill>
                <a:schemeClr val="dk1"/>
              </a:solidFill>
              <a:effectLst/>
              <a:latin typeface="+mn-lt"/>
              <a:ea typeface="+mn-ea"/>
              <a:cs typeface="+mn-cs"/>
            </a:rPr>
            <a:t>PV</a:t>
          </a:r>
          <a:r>
            <a:rPr kumimoji="1" lang="ja-JP" altLang="en-US" sz="1100" b="0">
              <a:solidFill>
                <a:schemeClr val="dk1"/>
              </a:solidFill>
              <a:effectLst/>
              <a:latin typeface="+mn-lt"/>
              <a:ea typeface="+mn-ea"/>
              <a:cs typeface="+mn-cs"/>
            </a:rPr>
            <a:t>の設置がない場合は記入しないでください。</a:t>
          </a:r>
          <a:endParaRPr kumimoji="1" lang="en-US" altLang="ja-JP" sz="1100" b="0">
            <a:solidFill>
              <a:schemeClr val="dk1"/>
            </a:solidFill>
            <a:effectLst/>
            <a:latin typeface="+mn-lt"/>
            <a:ea typeface="+mn-ea"/>
            <a:cs typeface="+mn-cs"/>
          </a:endParaRPr>
        </a:p>
      </xdr:txBody>
    </xdr:sp>
    <xdr:clientData/>
  </xdr:twoCellAnchor>
  <xdr:twoCellAnchor editAs="oneCell">
    <xdr:from>
      <xdr:col>22</xdr:col>
      <xdr:colOff>190820</xdr:colOff>
      <xdr:row>16</xdr:row>
      <xdr:rowOff>11532</xdr:rowOff>
    </xdr:from>
    <xdr:to>
      <xdr:col>38</xdr:col>
      <xdr:colOff>475089</xdr:colOff>
      <xdr:row>121</xdr:row>
      <xdr:rowOff>19528</xdr:rowOff>
    </xdr:to>
    <xdr:pic>
      <xdr:nvPicPr>
        <xdr:cNvPr id="7" name="図 6">
          <a:extLst>
            <a:ext uri="{FF2B5EF4-FFF2-40B4-BE49-F238E27FC236}">
              <a16:creationId xmlns:a16="http://schemas.microsoft.com/office/drawing/2014/main" id="{B9C9285B-35DD-0D4F-DB54-25B2A1670BE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850291" y="4202532"/>
          <a:ext cx="6223387" cy="7896937"/>
        </a:xfrm>
        <a:prstGeom prst="rect">
          <a:avLst/>
        </a:prstGeom>
      </xdr:spPr>
    </xdr:pic>
    <xdr:clientData/>
  </xdr:twoCellAnchor>
  <xdr:twoCellAnchor>
    <xdr:from>
      <xdr:col>19</xdr:col>
      <xdr:colOff>78441</xdr:colOff>
      <xdr:row>6</xdr:row>
      <xdr:rowOff>44824</xdr:rowOff>
    </xdr:from>
    <xdr:to>
      <xdr:col>35</xdr:col>
      <xdr:colOff>203532</xdr:colOff>
      <xdr:row>9</xdr:row>
      <xdr:rowOff>216684</xdr:rowOff>
    </xdr:to>
    <xdr:sp macro="" textlink="">
      <xdr:nvSpPr>
        <xdr:cNvPr id="5" name="テキスト ボックス 4">
          <a:extLst>
            <a:ext uri="{FF2B5EF4-FFF2-40B4-BE49-F238E27FC236}">
              <a16:creationId xmlns:a16="http://schemas.microsoft.com/office/drawing/2014/main" id="{965E5430-BD15-4866-AD4A-EB8CA0559EBB}"/>
            </a:ext>
          </a:extLst>
        </xdr:cNvPr>
        <xdr:cNvSpPr txBox="1"/>
      </xdr:nvSpPr>
      <xdr:spPr>
        <a:xfrm>
          <a:off x="8101853" y="1176618"/>
          <a:ext cx="6153855" cy="564066"/>
        </a:xfrm>
        <a:prstGeom prst="rect">
          <a:avLst/>
        </a:prstGeom>
        <a:solidFill>
          <a:schemeClr val="accent4">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t>太陽光発電システムの発電出力値、オール電化の該当の有無は</a:t>
          </a:r>
          <a:r>
            <a:rPr kumimoji="1" lang="ja-JP" altLang="ja-JP" sz="1100">
              <a:solidFill>
                <a:schemeClr val="dk1"/>
              </a:solidFill>
              <a:effectLst/>
              <a:latin typeface="+mn-lt"/>
              <a:ea typeface="+mn-ea"/>
              <a:cs typeface="+mn-cs"/>
            </a:rPr>
            <a:t>東京ゼロエミ住宅設計確認書</a:t>
          </a:r>
          <a:r>
            <a:rPr kumimoji="1" lang="ja-JP" altLang="en-US" sz="1100">
              <a:solidFill>
                <a:schemeClr val="dk1"/>
              </a:solidFill>
              <a:effectLst/>
              <a:latin typeface="+mn-lt"/>
              <a:ea typeface="+mn-ea"/>
              <a:cs typeface="+mn-cs"/>
            </a:rPr>
            <a:t>と同じ値を記入してください</a:t>
          </a:r>
          <a:endParaRPr kumimoji="1" lang="en-US" altLang="ja-JP" sz="1100">
            <a:solidFill>
              <a:schemeClr val="dk1"/>
            </a:solidFill>
            <a:effectLst/>
            <a:latin typeface="+mn-lt"/>
            <a:ea typeface="+mn-ea"/>
            <a:cs typeface="+mn-cs"/>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19</xdr:col>
      <xdr:colOff>32747</xdr:colOff>
      <xdr:row>7</xdr:row>
      <xdr:rowOff>92451</xdr:rowOff>
    </xdr:from>
    <xdr:to>
      <xdr:col>35</xdr:col>
      <xdr:colOff>78356</xdr:colOff>
      <xdr:row>9</xdr:row>
      <xdr:rowOff>320873</xdr:rowOff>
    </xdr:to>
    <xdr:sp macro="" textlink="">
      <xdr:nvSpPr>
        <xdr:cNvPr id="2" name="テキスト ボックス 1">
          <a:extLst>
            <a:ext uri="{FF2B5EF4-FFF2-40B4-BE49-F238E27FC236}">
              <a16:creationId xmlns:a16="http://schemas.microsoft.com/office/drawing/2014/main" id="{824622F0-E036-454F-B9CF-9F3959350E4B}"/>
            </a:ext>
          </a:extLst>
        </xdr:cNvPr>
        <xdr:cNvSpPr txBox="1"/>
      </xdr:nvSpPr>
      <xdr:spPr>
        <a:xfrm>
          <a:off x="8134600" y="1100980"/>
          <a:ext cx="6074374" cy="564599"/>
        </a:xfrm>
        <a:prstGeom prst="rect">
          <a:avLst/>
        </a:prstGeom>
        <a:solidFill>
          <a:schemeClr val="accent4">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t>太陽光発電システムの発電出力値、オール電化の該当の有無は</a:t>
          </a:r>
          <a:r>
            <a:rPr kumimoji="1" lang="ja-JP" altLang="ja-JP" sz="1100">
              <a:solidFill>
                <a:schemeClr val="dk1"/>
              </a:solidFill>
              <a:effectLst/>
              <a:latin typeface="+mn-lt"/>
              <a:ea typeface="+mn-ea"/>
              <a:cs typeface="+mn-cs"/>
            </a:rPr>
            <a:t>東京ゼロエミ住宅設計確認書</a:t>
          </a:r>
          <a:r>
            <a:rPr kumimoji="1" lang="ja-JP" altLang="en-US" sz="1100">
              <a:solidFill>
                <a:schemeClr val="dk1"/>
              </a:solidFill>
              <a:effectLst/>
              <a:latin typeface="+mn-lt"/>
              <a:ea typeface="+mn-ea"/>
              <a:cs typeface="+mn-cs"/>
            </a:rPr>
            <a:t>と同じ値を記入してください</a:t>
          </a:r>
          <a:endParaRPr kumimoji="1" lang="en-US" altLang="ja-JP" sz="1100">
            <a:solidFill>
              <a:schemeClr val="dk1"/>
            </a:solidFill>
            <a:effectLst/>
            <a:latin typeface="+mn-lt"/>
            <a:ea typeface="+mn-ea"/>
            <a:cs typeface="+mn-cs"/>
          </a:endParaRPr>
        </a:p>
      </xdr:txBody>
    </xdr:sp>
    <xdr:clientData/>
  </xdr:twoCellAnchor>
  <xdr:twoCellAnchor>
    <xdr:from>
      <xdr:col>8</xdr:col>
      <xdr:colOff>29614</xdr:colOff>
      <xdr:row>182</xdr:row>
      <xdr:rowOff>223318</xdr:rowOff>
    </xdr:from>
    <xdr:to>
      <xdr:col>16</xdr:col>
      <xdr:colOff>444233</xdr:colOff>
      <xdr:row>186</xdr:row>
      <xdr:rowOff>45624</xdr:rowOff>
    </xdr:to>
    <xdr:sp macro="" textlink="">
      <xdr:nvSpPr>
        <xdr:cNvPr id="3" name="四角形吹き出し 18">
          <a:extLst>
            <a:ext uri="{FF2B5EF4-FFF2-40B4-BE49-F238E27FC236}">
              <a16:creationId xmlns:a16="http://schemas.microsoft.com/office/drawing/2014/main" id="{876B9AEB-6D21-45AA-9BAF-D71469993731}"/>
            </a:ext>
          </a:extLst>
        </xdr:cNvPr>
        <xdr:cNvSpPr/>
      </xdr:nvSpPr>
      <xdr:spPr>
        <a:xfrm>
          <a:off x="3210964" y="14996593"/>
          <a:ext cx="4072219" cy="774806"/>
        </a:xfrm>
        <a:prstGeom prst="wedgeRectCallout">
          <a:avLst>
            <a:gd name="adj1" fmla="val 18175"/>
            <a:gd name="adj2" fmla="val -99515"/>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t>太陽光発電システム合計申請金額は、助成対象経費合計を超えることができません。</a:t>
          </a:r>
        </a:p>
      </xdr:txBody>
    </xdr:sp>
    <xdr:clientData/>
  </xdr:twoCellAnchor>
  <xdr:twoCellAnchor>
    <xdr:from>
      <xdr:col>18</xdr:col>
      <xdr:colOff>433905</xdr:colOff>
      <xdr:row>2</xdr:row>
      <xdr:rowOff>72274</xdr:rowOff>
    </xdr:from>
    <xdr:to>
      <xdr:col>36</xdr:col>
      <xdr:colOff>22412</xdr:colOff>
      <xdr:row>4</xdr:row>
      <xdr:rowOff>208908</xdr:rowOff>
    </xdr:to>
    <xdr:sp macro="" textlink="">
      <xdr:nvSpPr>
        <xdr:cNvPr id="4" name="フローチャート: 処理 3">
          <a:extLst>
            <a:ext uri="{FF2B5EF4-FFF2-40B4-BE49-F238E27FC236}">
              <a16:creationId xmlns:a16="http://schemas.microsoft.com/office/drawing/2014/main" id="{696A7024-C69B-419E-AB07-2E1ABF97F6DF}"/>
            </a:ext>
          </a:extLst>
        </xdr:cNvPr>
        <xdr:cNvSpPr/>
      </xdr:nvSpPr>
      <xdr:spPr>
        <a:xfrm>
          <a:off x="8065111" y="330009"/>
          <a:ext cx="6390477" cy="506428"/>
        </a:xfrm>
        <a:prstGeom prst="flowChartProcess">
          <a:avLst/>
        </a:prstGeom>
        <a:solidFill>
          <a:srgbClr val="00B05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t>集合住宅で戸別連携　</a:t>
          </a:r>
          <a:r>
            <a:rPr kumimoji="1" lang="en-US" altLang="ja-JP" sz="2400" b="1"/>
            <a:t>21</a:t>
          </a:r>
          <a:r>
            <a:rPr kumimoji="1" lang="ja-JP" altLang="en-US" sz="2400" b="1"/>
            <a:t>戸以上の方用</a:t>
          </a:r>
        </a:p>
      </xdr:txBody>
    </xdr:sp>
    <xdr:clientData/>
  </xdr:twoCellAnchor>
  <xdr:twoCellAnchor>
    <xdr:from>
      <xdr:col>50</xdr:col>
      <xdr:colOff>43220</xdr:colOff>
      <xdr:row>22</xdr:row>
      <xdr:rowOff>179294</xdr:rowOff>
    </xdr:from>
    <xdr:to>
      <xdr:col>56</xdr:col>
      <xdr:colOff>266538</xdr:colOff>
      <xdr:row>22</xdr:row>
      <xdr:rowOff>1117386</xdr:rowOff>
    </xdr:to>
    <xdr:sp macro="" textlink="">
      <xdr:nvSpPr>
        <xdr:cNvPr id="5" name="四角形吹き出し 8">
          <a:extLst>
            <a:ext uri="{FF2B5EF4-FFF2-40B4-BE49-F238E27FC236}">
              <a16:creationId xmlns:a16="http://schemas.microsoft.com/office/drawing/2014/main" id="{C7FD2D23-E029-44F2-8D7C-F525552F89D5}"/>
            </a:ext>
          </a:extLst>
        </xdr:cNvPr>
        <xdr:cNvSpPr/>
      </xdr:nvSpPr>
      <xdr:spPr>
        <a:xfrm>
          <a:off x="21055370" y="5827619"/>
          <a:ext cx="1080568" cy="4642"/>
        </a:xfrm>
        <a:prstGeom prst="wedgeRectCallout">
          <a:avLst>
            <a:gd name="adj1" fmla="val 111667"/>
            <a:gd name="adj2" fmla="val 941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機能性</a:t>
          </a:r>
          <a:r>
            <a:rPr kumimoji="1" lang="en-US" altLang="ja-JP" sz="1100"/>
            <a:t>PV</a:t>
          </a:r>
          <a:r>
            <a:rPr kumimoji="1" lang="ja-JP" altLang="en-US" sz="1100"/>
            <a:t>のみ按分方式とする</a:t>
          </a:r>
        </a:p>
      </xdr:txBody>
    </xdr:sp>
    <xdr:clientData/>
  </xdr:twoCellAnchor>
  <xdr:twoCellAnchor>
    <xdr:from>
      <xdr:col>50</xdr:col>
      <xdr:colOff>43220</xdr:colOff>
      <xdr:row>22</xdr:row>
      <xdr:rowOff>179294</xdr:rowOff>
    </xdr:from>
    <xdr:to>
      <xdr:col>56</xdr:col>
      <xdr:colOff>266538</xdr:colOff>
      <xdr:row>22</xdr:row>
      <xdr:rowOff>1117386</xdr:rowOff>
    </xdr:to>
    <xdr:sp macro="" textlink="">
      <xdr:nvSpPr>
        <xdr:cNvPr id="6" name="四角形吹き出し 9">
          <a:extLst>
            <a:ext uri="{FF2B5EF4-FFF2-40B4-BE49-F238E27FC236}">
              <a16:creationId xmlns:a16="http://schemas.microsoft.com/office/drawing/2014/main" id="{9F62C147-0787-420D-9354-19682B870BFF}"/>
            </a:ext>
          </a:extLst>
        </xdr:cNvPr>
        <xdr:cNvSpPr/>
      </xdr:nvSpPr>
      <xdr:spPr>
        <a:xfrm>
          <a:off x="21055370" y="5827619"/>
          <a:ext cx="1080568" cy="4642"/>
        </a:xfrm>
        <a:prstGeom prst="wedgeRectCallout">
          <a:avLst>
            <a:gd name="adj1" fmla="val 111667"/>
            <a:gd name="adj2" fmla="val 941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機能性</a:t>
          </a:r>
          <a:r>
            <a:rPr kumimoji="1" lang="en-US" altLang="ja-JP" sz="1100"/>
            <a:t>PV</a:t>
          </a:r>
          <a:r>
            <a:rPr kumimoji="1" lang="ja-JP" altLang="en-US" sz="1100"/>
            <a:t>のみ按分方式とする</a:t>
          </a:r>
        </a:p>
      </xdr:txBody>
    </xdr:sp>
    <xdr:clientData/>
  </xdr:twoCellAnchor>
  <xdr:twoCellAnchor>
    <xdr:from>
      <xdr:col>50</xdr:col>
      <xdr:colOff>43220</xdr:colOff>
      <xdr:row>27</xdr:row>
      <xdr:rowOff>179294</xdr:rowOff>
    </xdr:from>
    <xdr:to>
      <xdr:col>56</xdr:col>
      <xdr:colOff>266538</xdr:colOff>
      <xdr:row>27</xdr:row>
      <xdr:rowOff>1117386</xdr:rowOff>
    </xdr:to>
    <xdr:sp macro="" textlink="">
      <xdr:nvSpPr>
        <xdr:cNvPr id="7" name="四角形吹き出し 12">
          <a:extLst>
            <a:ext uri="{FF2B5EF4-FFF2-40B4-BE49-F238E27FC236}">
              <a16:creationId xmlns:a16="http://schemas.microsoft.com/office/drawing/2014/main" id="{96A78FCB-53F2-4F26-947B-665FAA7A8649}"/>
            </a:ext>
          </a:extLst>
        </xdr:cNvPr>
        <xdr:cNvSpPr/>
      </xdr:nvSpPr>
      <xdr:spPr>
        <a:xfrm>
          <a:off x="21055370" y="6113369"/>
          <a:ext cx="1080568" cy="4642"/>
        </a:xfrm>
        <a:prstGeom prst="wedgeRectCallout">
          <a:avLst>
            <a:gd name="adj1" fmla="val 111667"/>
            <a:gd name="adj2" fmla="val 941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機能性</a:t>
          </a:r>
          <a:r>
            <a:rPr kumimoji="1" lang="en-US" altLang="ja-JP" sz="1100"/>
            <a:t>PV</a:t>
          </a:r>
          <a:r>
            <a:rPr kumimoji="1" lang="ja-JP" altLang="en-US" sz="1100"/>
            <a:t>のみ按分方式とする</a:t>
          </a:r>
        </a:p>
      </xdr:txBody>
    </xdr:sp>
    <xdr:clientData/>
  </xdr:twoCellAnchor>
  <xdr:twoCellAnchor>
    <xdr:from>
      <xdr:col>18</xdr:col>
      <xdr:colOff>65554</xdr:colOff>
      <xdr:row>12</xdr:row>
      <xdr:rowOff>55468</xdr:rowOff>
    </xdr:from>
    <xdr:to>
      <xdr:col>37</xdr:col>
      <xdr:colOff>782759</xdr:colOff>
      <xdr:row>15</xdr:row>
      <xdr:rowOff>255493</xdr:rowOff>
    </xdr:to>
    <xdr:sp macro="" textlink="">
      <xdr:nvSpPr>
        <xdr:cNvPr id="8" name="左矢印吹き出し 11">
          <a:extLst>
            <a:ext uri="{FF2B5EF4-FFF2-40B4-BE49-F238E27FC236}">
              <a16:creationId xmlns:a16="http://schemas.microsoft.com/office/drawing/2014/main" id="{1E103181-1A1D-4B04-BD73-7BADA9B09A07}"/>
            </a:ext>
          </a:extLst>
        </xdr:cNvPr>
        <xdr:cNvSpPr/>
      </xdr:nvSpPr>
      <xdr:spPr>
        <a:xfrm>
          <a:off x="7696760" y="2632821"/>
          <a:ext cx="7821734" cy="1354231"/>
        </a:xfrm>
        <a:prstGeom prst="leftArrowCallout">
          <a:avLst>
            <a:gd name="adj1" fmla="val 27356"/>
            <a:gd name="adj2" fmla="val 25000"/>
            <a:gd name="adj3" fmla="val 42667"/>
            <a:gd name="adj4" fmla="val 82743"/>
          </a:avLst>
        </a:prstGeom>
        <a:solidFill>
          <a:srgbClr val="FF0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200" b="1"/>
            <a:t>【</a:t>
          </a:r>
          <a:r>
            <a:rPr kumimoji="1" lang="ja-JP" altLang="en-US" sz="1200" b="1"/>
            <a:t>集合住宅で受電方式が戸別連携の場合</a:t>
          </a:r>
          <a:r>
            <a:rPr kumimoji="1" lang="en-US" altLang="ja-JP" sz="1200" b="1"/>
            <a:t>】</a:t>
          </a:r>
        </a:p>
        <a:p>
          <a:pPr algn="l"/>
          <a:r>
            <a:rPr kumimoji="1" lang="ja-JP" altLang="en-US" sz="1200" b="1"/>
            <a:t>・太陽光発電システムのパワーコンディショナを設置している住戸及び共用部分の数に</a:t>
          </a:r>
          <a:endParaRPr kumimoji="1" lang="en-US" altLang="ja-JP" sz="1200" b="1"/>
        </a:p>
        <a:p>
          <a:pPr algn="l"/>
          <a:r>
            <a:rPr kumimoji="1" lang="ja-JP" altLang="en-US" sz="1200" b="1"/>
            <a:t>　応じて「住戸及び共用部分</a:t>
          </a:r>
          <a:r>
            <a:rPr kumimoji="1" lang="en-US" altLang="ja-JP" sz="1200" b="1"/>
            <a:t>No.</a:t>
          </a:r>
          <a:r>
            <a:rPr kumimoji="1" lang="ja-JP" altLang="en-US" sz="1200" b="1"/>
            <a:t>」に各戸及び共用部分あたりの発電出力値を入力して</a:t>
          </a:r>
          <a:endParaRPr kumimoji="1" lang="en-US" altLang="ja-JP" sz="1200" b="1"/>
        </a:p>
        <a:p>
          <a:pPr algn="l"/>
          <a:r>
            <a:rPr kumimoji="1" lang="ja-JP" altLang="en-US" sz="1200" b="1"/>
            <a:t>　ください。</a:t>
          </a:r>
          <a:endParaRPr kumimoji="1" lang="en-US" altLang="ja-JP" sz="1200" b="1"/>
        </a:p>
      </xdr:txBody>
    </xdr:sp>
    <xdr:clientData/>
  </xdr:twoCellAnchor>
  <xdr:twoCellAnchor>
    <xdr:from>
      <xdr:col>19</xdr:col>
      <xdr:colOff>44824</xdr:colOff>
      <xdr:row>9</xdr:row>
      <xdr:rowOff>387163</xdr:rowOff>
    </xdr:from>
    <xdr:to>
      <xdr:col>35</xdr:col>
      <xdr:colOff>187204</xdr:colOff>
      <xdr:row>12</xdr:row>
      <xdr:rowOff>3038</xdr:rowOff>
    </xdr:to>
    <xdr:sp macro="" textlink="">
      <xdr:nvSpPr>
        <xdr:cNvPr id="9" name="テキスト ボックス 8">
          <a:extLst>
            <a:ext uri="{FF2B5EF4-FFF2-40B4-BE49-F238E27FC236}">
              <a16:creationId xmlns:a16="http://schemas.microsoft.com/office/drawing/2014/main" id="{B53EB6FA-487F-4043-940D-3CA23C760D9C}"/>
            </a:ext>
          </a:extLst>
        </xdr:cNvPr>
        <xdr:cNvSpPr txBox="1"/>
      </xdr:nvSpPr>
      <xdr:spPr>
        <a:xfrm>
          <a:off x="8146677" y="1731869"/>
          <a:ext cx="6171145" cy="848522"/>
        </a:xfrm>
        <a:prstGeom prst="rect">
          <a:avLst/>
        </a:prstGeom>
        <a:solidFill>
          <a:schemeClr val="accent4">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1100" b="0">
              <a:solidFill>
                <a:schemeClr val="dk1"/>
              </a:solidFill>
              <a:effectLst/>
              <a:latin typeface="+mn-lt"/>
              <a:ea typeface="+mn-ea"/>
              <a:cs typeface="+mn-cs"/>
            </a:rPr>
            <a:t>【A】</a:t>
          </a:r>
          <a:r>
            <a:rPr kumimoji="1" lang="ja-JP" altLang="ja-JP" sz="1100" b="0">
              <a:solidFill>
                <a:schemeClr val="dk1"/>
              </a:solidFill>
              <a:effectLst/>
              <a:latin typeface="+mn-lt"/>
              <a:ea typeface="+mn-ea"/>
              <a:cs typeface="+mn-cs"/>
            </a:rPr>
            <a:t>～</a:t>
          </a:r>
          <a:r>
            <a:rPr kumimoji="1" lang="en-US" altLang="ja-JP" sz="1100" b="0">
              <a:solidFill>
                <a:schemeClr val="dk1"/>
              </a:solidFill>
              <a:effectLst/>
              <a:latin typeface="+mn-lt"/>
              <a:ea typeface="+mn-ea"/>
              <a:cs typeface="+mn-cs"/>
            </a:rPr>
            <a:t>【D】</a:t>
          </a:r>
          <a:r>
            <a:rPr kumimoji="1" lang="ja-JP" altLang="en-US" sz="1100" b="0">
              <a:solidFill>
                <a:schemeClr val="dk1"/>
              </a:solidFill>
              <a:effectLst/>
              <a:latin typeface="+mn-lt"/>
              <a:ea typeface="+mn-ea"/>
              <a:cs typeface="+mn-cs"/>
            </a:rPr>
            <a:t>は機能性</a:t>
          </a:r>
          <a:r>
            <a:rPr kumimoji="1" lang="en-US" altLang="ja-JP" sz="1100" b="0">
              <a:solidFill>
                <a:schemeClr val="dk1"/>
              </a:solidFill>
              <a:effectLst/>
              <a:latin typeface="+mn-lt"/>
              <a:ea typeface="+mn-ea"/>
              <a:cs typeface="+mn-cs"/>
            </a:rPr>
            <a:t>PV</a:t>
          </a:r>
          <a:r>
            <a:rPr kumimoji="1" lang="ja-JP" altLang="en-US" sz="1100" b="0">
              <a:solidFill>
                <a:schemeClr val="dk1"/>
              </a:solidFill>
              <a:effectLst/>
              <a:latin typeface="+mn-lt"/>
              <a:ea typeface="+mn-ea"/>
              <a:cs typeface="+mn-cs"/>
            </a:rPr>
            <a:t>の設置がある場合のみ、記入してください。機能性</a:t>
          </a:r>
          <a:r>
            <a:rPr kumimoji="1" lang="en-US" altLang="ja-JP" sz="1100" b="0">
              <a:solidFill>
                <a:schemeClr val="dk1"/>
              </a:solidFill>
              <a:effectLst/>
              <a:latin typeface="+mn-lt"/>
              <a:ea typeface="+mn-ea"/>
              <a:cs typeface="+mn-cs"/>
            </a:rPr>
            <a:t>PV</a:t>
          </a:r>
          <a:r>
            <a:rPr kumimoji="1" lang="ja-JP" altLang="en-US" sz="1100" b="0">
              <a:solidFill>
                <a:schemeClr val="dk1"/>
              </a:solidFill>
              <a:effectLst/>
              <a:latin typeface="+mn-lt"/>
              <a:ea typeface="+mn-ea"/>
              <a:cs typeface="+mn-cs"/>
            </a:rPr>
            <a:t>の設置がない場合は記入しないでください。</a:t>
          </a:r>
          <a:endParaRPr kumimoji="1" lang="en-US" altLang="ja-JP" sz="1100" b="0">
            <a:solidFill>
              <a:schemeClr val="dk1"/>
            </a:solidFill>
            <a:effectLst/>
            <a:latin typeface="+mn-lt"/>
            <a:ea typeface="+mn-ea"/>
            <a:cs typeface="+mn-cs"/>
          </a:endParaRPr>
        </a:p>
      </xdr:txBody>
    </xdr:sp>
    <xdr:clientData/>
  </xdr:twoCellAnchor>
  <xdr:twoCellAnchor editAs="oneCell">
    <xdr:from>
      <xdr:col>22</xdr:col>
      <xdr:colOff>161364</xdr:colOff>
      <xdr:row>16</xdr:row>
      <xdr:rowOff>31376</xdr:rowOff>
    </xdr:from>
    <xdr:to>
      <xdr:col>41</xdr:col>
      <xdr:colOff>32381</xdr:colOff>
      <xdr:row>161</xdr:row>
      <xdr:rowOff>26895</xdr:rowOff>
    </xdr:to>
    <xdr:pic>
      <xdr:nvPicPr>
        <xdr:cNvPr id="11" name="図 10">
          <a:extLst>
            <a:ext uri="{FF2B5EF4-FFF2-40B4-BE49-F238E27FC236}">
              <a16:creationId xmlns:a16="http://schemas.microsoft.com/office/drawing/2014/main" id="{EC26D7A6-006A-4E93-9F8D-15B269227DD2}"/>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9820835" y="4065494"/>
          <a:ext cx="7681517" cy="9542930"/>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22860</xdr:colOff>
          <xdr:row>15</xdr:row>
          <xdr:rowOff>83820</xdr:rowOff>
        </xdr:from>
        <xdr:to>
          <xdr:col>16</xdr:col>
          <xdr:colOff>68580</xdr:colOff>
          <xdr:row>18</xdr:row>
          <xdr:rowOff>7620</xdr:rowOff>
        </xdr:to>
        <xdr:sp macro="" textlink="">
          <xdr:nvSpPr>
            <xdr:cNvPr id="9221" name="Check Box 5" hidden="1">
              <a:extLst>
                <a:ext uri="{63B3BB69-23CF-44E3-9099-C40C66FF867C}">
                  <a14:compatExt spid="_x0000_s9221"/>
                </a:ext>
                <a:ext uri="{FF2B5EF4-FFF2-40B4-BE49-F238E27FC236}">
                  <a16:creationId xmlns:a16="http://schemas.microsoft.com/office/drawing/2014/main" id="{00000000-0008-0000-0600-000005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2台以上設置の場合はチェックを入れてください。すべての機器を別紙に記入し、提出してください。</a:t>
              </a:r>
            </a:p>
          </xdr:txBody>
        </xdr:sp>
        <xdr:clientData fLocksWithSheet="0"/>
      </xdr:twoCellAnchor>
    </mc:Choice>
    <mc:Fallback/>
  </mc:AlternateContent>
</xdr:wsDr>
</file>

<file path=xl/drawings/drawing8.xml><?xml version="1.0" encoding="utf-8"?>
<xdr:wsDr xmlns:xdr="http://schemas.openxmlformats.org/drawingml/2006/spreadsheetDrawing" xmlns:a="http://schemas.openxmlformats.org/drawingml/2006/main">
  <xdr:twoCellAnchor>
    <xdr:from>
      <xdr:col>30</xdr:col>
      <xdr:colOff>741665</xdr:colOff>
      <xdr:row>4</xdr:row>
      <xdr:rowOff>260201</xdr:rowOff>
    </xdr:from>
    <xdr:to>
      <xdr:col>48</xdr:col>
      <xdr:colOff>156884</xdr:colOff>
      <xdr:row>8</xdr:row>
      <xdr:rowOff>220981</xdr:rowOff>
    </xdr:to>
    <xdr:sp macro="" textlink="">
      <xdr:nvSpPr>
        <xdr:cNvPr id="2" name="吹き出し: 四角形 2">
          <a:extLst>
            <a:ext uri="{FF2B5EF4-FFF2-40B4-BE49-F238E27FC236}">
              <a16:creationId xmlns:a16="http://schemas.microsoft.com/office/drawing/2014/main" id="{00000000-0008-0000-0600-000002000000}"/>
            </a:ext>
          </a:extLst>
        </xdr:cNvPr>
        <xdr:cNvSpPr/>
      </xdr:nvSpPr>
      <xdr:spPr>
        <a:xfrm>
          <a:off x="10020136" y="1111848"/>
          <a:ext cx="8559219" cy="1283074"/>
        </a:xfrm>
        <a:prstGeom prst="wedgeRectCallout">
          <a:avLst>
            <a:gd name="adj1" fmla="val -60746"/>
            <a:gd name="adj2" fmla="val -21834"/>
          </a:avLst>
        </a:prstGeom>
        <a:solidFill>
          <a:schemeClr val="accent6">
            <a:lumMod val="5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a:t>【</a:t>
          </a:r>
          <a:r>
            <a:rPr kumimoji="1" lang="ja-JP" altLang="en-US" sz="1100"/>
            <a:t>設置住戸数</a:t>
          </a:r>
          <a:r>
            <a:rPr kumimoji="1" lang="en-US" altLang="ja-JP" sz="1100"/>
            <a:t>】</a:t>
          </a:r>
        </a:p>
        <a:p>
          <a:pPr algn="l"/>
          <a:r>
            <a:rPr kumimoji="1" lang="ja-JP" altLang="en-US" sz="1100"/>
            <a:t>蓄電池システムを設置する実際の設置住戸数を記入してください。</a:t>
          </a:r>
          <a:r>
            <a:rPr kumimoji="1" lang="en-US" altLang="ja-JP" sz="1100"/>
            <a:t>1</a:t>
          </a:r>
          <a:r>
            <a:rPr kumimoji="1" lang="ja-JP" altLang="en-US" sz="1100"/>
            <a:t>住戸に</a:t>
          </a:r>
          <a:r>
            <a:rPr kumimoji="1" lang="en-US" altLang="ja-JP" sz="1100"/>
            <a:t>2</a:t>
          </a:r>
          <a:r>
            <a:rPr kumimoji="1" lang="ja-JP" altLang="en-US" sz="1100"/>
            <a:t>台設置する場合は「</a:t>
          </a:r>
          <a:r>
            <a:rPr kumimoji="1" lang="en-US" altLang="ja-JP" sz="1100"/>
            <a:t>1</a:t>
          </a:r>
          <a:r>
            <a:rPr kumimoji="1" lang="ja-JP" altLang="en-US" sz="1100"/>
            <a:t>」となります。</a:t>
          </a:r>
          <a:endParaRPr kumimoji="1" lang="en-US" altLang="ja-JP" sz="1100"/>
        </a:p>
        <a:p>
          <a:pPr algn="l"/>
          <a:r>
            <a:rPr kumimoji="1" lang="ja-JP" altLang="en-US" sz="1100"/>
            <a:t>戸建の場合は入力不要です。</a:t>
          </a:r>
          <a:endParaRPr kumimoji="1" lang="en-US" altLang="ja-JP" sz="1100"/>
        </a:p>
      </xdr:txBody>
    </xdr:sp>
    <xdr:clientData/>
  </xdr:twoCellAnchor>
  <xdr:twoCellAnchor>
    <xdr:from>
      <xdr:col>30</xdr:col>
      <xdr:colOff>761835</xdr:colOff>
      <xdr:row>0</xdr:row>
      <xdr:rowOff>70485</xdr:rowOff>
    </xdr:from>
    <xdr:to>
      <xdr:col>48</xdr:col>
      <xdr:colOff>156884</xdr:colOff>
      <xdr:row>4</xdr:row>
      <xdr:rowOff>146685</xdr:rowOff>
    </xdr:to>
    <xdr:sp macro="" textlink="">
      <xdr:nvSpPr>
        <xdr:cNvPr id="3" name="吹き出し: 四角形 3">
          <a:extLst>
            <a:ext uri="{FF2B5EF4-FFF2-40B4-BE49-F238E27FC236}">
              <a16:creationId xmlns:a16="http://schemas.microsoft.com/office/drawing/2014/main" id="{00000000-0008-0000-0600-000003000000}"/>
            </a:ext>
          </a:extLst>
        </xdr:cNvPr>
        <xdr:cNvSpPr/>
      </xdr:nvSpPr>
      <xdr:spPr>
        <a:xfrm>
          <a:off x="10040306" y="70485"/>
          <a:ext cx="8539049" cy="927847"/>
        </a:xfrm>
        <a:prstGeom prst="wedgeRectCallout">
          <a:avLst>
            <a:gd name="adj1" fmla="val -61237"/>
            <a:gd name="adj2" fmla="val -8996"/>
          </a:avLst>
        </a:prstGeom>
        <a:solidFill>
          <a:schemeClr val="accent6">
            <a:lumMod val="5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a:t>【</a:t>
          </a:r>
          <a:r>
            <a:rPr kumimoji="1" lang="ja-JP" altLang="en-US" sz="1100"/>
            <a:t>住宅種別・戸数</a:t>
          </a:r>
          <a:r>
            <a:rPr kumimoji="1" lang="en-US" altLang="ja-JP" sz="1100"/>
            <a:t>】</a:t>
          </a:r>
        </a:p>
        <a:p>
          <a:pPr algn="l"/>
          <a:r>
            <a:rPr kumimoji="1" lang="ja-JP" altLang="en-US" sz="1100"/>
            <a:t>戸建か集合かを選択し、集合の場合には実際に建築する住戸数を記入してください。第二面と同一の数値が必要です。戸建の場合には戸数の入力は不要です。</a:t>
          </a:r>
        </a:p>
      </xdr:txBody>
    </xdr:sp>
    <xdr:clientData/>
  </xdr:twoCellAnchor>
  <xdr:twoCellAnchor>
    <xdr:from>
      <xdr:col>29</xdr:col>
      <xdr:colOff>97843</xdr:colOff>
      <xdr:row>21</xdr:row>
      <xdr:rowOff>52973</xdr:rowOff>
    </xdr:from>
    <xdr:to>
      <xdr:col>39</xdr:col>
      <xdr:colOff>267092</xdr:colOff>
      <xdr:row>26</xdr:row>
      <xdr:rowOff>100853</xdr:rowOff>
    </xdr:to>
    <xdr:sp macro="" textlink="">
      <xdr:nvSpPr>
        <xdr:cNvPr id="7" name="左矢印吹き出し 6">
          <a:extLst>
            <a:ext uri="{FF2B5EF4-FFF2-40B4-BE49-F238E27FC236}">
              <a16:creationId xmlns:a16="http://schemas.microsoft.com/office/drawing/2014/main" id="{00000000-0008-0000-0600-000007000000}"/>
            </a:ext>
          </a:extLst>
        </xdr:cNvPr>
        <xdr:cNvSpPr/>
      </xdr:nvSpPr>
      <xdr:spPr>
        <a:xfrm>
          <a:off x="8860843" y="7392826"/>
          <a:ext cx="5693749" cy="1695145"/>
        </a:xfrm>
        <a:prstGeom prst="leftArrowCallout">
          <a:avLst>
            <a:gd name="adj1" fmla="val 25000"/>
            <a:gd name="adj2" fmla="val 25000"/>
            <a:gd name="adj3" fmla="val 25000"/>
            <a:gd name="adj4" fmla="val 84726"/>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400" b="1">
              <a:solidFill>
                <a:srgbClr val="FF0000"/>
              </a:solidFill>
            </a:rPr>
            <a:t>1</a:t>
          </a:r>
          <a:r>
            <a:rPr kumimoji="1" lang="ja-JP" altLang="en-US" sz="1400" b="1">
              <a:solidFill>
                <a:srgbClr val="FF0000"/>
              </a:solidFill>
            </a:rPr>
            <a:t>住戸に複数台設置する場合には申請したい金額と異なる可能性があります。</a:t>
          </a:r>
          <a:endParaRPr kumimoji="1" lang="en-US" altLang="ja-JP" sz="1400" b="1">
            <a:solidFill>
              <a:srgbClr val="FF0000"/>
            </a:solidFill>
          </a:endParaRPr>
        </a:p>
        <a:p>
          <a:pPr algn="l"/>
          <a:r>
            <a:rPr kumimoji="1" lang="ja-JP" altLang="en-US" sz="1400" b="1">
              <a:solidFill>
                <a:srgbClr val="FF0000"/>
              </a:solidFill>
            </a:rPr>
            <a:t>（特に集合住宅の場合はご注意ください）</a:t>
          </a:r>
          <a:endParaRPr kumimoji="1" lang="en-US" altLang="ja-JP" sz="1400" b="1">
            <a:solidFill>
              <a:srgbClr val="FF0000"/>
            </a:solidFill>
          </a:endParaRPr>
        </a:p>
        <a:p>
          <a:pPr algn="l"/>
          <a:r>
            <a:rPr kumimoji="1" lang="ja-JP" altLang="en-US" sz="1400">
              <a:solidFill>
                <a:sysClr val="windowText" lastClr="000000"/>
              </a:solidFill>
            </a:rPr>
            <a:t>計算結果を修正したい場合には上書きすることもできます。ただし、必ず助成金申請の手引等を確認してください。</a:t>
          </a:r>
          <a:endParaRPr kumimoji="1" lang="en-US" altLang="ja-JP" sz="1400">
            <a:solidFill>
              <a:sysClr val="windowText" lastClr="000000"/>
            </a:solidFill>
          </a:endParaRPr>
        </a:p>
      </xdr:txBody>
    </xdr:sp>
    <xdr:clientData/>
  </xdr:twoCellAnchor>
  <mc:AlternateContent xmlns:mc="http://schemas.openxmlformats.org/markup-compatibility/2006">
    <mc:Choice xmlns:a14="http://schemas.microsoft.com/office/drawing/2010/main" Requires="a14">
      <xdr:twoCellAnchor editAs="oneCell">
        <xdr:from>
          <xdr:col>14</xdr:col>
          <xdr:colOff>68580</xdr:colOff>
          <xdr:row>5</xdr:row>
          <xdr:rowOff>60960</xdr:rowOff>
        </xdr:from>
        <xdr:to>
          <xdr:col>15</xdr:col>
          <xdr:colOff>60960</xdr:colOff>
          <xdr:row>5</xdr:row>
          <xdr:rowOff>381000</xdr:rowOff>
        </xdr:to>
        <xdr:sp macro="" textlink="">
          <xdr:nvSpPr>
            <xdr:cNvPr id="7174" name="Check Box 6" hidden="1">
              <a:extLst>
                <a:ext uri="{63B3BB69-23CF-44E3-9099-C40C66FF867C}">
                  <a14:compatExt spid="_x0000_s7174"/>
                </a:ext>
                <a:ext uri="{FF2B5EF4-FFF2-40B4-BE49-F238E27FC236}">
                  <a16:creationId xmlns:a16="http://schemas.microsoft.com/office/drawing/2014/main" id="{00000000-0008-0000-0700-000006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68580</xdr:colOff>
          <xdr:row>5</xdr:row>
          <xdr:rowOff>60960</xdr:rowOff>
        </xdr:from>
        <xdr:to>
          <xdr:col>23</xdr:col>
          <xdr:colOff>60960</xdr:colOff>
          <xdr:row>5</xdr:row>
          <xdr:rowOff>381000</xdr:rowOff>
        </xdr:to>
        <xdr:sp macro="" textlink="">
          <xdr:nvSpPr>
            <xdr:cNvPr id="7175" name="Check Box 7" hidden="1">
              <a:extLst>
                <a:ext uri="{63B3BB69-23CF-44E3-9099-C40C66FF867C}">
                  <a14:compatExt spid="_x0000_s7175"/>
                </a:ext>
                <a:ext uri="{FF2B5EF4-FFF2-40B4-BE49-F238E27FC236}">
                  <a16:creationId xmlns:a16="http://schemas.microsoft.com/office/drawing/2014/main" id="{00000000-0008-0000-0700-000007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68580</xdr:colOff>
          <xdr:row>5</xdr:row>
          <xdr:rowOff>60960</xdr:rowOff>
        </xdr:from>
        <xdr:to>
          <xdr:col>19</xdr:col>
          <xdr:colOff>60960</xdr:colOff>
          <xdr:row>5</xdr:row>
          <xdr:rowOff>381000</xdr:rowOff>
        </xdr:to>
        <xdr:sp macro="" textlink="">
          <xdr:nvSpPr>
            <xdr:cNvPr id="7176" name="Check Box 8" hidden="1">
              <a:extLst>
                <a:ext uri="{63B3BB69-23CF-44E3-9099-C40C66FF867C}">
                  <a14:compatExt spid="_x0000_s7176"/>
                </a:ext>
                <a:ext uri="{FF2B5EF4-FFF2-40B4-BE49-F238E27FC236}">
                  <a16:creationId xmlns:a16="http://schemas.microsoft.com/office/drawing/2014/main" id="{00000000-0008-0000-0700-000008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9.xml><?xml version="1.0" encoding="utf-8"?>
<xdr:wsDr xmlns:xdr="http://schemas.openxmlformats.org/drawingml/2006/spreadsheetDrawing" xmlns:a="http://schemas.openxmlformats.org/drawingml/2006/main">
  <xdr:twoCellAnchor>
    <xdr:from>
      <xdr:col>36</xdr:col>
      <xdr:colOff>224117</xdr:colOff>
      <xdr:row>5</xdr:row>
      <xdr:rowOff>0</xdr:rowOff>
    </xdr:from>
    <xdr:to>
      <xdr:col>43</xdr:col>
      <xdr:colOff>212912</xdr:colOff>
      <xdr:row>9</xdr:row>
      <xdr:rowOff>0</xdr:rowOff>
    </xdr:to>
    <xdr:sp macro="" textlink="">
      <xdr:nvSpPr>
        <xdr:cNvPr id="4" name="テキスト ボックス 3">
          <a:extLst>
            <a:ext uri="{FF2B5EF4-FFF2-40B4-BE49-F238E27FC236}">
              <a16:creationId xmlns:a16="http://schemas.microsoft.com/office/drawing/2014/main" id="{00000000-0008-0000-0700-000004000000}"/>
            </a:ext>
          </a:extLst>
        </xdr:cNvPr>
        <xdr:cNvSpPr txBox="1"/>
      </xdr:nvSpPr>
      <xdr:spPr>
        <a:xfrm>
          <a:off x="10399058" y="1400735"/>
          <a:ext cx="4695266" cy="1456765"/>
        </a:xfrm>
        <a:prstGeom prst="rect">
          <a:avLst/>
        </a:prstGeom>
        <a:solidFill>
          <a:schemeClr val="accent4">
            <a:lumMod val="60000"/>
            <a:lumOff val="40000"/>
          </a:schemeClr>
        </a:solidFill>
        <a:ln w="1905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800" b="1"/>
            <a:t>建築主が複数いる場合、その他建築主名欄に全員分の氏名を記入してください。</a:t>
          </a:r>
          <a:endParaRPr kumimoji="1" lang="en-US" altLang="ja-JP" sz="1800" b="1"/>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37</xdr:col>
      <xdr:colOff>170330</xdr:colOff>
      <xdr:row>2</xdr:row>
      <xdr:rowOff>125506</xdr:rowOff>
    </xdr:from>
    <xdr:to>
      <xdr:col>44</xdr:col>
      <xdr:colOff>26894</xdr:colOff>
      <xdr:row>9</xdr:row>
      <xdr:rowOff>176893</xdr:rowOff>
    </xdr:to>
    <xdr:sp macro="" textlink="">
      <xdr:nvSpPr>
        <xdr:cNvPr id="5" name="テキスト ボックス 4">
          <a:extLst>
            <a:ext uri="{FF2B5EF4-FFF2-40B4-BE49-F238E27FC236}">
              <a16:creationId xmlns:a16="http://schemas.microsoft.com/office/drawing/2014/main" id="{00000000-0008-0000-0800-000005000000}"/>
            </a:ext>
          </a:extLst>
        </xdr:cNvPr>
        <xdr:cNvSpPr txBox="1"/>
      </xdr:nvSpPr>
      <xdr:spPr>
        <a:xfrm>
          <a:off x="10729473" y="819470"/>
          <a:ext cx="4523814" cy="1956387"/>
        </a:xfrm>
        <a:prstGeom prst="rect">
          <a:avLst/>
        </a:prstGeom>
        <a:solidFill>
          <a:schemeClr val="accent4">
            <a:lumMod val="60000"/>
            <a:lumOff val="40000"/>
          </a:schemeClr>
        </a:solidFill>
        <a:ln w="1905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800" b="1"/>
            <a:t>太陽光発電システム、蓄電池システムでそれぞれリース事業者が異なる場合には、事業者ごとに提出してください。</a:t>
          </a:r>
          <a:endParaRPr kumimoji="1" lang="en-US" altLang="ja-JP" sz="1800" b="1"/>
        </a:p>
      </xdr:txBody>
    </xdr:sp>
    <xdr:clientData/>
  </xdr:twoCellAnchor>
  <mc:AlternateContent xmlns:mc="http://schemas.openxmlformats.org/markup-compatibility/2006">
    <mc:Choice xmlns:a14="http://schemas.microsoft.com/office/drawing/2010/main" Requires="a14">
      <xdr:twoCellAnchor>
        <xdr:from>
          <xdr:col>24</xdr:col>
          <xdr:colOff>164951</xdr:colOff>
          <xdr:row>5</xdr:row>
          <xdr:rowOff>31376</xdr:rowOff>
        </xdr:from>
        <xdr:to>
          <xdr:col>34</xdr:col>
          <xdr:colOff>331697</xdr:colOff>
          <xdr:row>5</xdr:row>
          <xdr:rowOff>328556</xdr:rowOff>
        </xdr:to>
        <xdr:grpSp>
          <xdr:nvGrpSpPr>
            <xdr:cNvPr id="3" name="グループ化 2">
              <a:extLst>
                <a:ext uri="{FF2B5EF4-FFF2-40B4-BE49-F238E27FC236}">
                  <a16:creationId xmlns:a16="http://schemas.microsoft.com/office/drawing/2014/main" id="{00000000-0008-0000-0800-000003000000}"/>
                </a:ext>
              </a:extLst>
            </xdr:cNvPr>
            <xdr:cNvGrpSpPr/>
          </xdr:nvGrpSpPr>
          <xdr:grpSpPr>
            <a:xfrm>
              <a:off x="7271690" y="1485435"/>
              <a:ext cx="3345102" cy="295275"/>
              <a:chOff x="6556799" y="1427628"/>
              <a:chExt cx="2945819" cy="297180"/>
            </a:xfrm>
          </xdr:grpSpPr>
          <xdr:sp macro="" textlink="">
            <xdr:nvSpPr>
              <xdr:cNvPr id="12289" name="Check Box 1" hidden="1">
                <a:extLst>
                  <a:ext uri="{63B3BB69-23CF-44E3-9099-C40C66FF867C}">
                    <a14:compatExt spid="_x0000_s12289"/>
                  </a:ext>
                  <a:ext uri="{FF2B5EF4-FFF2-40B4-BE49-F238E27FC236}">
                    <a16:creationId xmlns:a16="http://schemas.microsoft.com/office/drawing/2014/main" id="{00000000-0008-0000-0900-000001300000}"/>
                  </a:ext>
                </a:extLst>
              </xdr:cNvPr>
              <xdr:cNvSpPr/>
            </xdr:nvSpPr>
            <xdr:spPr bwMode="auto">
              <a:xfrm>
                <a:off x="6556799" y="1427628"/>
                <a:ext cx="1324182" cy="29718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太陽光発電システム</a:t>
                </a:r>
              </a:p>
            </xdr:txBody>
          </xdr:sp>
          <xdr:sp macro="" textlink="">
            <xdr:nvSpPr>
              <xdr:cNvPr id="12290" name="Check Box 2" hidden="1">
                <a:extLst>
                  <a:ext uri="{63B3BB69-23CF-44E3-9099-C40C66FF867C}">
                    <a14:compatExt spid="_x0000_s12290"/>
                  </a:ext>
                  <a:ext uri="{FF2B5EF4-FFF2-40B4-BE49-F238E27FC236}">
                    <a16:creationId xmlns:a16="http://schemas.microsoft.com/office/drawing/2014/main" id="{00000000-0008-0000-0900-000002300000}"/>
                  </a:ext>
                </a:extLst>
              </xdr:cNvPr>
              <xdr:cNvSpPr/>
            </xdr:nvSpPr>
            <xdr:spPr bwMode="auto">
              <a:xfrm>
                <a:off x="7788078" y="1433931"/>
                <a:ext cx="934582" cy="26936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蓄電池システム</a:t>
                </a:r>
              </a:p>
            </xdr:txBody>
          </xdr:sp>
          <xdr:sp macro="" textlink="">
            <xdr:nvSpPr>
              <xdr:cNvPr id="12292" name="Check Box 4" hidden="1">
                <a:extLst>
                  <a:ext uri="{63B3BB69-23CF-44E3-9099-C40C66FF867C}">
                    <a14:compatExt spid="_x0000_s12292"/>
                  </a:ext>
                  <a:ext uri="{FF2B5EF4-FFF2-40B4-BE49-F238E27FC236}">
                    <a16:creationId xmlns:a16="http://schemas.microsoft.com/office/drawing/2014/main" id="{00000000-0008-0000-0900-000004300000}"/>
                  </a:ext>
                </a:extLst>
              </xdr:cNvPr>
              <xdr:cNvSpPr/>
            </xdr:nvSpPr>
            <xdr:spPr bwMode="auto">
              <a:xfrm>
                <a:off x="8788584" y="1440180"/>
                <a:ext cx="714034" cy="27207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V2H</a:t>
                </a:r>
              </a:p>
            </xdr:txBody>
          </xdr:sp>
        </xdr:grpSp>
        <xdr:clientData/>
      </xdr:twoCellAnchor>
    </mc:Choice>
    <mc:Fallback/>
  </mc:AlternateContent>
</xdr:wsDr>
</file>

<file path=xl/drawings/drawing11.xml><?xml version="1.0" encoding="utf-8"?>
<xdr:wsDr xmlns:xdr="http://schemas.openxmlformats.org/drawingml/2006/spreadsheetDrawing" xmlns:a="http://schemas.openxmlformats.org/drawingml/2006/main">
  <xdr:twoCellAnchor>
    <xdr:from>
      <xdr:col>29</xdr:col>
      <xdr:colOff>81170</xdr:colOff>
      <xdr:row>1</xdr:row>
      <xdr:rowOff>85725</xdr:rowOff>
    </xdr:from>
    <xdr:to>
      <xdr:col>35</xdr:col>
      <xdr:colOff>542926</xdr:colOff>
      <xdr:row>5</xdr:row>
      <xdr:rowOff>276225</xdr:rowOff>
    </xdr:to>
    <xdr:sp macro="" textlink="">
      <xdr:nvSpPr>
        <xdr:cNvPr id="8" name="テキスト ボックス 7">
          <a:extLst>
            <a:ext uri="{FF2B5EF4-FFF2-40B4-BE49-F238E27FC236}">
              <a16:creationId xmlns:a16="http://schemas.microsoft.com/office/drawing/2014/main" id="{00000000-0008-0000-0900-000008000000}"/>
            </a:ext>
          </a:extLst>
        </xdr:cNvPr>
        <xdr:cNvSpPr txBox="1"/>
      </xdr:nvSpPr>
      <xdr:spPr>
        <a:xfrm>
          <a:off x="8072645" y="428625"/>
          <a:ext cx="4462256" cy="1057275"/>
        </a:xfrm>
        <a:prstGeom prst="rect">
          <a:avLst/>
        </a:prstGeom>
        <a:solidFill>
          <a:schemeClr val="accent2">
            <a:lumMod val="60000"/>
            <a:lumOff val="40000"/>
          </a:schemeClr>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300" b="1"/>
            <a:t>・手続代行者がいる場合のみ提出してください。</a:t>
          </a:r>
          <a:endParaRPr kumimoji="1" lang="en-US" altLang="ja-JP" sz="1300" b="1"/>
        </a:p>
        <a:p>
          <a:r>
            <a:rPr kumimoji="1" lang="ja-JP" altLang="en-US" sz="1300" b="1"/>
            <a:t>・誓約内容をよく理解した上で、チェックを入れて　　　　</a:t>
          </a:r>
          <a:endParaRPr kumimoji="1" lang="en-US" altLang="ja-JP" sz="1300" b="1"/>
        </a:p>
        <a:p>
          <a:r>
            <a:rPr kumimoji="1" lang="ja-JP" altLang="en-US" sz="1300" b="1"/>
            <a:t>　提出してください。</a:t>
          </a:r>
        </a:p>
        <a:p>
          <a:endParaRPr kumimoji="1" lang="en-US" altLang="ja-JP" sz="1300" b="1"/>
        </a:p>
      </xdr:txBody>
    </xdr:sp>
    <xdr:clientData/>
  </xdr:twoCellAnchor>
  <xdr:twoCellAnchor>
    <xdr:from>
      <xdr:col>29</xdr:col>
      <xdr:colOff>100219</xdr:colOff>
      <xdr:row>6</xdr:row>
      <xdr:rowOff>38100</xdr:rowOff>
    </xdr:from>
    <xdr:to>
      <xdr:col>35</xdr:col>
      <xdr:colOff>352425</xdr:colOff>
      <xdr:row>11</xdr:row>
      <xdr:rowOff>142875</xdr:rowOff>
    </xdr:to>
    <xdr:sp macro="" textlink="">
      <xdr:nvSpPr>
        <xdr:cNvPr id="19" name="テキスト ボックス 18">
          <a:extLst>
            <a:ext uri="{FF2B5EF4-FFF2-40B4-BE49-F238E27FC236}">
              <a16:creationId xmlns:a16="http://schemas.microsoft.com/office/drawing/2014/main" id="{00000000-0008-0000-0900-000013000000}"/>
            </a:ext>
          </a:extLst>
        </xdr:cNvPr>
        <xdr:cNvSpPr txBox="1"/>
      </xdr:nvSpPr>
      <xdr:spPr>
        <a:xfrm>
          <a:off x="8091694" y="1638300"/>
          <a:ext cx="4252706" cy="1057275"/>
        </a:xfrm>
        <a:prstGeom prst="rect">
          <a:avLst/>
        </a:prstGeom>
        <a:solidFill>
          <a:schemeClr val="accent2">
            <a:lumMod val="60000"/>
            <a:lumOff val="40000"/>
          </a:schemeClr>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300" b="1"/>
            <a:t>ユーザー登録</a:t>
          </a:r>
          <a:r>
            <a:rPr kumimoji="1" lang="en-US" altLang="ja-JP" sz="1300" b="1"/>
            <a:t>ID</a:t>
          </a:r>
          <a:r>
            <a:rPr kumimoji="1" lang="ja-JP" altLang="en-US" sz="1300" b="1"/>
            <a:t>がご不明な場合は、クール・ネット東京　東京ゼロエミ住宅担当までご連絡ください。</a:t>
          </a:r>
          <a:endParaRPr kumimoji="1" lang="en-US" altLang="ja-JP" sz="1300" b="1"/>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7.xml"/><Relationship Id="rId1" Type="http://schemas.openxmlformats.org/officeDocument/2006/relationships/printerSettings" Target="../printerSettings/printerSettings7.bin"/><Relationship Id="rId4" Type="http://schemas.openxmlformats.org/officeDocument/2006/relationships/ctrlProp" Target="../ctrlProps/ctrlProp18.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8.xml"/><Relationship Id="rId1" Type="http://schemas.openxmlformats.org/officeDocument/2006/relationships/printerSettings" Target="../printerSettings/printerSettings8.bin"/><Relationship Id="rId6" Type="http://schemas.openxmlformats.org/officeDocument/2006/relationships/ctrlProp" Target="../ctrlProps/ctrlProp21.xml"/><Relationship Id="rId5" Type="http://schemas.openxmlformats.org/officeDocument/2006/relationships/ctrlProp" Target="../ctrlProps/ctrlProp20.xml"/><Relationship Id="rId4" Type="http://schemas.openxmlformats.org/officeDocument/2006/relationships/ctrlProp" Target="../ctrlProps/ctrlProp19.xm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10.xml"/><Relationship Id="rId1" Type="http://schemas.openxmlformats.org/officeDocument/2006/relationships/printerSettings" Target="../printerSettings/printerSettings10.bin"/><Relationship Id="rId6" Type="http://schemas.openxmlformats.org/officeDocument/2006/relationships/ctrlProp" Target="../ctrlProps/ctrlProp24.xml"/><Relationship Id="rId5" Type="http://schemas.openxmlformats.org/officeDocument/2006/relationships/ctrlProp" Target="../ctrlProps/ctrlProp23.xml"/><Relationship Id="rId4" Type="http://schemas.openxmlformats.org/officeDocument/2006/relationships/ctrlProp" Target="../ctrlProps/ctrlProp22.xml"/></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pageSetUpPr fitToPage="1"/>
  </sheetPr>
  <dimension ref="A1:CZ46"/>
  <sheetViews>
    <sheetView tabSelected="1" view="pageBreakPreview" zoomScale="70" zoomScaleNormal="85" zoomScaleSheetLayoutView="70" workbookViewId="0"/>
  </sheetViews>
  <sheetFormatPr defaultColWidth="1.19921875" defaultRowHeight="16.2" x14ac:dyDescent="0.45"/>
  <cols>
    <col min="1" max="1" width="1.19921875" style="10"/>
    <col min="2" max="2" width="1.19921875" style="10" customWidth="1"/>
    <col min="3" max="3" width="1.09765625" style="10" customWidth="1"/>
    <col min="4" max="4" width="1.19921875" style="10" customWidth="1"/>
    <col min="5" max="6" width="1.19921875" style="18" customWidth="1"/>
    <col min="7" max="9" width="1.19921875" style="19" customWidth="1"/>
    <col min="10" max="13" width="1.19921875" style="10"/>
    <col min="14" max="14" width="1.09765625" style="10" customWidth="1"/>
    <col min="15" max="38" width="1.19921875" style="10"/>
    <col min="39" max="39" width="1.19921875" style="10" customWidth="1"/>
    <col min="40" max="45" width="1.19921875" style="10"/>
    <col min="46" max="46" width="1.19921875" style="10" customWidth="1"/>
    <col min="47" max="93" width="1.19921875" style="10"/>
    <col min="94" max="94" width="1.59765625" style="10" customWidth="1"/>
    <col min="95" max="102" width="1.19921875" style="10"/>
    <col min="103" max="103" width="8.8984375" style="10" hidden="1" customWidth="1"/>
    <col min="104" max="104" width="15.5" style="10" hidden="1" customWidth="1"/>
    <col min="105" max="105" width="1.3984375" style="10" customWidth="1"/>
    <col min="106" max="256" width="1.19921875" style="10"/>
    <col min="257" max="263" width="1.19921875" style="10" customWidth="1"/>
    <col min="264" max="267" width="1.19921875" style="10"/>
    <col min="268" max="268" width="1.09765625" style="10" customWidth="1"/>
    <col min="269" max="512" width="1.19921875" style="10"/>
    <col min="513" max="519" width="1.19921875" style="10" customWidth="1"/>
    <col min="520" max="523" width="1.19921875" style="10"/>
    <col min="524" max="524" width="1.09765625" style="10" customWidth="1"/>
    <col min="525" max="768" width="1.19921875" style="10"/>
    <col min="769" max="775" width="1.19921875" style="10" customWidth="1"/>
    <col min="776" max="779" width="1.19921875" style="10"/>
    <col min="780" max="780" width="1.09765625" style="10" customWidth="1"/>
    <col min="781" max="1024" width="1.19921875" style="10"/>
    <col min="1025" max="1031" width="1.19921875" style="10" customWidth="1"/>
    <col min="1032" max="1035" width="1.19921875" style="10"/>
    <col min="1036" max="1036" width="1.09765625" style="10" customWidth="1"/>
    <col min="1037" max="1280" width="1.19921875" style="10"/>
    <col min="1281" max="1287" width="1.19921875" style="10" customWidth="1"/>
    <col min="1288" max="1291" width="1.19921875" style="10"/>
    <col min="1292" max="1292" width="1.09765625" style="10" customWidth="1"/>
    <col min="1293" max="1536" width="1.19921875" style="10"/>
    <col min="1537" max="1543" width="1.19921875" style="10" customWidth="1"/>
    <col min="1544" max="1547" width="1.19921875" style="10"/>
    <col min="1548" max="1548" width="1.09765625" style="10" customWidth="1"/>
    <col min="1549" max="1792" width="1.19921875" style="10"/>
    <col min="1793" max="1799" width="1.19921875" style="10" customWidth="1"/>
    <col min="1800" max="1803" width="1.19921875" style="10"/>
    <col min="1804" max="1804" width="1.09765625" style="10" customWidth="1"/>
    <col min="1805" max="2048" width="1.19921875" style="10"/>
    <col min="2049" max="2055" width="1.19921875" style="10" customWidth="1"/>
    <col min="2056" max="2059" width="1.19921875" style="10"/>
    <col min="2060" max="2060" width="1.09765625" style="10" customWidth="1"/>
    <col min="2061" max="2304" width="1.19921875" style="10"/>
    <col min="2305" max="2311" width="1.19921875" style="10" customWidth="1"/>
    <col min="2312" max="2315" width="1.19921875" style="10"/>
    <col min="2316" max="2316" width="1.09765625" style="10" customWidth="1"/>
    <col min="2317" max="2560" width="1.19921875" style="10"/>
    <col min="2561" max="2567" width="1.19921875" style="10" customWidth="1"/>
    <col min="2568" max="2571" width="1.19921875" style="10"/>
    <col min="2572" max="2572" width="1.09765625" style="10" customWidth="1"/>
    <col min="2573" max="2816" width="1.19921875" style="10"/>
    <col min="2817" max="2823" width="1.19921875" style="10" customWidth="1"/>
    <col min="2824" max="2827" width="1.19921875" style="10"/>
    <col min="2828" max="2828" width="1.09765625" style="10" customWidth="1"/>
    <col min="2829" max="3072" width="1.19921875" style="10"/>
    <col min="3073" max="3079" width="1.19921875" style="10" customWidth="1"/>
    <col min="3080" max="3083" width="1.19921875" style="10"/>
    <col min="3084" max="3084" width="1.09765625" style="10" customWidth="1"/>
    <col min="3085" max="3328" width="1.19921875" style="10"/>
    <col min="3329" max="3335" width="1.19921875" style="10" customWidth="1"/>
    <col min="3336" max="3339" width="1.19921875" style="10"/>
    <col min="3340" max="3340" width="1.09765625" style="10" customWidth="1"/>
    <col min="3341" max="3584" width="1.19921875" style="10"/>
    <col min="3585" max="3591" width="1.19921875" style="10" customWidth="1"/>
    <col min="3592" max="3595" width="1.19921875" style="10"/>
    <col min="3596" max="3596" width="1.09765625" style="10" customWidth="1"/>
    <col min="3597" max="3840" width="1.19921875" style="10"/>
    <col min="3841" max="3847" width="1.19921875" style="10" customWidth="1"/>
    <col min="3848" max="3851" width="1.19921875" style="10"/>
    <col min="3852" max="3852" width="1.09765625" style="10" customWidth="1"/>
    <col min="3853" max="4096" width="1.19921875" style="10"/>
    <col min="4097" max="4103" width="1.19921875" style="10" customWidth="1"/>
    <col min="4104" max="4107" width="1.19921875" style="10"/>
    <col min="4108" max="4108" width="1.09765625" style="10" customWidth="1"/>
    <col min="4109" max="4352" width="1.19921875" style="10"/>
    <col min="4353" max="4359" width="1.19921875" style="10" customWidth="1"/>
    <col min="4360" max="4363" width="1.19921875" style="10"/>
    <col min="4364" max="4364" width="1.09765625" style="10" customWidth="1"/>
    <col min="4365" max="4608" width="1.19921875" style="10"/>
    <col min="4609" max="4615" width="1.19921875" style="10" customWidth="1"/>
    <col min="4616" max="4619" width="1.19921875" style="10"/>
    <col min="4620" max="4620" width="1.09765625" style="10" customWidth="1"/>
    <col min="4621" max="4864" width="1.19921875" style="10"/>
    <col min="4865" max="4871" width="1.19921875" style="10" customWidth="1"/>
    <col min="4872" max="4875" width="1.19921875" style="10"/>
    <col min="4876" max="4876" width="1.09765625" style="10" customWidth="1"/>
    <col min="4877" max="5120" width="1.19921875" style="10"/>
    <col min="5121" max="5127" width="1.19921875" style="10" customWidth="1"/>
    <col min="5128" max="5131" width="1.19921875" style="10"/>
    <col min="5132" max="5132" width="1.09765625" style="10" customWidth="1"/>
    <col min="5133" max="5376" width="1.19921875" style="10"/>
    <col min="5377" max="5383" width="1.19921875" style="10" customWidth="1"/>
    <col min="5384" max="5387" width="1.19921875" style="10"/>
    <col min="5388" max="5388" width="1.09765625" style="10" customWidth="1"/>
    <col min="5389" max="5632" width="1.19921875" style="10"/>
    <col min="5633" max="5639" width="1.19921875" style="10" customWidth="1"/>
    <col min="5640" max="5643" width="1.19921875" style="10"/>
    <col min="5644" max="5644" width="1.09765625" style="10" customWidth="1"/>
    <col min="5645" max="5888" width="1.19921875" style="10"/>
    <col min="5889" max="5895" width="1.19921875" style="10" customWidth="1"/>
    <col min="5896" max="5899" width="1.19921875" style="10"/>
    <col min="5900" max="5900" width="1.09765625" style="10" customWidth="1"/>
    <col min="5901" max="6144" width="1.19921875" style="10"/>
    <col min="6145" max="6151" width="1.19921875" style="10" customWidth="1"/>
    <col min="6152" max="6155" width="1.19921875" style="10"/>
    <col min="6156" max="6156" width="1.09765625" style="10" customWidth="1"/>
    <col min="6157" max="6400" width="1.19921875" style="10"/>
    <col min="6401" max="6407" width="1.19921875" style="10" customWidth="1"/>
    <col min="6408" max="6411" width="1.19921875" style="10"/>
    <col min="6412" max="6412" width="1.09765625" style="10" customWidth="1"/>
    <col min="6413" max="6656" width="1.19921875" style="10"/>
    <col min="6657" max="6663" width="1.19921875" style="10" customWidth="1"/>
    <col min="6664" max="6667" width="1.19921875" style="10"/>
    <col min="6668" max="6668" width="1.09765625" style="10" customWidth="1"/>
    <col min="6669" max="6912" width="1.19921875" style="10"/>
    <col min="6913" max="6919" width="1.19921875" style="10" customWidth="1"/>
    <col min="6920" max="6923" width="1.19921875" style="10"/>
    <col min="6924" max="6924" width="1.09765625" style="10" customWidth="1"/>
    <col min="6925" max="7168" width="1.19921875" style="10"/>
    <col min="7169" max="7175" width="1.19921875" style="10" customWidth="1"/>
    <col min="7176" max="7179" width="1.19921875" style="10"/>
    <col min="7180" max="7180" width="1.09765625" style="10" customWidth="1"/>
    <col min="7181" max="7424" width="1.19921875" style="10"/>
    <col min="7425" max="7431" width="1.19921875" style="10" customWidth="1"/>
    <col min="7432" max="7435" width="1.19921875" style="10"/>
    <col min="7436" max="7436" width="1.09765625" style="10" customWidth="1"/>
    <col min="7437" max="7680" width="1.19921875" style="10"/>
    <col min="7681" max="7687" width="1.19921875" style="10" customWidth="1"/>
    <col min="7688" max="7691" width="1.19921875" style="10"/>
    <col min="7692" max="7692" width="1.09765625" style="10" customWidth="1"/>
    <col min="7693" max="7936" width="1.19921875" style="10"/>
    <col min="7937" max="7943" width="1.19921875" style="10" customWidth="1"/>
    <col min="7944" max="7947" width="1.19921875" style="10"/>
    <col min="7948" max="7948" width="1.09765625" style="10" customWidth="1"/>
    <col min="7949" max="8192" width="1.19921875" style="10"/>
    <col min="8193" max="8199" width="1.19921875" style="10" customWidth="1"/>
    <col min="8200" max="8203" width="1.19921875" style="10"/>
    <col min="8204" max="8204" width="1.09765625" style="10" customWidth="1"/>
    <col min="8205" max="8448" width="1.19921875" style="10"/>
    <col min="8449" max="8455" width="1.19921875" style="10" customWidth="1"/>
    <col min="8456" max="8459" width="1.19921875" style="10"/>
    <col min="8460" max="8460" width="1.09765625" style="10" customWidth="1"/>
    <col min="8461" max="8704" width="1.19921875" style="10"/>
    <col min="8705" max="8711" width="1.19921875" style="10" customWidth="1"/>
    <col min="8712" max="8715" width="1.19921875" style="10"/>
    <col min="8716" max="8716" width="1.09765625" style="10" customWidth="1"/>
    <col min="8717" max="8960" width="1.19921875" style="10"/>
    <col min="8961" max="8967" width="1.19921875" style="10" customWidth="1"/>
    <col min="8968" max="8971" width="1.19921875" style="10"/>
    <col min="8972" max="8972" width="1.09765625" style="10" customWidth="1"/>
    <col min="8973" max="9216" width="1.19921875" style="10"/>
    <col min="9217" max="9223" width="1.19921875" style="10" customWidth="1"/>
    <col min="9224" max="9227" width="1.19921875" style="10"/>
    <col min="9228" max="9228" width="1.09765625" style="10" customWidth="1"/>
    <col min="9229" max="9472" width="1.19921875" style="10"/>
    <col min="9473" max="9479" width="1.19921875" style="10" customWidth="1"/>
    <col min="9480" max="9483" width="1.19921875" style="10"/>
    <col min="9484" max="9484" width="1.09765625" style="10" customWidth="1"/>
    <col min="9485" max="9728" width="1.19921875" style="10"/>
    <col min="9729" max="9735" width="1.19921875" style="10" customWidth="1"/>
    <col min="9736" max="9739" width="1.19921875" style="10"/>
    <col min="9740" max="9740" width="1.09765625" style="10" customWidth="1"/>
    <col min="9741" max="9984" width="1.19921875" style="10"/>
    <col min="9985" max="9991" width="1.19921875" style="10" customWidth="1"/>
    <col min="9992" max="9995" width="1.19921875" style="10"/>
    <col min="9996" max="9996" width="1.09765625" style="10" customWidth="1"/>
    <col min="9997" max="10240" width="1.19921875" style="10"/>
    <col min="10241" max="10247" width="1.19921875" style="10" customWidth="1"/>
    <col min="10248" max="10251" width="1.19921875" style="10"/>
    <col min="10252" max="10252" width="1.09765625" style="10" customWidth="1"/>
    <col min="10253" max="10496" width="1.19921875" style="10"/>
    <col min="10497" max="10503" width="1.19921875" style="10" customWidth="1"/>
    <col min="10504" max="10507" width="1.19921875" style="10"/>
    <col min="10508" max="10508" width="1.09765625" style="10" customWidth="1"/>
    <col min="10509" max="10752" width="1.19921875" style="10"/>
    <col min="10753" max="10759" width="1.19921875" style="10" customWidth="1"/>
    <col min="10760" max="10763" width="1.19921875" style="10"/>
    <col min="10764" max="10764" width="1.09765625" style="10" customWidth="1"/>
    <col min="10765" max="11008" width="1.19921875" style="10"/>
    <col min="11009" max="11015" width="1.19921875" style="10" customWidth="1"/>
    <col min="11016" max="11019" width="1.19921875" style="10"/>
    <col min="11020" max="11020" width="1.09765625" style="10" customWidth="1"/>
    <col min="11021" max="11264" width="1.19921875" style="10"/>
    <col min="11265" max="11271" width="1.19921875" style="10" customWidth="1"/>
    <col min="11272" max="11275" width="1.19921875" style="10"/>
    <col min="11276" max="11276" width="1.09765625" style="10" customWidth="1"/>
    <col min="11277" max="11520" width="1.19921875" style="10"/>
    <col min="11521" max="11527" width="1.19921875" style="10" customWidth="1"/>
    <col min="11528" max="11531" width="1.19921875" style="10"/>
    <col min="11532" max="11532" width="1.09765625" style="10" customWidth="1"/>
    <col min="11533" max="11776" width="1.19921875" style="10"/>
    <col min="11777" max="11783" width="1.19921875" style="10" customWidth="1"/>
    <col min="11784" max="11787" width="1.19921875" style="10"/>
    <col min="11788" max="11788" width="1.09765625" style="10" customWidth="1"/>
    <col min="11789" max="12032" width="1.19921875" style="10"/>
    <col min="12033" max="12039" width="1.19921875" style="10" customWidth="1"/>
    <col min="12040" max="12043" width="1.19921875" style="10"/>
    <col min="12044" max="12044" width="1.09765625" style="10" customWidth="1"/>
    <col min="12045" max="12288" width="1.19921875" style="10"/>
    <col min="12289" max="12295" width="1.19921875" style="10" customWidth="1"/>
    <col min="12296" max="12299" width="1.19921875" style="10"/>
    <col min="12300" max="12300" width="1.09765625" style="10" customWidth="1"/>
    <col min="12301" max="12544" width="1.19921875" style="10"/>
    <col min="12545" max="12551" width="1.19921875" style="10" customWidth="1"/>
    <col min="12552" max="12555" width="1.19921875" style="10"/>
    <col min="12556" max="12556" width="1.09765625" style="10" customWidth="1"/>
    <col min="12557" max="12800" width="1.19921875" style="10"/>
    <col min="12801" max="12807" width="1.19921875" style="10" customWidth="1"/>
    <col min="12808" max="12811" width="1.19921875" style="10"/>
    <col min="12812" max="12812" width="1.09765625" style="10" customWidth="1"/>
    <col min="12813" max="13056" width="1.19921875" style="10"/>
    <col min="13057" max="13063" width="1.19921875" style="10" customWidth="1"/>
    <col min="13064" max="13067" width="1.19921875" style="10"/>
    <col min="13068" max="13068" width="1.09765625" style="10" customWidth="1"/>
    <col min="13069" max="13312" width="1.19921875" style="10"/>
    <col min="13313" max="13319" width="1.19921875" style="10" customWidth="1"/>
    <col min="13320" max="13323" width="1.19921875" style="10"/>
    <col min="13324" max="13324" width="1.09765625" style="10" customWidth="1"/>
    <col min="13325" max="13568" width="1.19921875" style="10"/>
    <col min="13569" max="13575" width="1.19921875" style="10" customWidth="1"/>
    <col min="13576" max="13579" width="1.19921875" style="10"/>
    <col min="13580" max="13580" width="1.09765625" style="10" customWidth="1"/>
    <col min="13581" max="13824" width="1.19921875" style="10"/>
    <col min="13825" max="13831" width="1.19921875" style="10" customWidth="1"/>
    <col min="13832" max="13835" width="1.19921875" style="10"/>
    <col min="13836" max="13836" width="1.09765625" style="10" customWidth="1"/>
    <col min="13837" max="14080" width="1.19921875" style="10"/>
    <col min="14081" max="14087" width="1.19921875" style="10" customWidth="1"/>
    <col min="14088" max="14091" width="1.19921875" style="10"/>
    <col min="14092" max="14092" width="1.09765625" style="10" customWidth="1"/>
    <col min="14093" max="14336" width="1.19921875" style="10"/>
    <col min="14337" max="14343" width="1.19921875" style="10" customWidth="1"/>
    <col min="14344" max="14347" width="1.19921875" style="10"/>
    <col min="14348" max="14348" width="1.09765625" style="10" customWidth="1"/>
    <col min="14349" max="14592" width="1.19921875" style="10"/>
    <col min="14593" max="14599" width="1.19921875" style="10" customWidth="1"/>
    <col min="14600" max="14603" width="1.19921875" style="10"/>
    <col min="14604" max="14604" width="1.09765625" style="10" customWidth="1"/>
    <col min="14605" max="14848" width="1.19921875" style="10"/>
    <col min="14849" max="14855" width="1.19921875" style="10" customWidth="1"/>
    <col min="14856" max="14859" width="1.19921875" style="10"/>
    <col min="14860" max="14860" width="1.09765625" style="10" customWidth="1"/>
    <col min="14861" max="15104" width="1.19921875" style="10"/>
    <col min="15105" max="15111" width="1.19921875" style="10" customWidth="1"/>
    <col min="15112" max="15115" width="1.19921875" style="10"/>
    <col min="15116" max="15116" width="1.09765625" style="10" customWidth="1"/>
    <col min="15117" max="15360" width="1.19921875" style="10"/>
    <col min="15361" max="15367" width="1.19921875" style="10" customWidth="1"/>
    <col min="15368" max="15371" width="1.19921875" style="10"/>
    <col min="15372" max="15372" width="1.09765625" style="10" customWidth="1"/>
    <col min="15373" max="15616" width="1.19921875" style="10"/>
    <col min="15617" max="15623" width="1.19921875" style="10" customWidth="1"/>
    <col min="15624" max="15627" width="1.19921875" style="10"/>
    <col min="15628" max="15628" width="1.09765625" style="10" customWidth="1"/>
    <col min="15629" max="16384" width="1.19921875" style="10"/>
  </cols>
  <sheetData>
    <row r="1" spans="1:94" ht="24.75" customHeight="1" x14ac:dyDescent="0.45">
      <c r="A1" s="12"/>
      <c r="B1" s="259" t="s">
        <v>356</v>
      </c>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12"/>
      <c r="AK1" s="12"/>
      <c r="AL1" s="12"/>
      <c r="AM1" s="12"/>
      <c r="AN1" s="12"/>
      <c r="AO1" s="12"/>
      <c r="AP1" s="12"/>
      <c r="AQ1" s="12"/>
      <c r="AR1" s="12"/>
      <c r="AS1" s="12"/>
      <c r="AT1" s="12"/>
      <c r="AU1" s="12"/>
      <c r="AV1" s="12"/>
      <c r="AW1" s="12"/>
      <c r="AX1" s="12"/>
      <c r="AY1" s="12"/>
      <c r="AZ1" s="12"/>
      <c r="BA1" s="12"/>
      <c r="BB1" s="12"/>
      <c r="BC1" s="12"/>
      <c r="BD1" s="12"/>
      <c r="BE1" s="12"/>
      <c r="BF1" s="12"/>
      <c r="BG1" s="12"/>
      <c r="BH1" s="12"/>
      <c r="BI1" s="12"/>
      <c r="BJ1" s="12"/>
      <c r="BK1" s="12"/>
      <c r="BL1" s="12"/>
      <c r="BM1" s="12"/>
      <c r="BN1" s="12"/>
      <c r="BO1" s="12"/>
      <c r="BP1" s="12"/>
      <c r="BQ1" s="12"/>
      <c r="BR1" s="12"/>
      <c r="BS1" s="12"/>
      <c r="BT1" s="12"/>
      <c r="BU1" s="12"/>
      <c r="BV1" s="12"/>
      <c r="BW1" s="12"/>
      <c r="BX1" s="12"/>
      <c r="BY1" s="12"/>
      <c r="BZ1" s="12"/>
      <c r="CA1" s="12"/>
      <c r="CB1" s="12"/>
      <c r="CC1" s="12"/>
      <c r="CD1" s="12"/>
      <c r="CE1" s="12"/>
      <c r="CF1" s="12"/>
      <c r="CG1" s="12"/>
      <c r="CH1" s="12"/>
      <c r="CI1" s="12"/>
      <c r="CJ1" s="12"/>
      <c r="CK1" s="12"/>
      <c r="CL1" s="12"/>
      <c r="CM1" s="12"/>
      <c r="CN1" s="12"/>
      <c r="CO1" s="12"/>
    </row>
    <row r="2" spans="1:94" s="13" customFormat="1" ht="27.6" customHeight="1" x14ac:dyDescent="0.45">
      <c r="B2" s="260" t="s">
        <v>407</v>
      </c>
      <c r="C2" s="260"/>
      <c r="D2" s="260"/>
      <c r="E2" s="260"/>
      <c r="F2" s="260"/>
      <c r="G2" s="260"/>
      <c r="H2" s="260"/>
      <c r="I2" s="260"/>
      <c r="J2" s="260"/>
      <c r="K2" s="260"/>
      <c r="L2" s="260"/>
      <c r="M2" s="260"/>
      <c r="N2" s="260"/>
      <c r="O2" s="260"/>
      <c r="P2" s="260"/>
      <c r="Q2" s="260"/>
      <c r="R2" s="260"/>
      <c r="S2" s="260"/>
      <c r="T2" s="260"/>
      <c r="U2" s="260"/>
      <c r="V2" s="260"/>
      <c r="W2" s="260"/>
      <c r="X2" s="260"/>
      <c r="Y2" s="260"/>
      <c r="Z2" s="260"/>
      <c r="AA2" s="260"/>
      <c r="AB2" s="260"/>
      <c r="AC2" s="260"/>
      <c r="AD2" s="260"/>
      <c r="AE2" s="260"/>
      <c r="AF2" s="260"/>
      <c r="AG2" s="260"/>
      <c r="AH2" s="260"/>
      <c r="AI2" s="260"/>
      <c r="AJ2" s="260"/>
      <c r="AK2" s="260"/>
      <c r="AL2" s="260"/>
      <c r="AM2" s="260"/>
      <c r="AN2" s="260"/>
      <c r="AO2" s="260"/>
      <c r="AP2" s="260"/>
      <c r="AQ2" s="260"/>
      <c r="AR2" s="260"/>
      <c r="AS2" s="260"/>
      <c r="AT2" s="260"/>
      <c r="AU2" s="260"/>
      <c r="AV2" s="260"/>
      <c r="AW2" s="260"/>
      <c r="AX2" s="260"/>
      <c r="AY2" s="260"/>
      <c r="AZ2" s="260"/>
      <c r="BA2" s="260"/>
      <c r="BB2" s="260"/>
      <c r="BC2" s="260"/>
      <c r="BD2" s="260"/>
      <c r="BE2" s="260"/>
      <c r="BF2" s="260"/>
      <c r="BG2" s="260"/>
      <c r="BH2" s="260"/>
      <c r="BI2" s="260"/>
      <c r="BJ2" s="260"/>
      <c r="BK2" s="260"/>
      <c r="BL2" s="260"/>
      <c r="BM2" s="260"/>
      <c r="BN2" s="260"/>
      <c r="BO2" s="260"/>
      <c r="BP2" s="260"/>
      <c r="BQ2" s="260"/>
      <c r="BR2" s="260"/>
      <c r="BS2" s="260"/>
      <c r="BT2" s="260"/>
      <c r="BU2" s="260"/>
      <c r="BV2" s="260"/>
      <c r="BW2" s="260"/>
      <c r="BX2" s="260"/>
      <c r="BY2" s="260"/>
      <c r="BZ2" s="260"/>
      <c r="CA2" s="260"/>
      <c r="CB2" s="260"/>
      <c r="CC2" s="260"/>
      <c r="CD2" s="260"/>
      <c r="CE2" s="260"/>
      <c r="CF2" s="260"/>
      <c r="CG2" s="260"/>
      <c r="CH2" s="260"/>
      <c r="CI2" s="260"/>
      <c r="CJ2" s="260"/>
      <c r="CK2" s="260"/>
      <c r="CL2" s="260"/>
      <c r="CM2" s="260"/>
      <c r="CN2" s="260"/>
    </row>
    <row r="3" spans="1:94" s="13" customFormat="1" ht="27.6" customHeight="1" x14ac:dyDescent="0.45">
      <c r="B3" s="260" t="s">
        <v>0</v>
      </c>
      <c r="C3" s="260"/>
      <c r="D3" s="260"/>
      <c r="E3" s="260"/>
      <c r="F3" s="260"/>
      <c r="G3" s="260"/>
      <c r="H3" s="260"/>
      <c r="I3" s="260"/>
      <c r="J3" s="260"/>
      <c r="K3" s="260"/>
      <c r="L3" s="260"/>
      <c r="M3" s="260"/>
      <c r="N3" s="260"/>
      <c r="O3" s="260"/>
      <c r="P3" s="260"/>
      <c r="Q3" s="260"/>
      <c r="R3" s="260"/>
      <c r="S3" s="260"/>
      <c r="T3" s="260"/>
      <c r="U3" s="260"/>
      <c r="V3" s="260"/>
      <c r="W3" s="260"/>
      <c r="X3" s="260"/>
      <c r="Y3" s="260"/>
      <c r="Z3" s="260"/>
      <c r="AA3" s="260"/>
      <c r="AB3" s="260"/>
      <c r="AC3" s="260"/>
      <c r="AD3" s="260"/>
      <c r="AE3" s="260"/>
      <c r="AF3" s="260"/>
      <c r="AG3" s="260"/>
      <c r="AH3" s="260"/>
      <c r="AI3" s="260"/>
      <c r="AJ3" s="260"/>
      <c r="AK3" s="260"/>
      <c r="AL3" s="260"/>
      <c r="AM3" s="260"/>
      <c r="AN3" s="260"/>
      <c r="AO3" s="260"/>
      <c r="AP3" s="260"/>
      <c r="AQ3" s="260"/>
      <c r="AR3" s="260"/>
      <c r="AS3" s="260"/>
      <c r="AT3" s="260"/>
      <c r="AU3" s="260"/>
      <c r="AV3" s="260"/>
      <c r="AW3" s="260"/>
      <c r="AX3" s="260"/>
      <c r="AY3" s="260"/>
      <c r="AZ3" s="260"/>
      <c r="BA3" s="260"/>
      <c r="BB3" s="260"/>
      <c r="BC3" s="260"/>
      <c r="BD3" s="260"/>
      <c r="BE3" s="260"/>
      <c r="BF3" s="260"/>
      <c r="BG3" s="260"/>
      <c r="BH3" s="260"/>
      <c r="BI3" s="260"/>
      <c r="BJ3" s="260"/>
      <c r="BK3" s="260"/>
      <c r="BL3" s="260"/>
      <c r="BM3" s="260"/>
      <c r="BN3" s="260"/>
      <c r="BO3" s="260"/>
      <c r="BP3" s="260"/>
      <c r="BQ3" s="260"/>
      <c r="BR3" s="260"/>
      <c r="BS3" s="260"/>
      <c r="BT3" s="260"/>
      <c r="BU3" s="260"/>
      <c r="BV3" s="260"/>
      <c r="BW3" s="260"/>
      <c r="BX3" s="260"/>
      <c r="BY3" s="260"/>
      <c r="BZ3" s="260"/>
      <c r="CA3" s="260"/>
      <c r="CB3" s="260"/>
      <c r="CC3" s="260"/>
      <c r="CD3" s="260"/>
      <c r="CE3" s="260"/>
      <c r="CF3" s="260"/>
      <c r="CG3" s="260"/>
      <c r="CH3" s="260"/>
      <c r="CI3" s="260"/>
      <c r="CJ3" s="260"/>
      <c r="CK3" s="260"/>
      <c r="CL3" s="260"/>
      <c r="CM3" s="260"/>
      <c r="CN3" s="260"/>
    </row>
    <row r="4" spans="1:94" ht="7.2" customHeight="1" thickBot="1" x14ac:dyDescent="0.5">
      <c r="A4" s="12"/>
      <c r="B4" s="12"/>
      <c r="C4" s="12"/>
      <c r="D4" s="12"/>
      <c r="E4" s="14"/>
      <c r="F4" s="14"/>
      <c r="G4" s="15"/>
      <c r="H4" s="15"/>
      <c r="I4" s="15"/>
      <c r="J4" s="12"/>
      <c r="K4" s="12"/>
      <c r="L4" s="12"/>
      <c r="M4" s="12"/>
      <c r="N4" s="12"/>
      <c r="O4" s="12"/>
      <c r="P4" s="12"/>
      <c r="Q4" s="12"/>
      <c r="R4" s="12"/>
      <c r="S4" s="12"/>
      <c r="T4" s="12"/>
      <c r="U4" s="12"/>
      <c r="V4" s="12"/>
      <c r="W4" s="12"/>
      <c r="X4" s="12"/>
      <c r="Y4" s="12"/>
      <c r="Z4" s="12"/>
      <c r="AA4" s="12"/>
      <c r="AB4" s="12"/>
      <c r="AC4" s="12"/>
      <c r="AD4" s="12"/>
      <c r="AE4" s="12"/>
      <c r="AF4" s="12"/>
      <c r="AG4" s="12"/>
      <c r="AH4" s="12"/>
      <c r="AI4" s="12"/>
      <c r="AJ4" s="12"/>
      <c r="AK4" s="12"/>
      <c r="AL4" s="12"/>
      <c r="AM4" s="12"/>
      <c r="AN4" s="12"/>
      <c r="AO4" s="12"/>
      <c r="AP4" s="12"/>
      <c r="AQ4" s="12"/>
      <c r="AR4" s="12"/>
      <c r="AS4" s="12"/>
      <c r="AT4" s="12"/>
      <c r="AU4" s="12"/>
      <c r="AV4" s="12"/>
      <c r="AW4" s="12"/>
      <c r="AX4" s="12"/>
      <c r="AY4" s="12"/>
      <c r="AZ4" s="12"/>
      <c r="BA4" s="12"/>
      <c r="BB4" s="12"/>
      <c r="BC4" s="12"/>
      <c r="BD4" s="12"/>
      <c r="BE4" s="12"/>
      <c r="BF4" s="12"/>
      <c r="BG4" s="12"/>
      <c r="BH4" s="12"/>
      <c r="BI4" s="12"/>
      <c r="BJ4" s="12"/>
      <c r="BK4" s="12"/>
      <c r="BL4" s="12"/>
      <c r="BM4" s="12"/>
      <c r="BN4" s="12"/>
      <c r="BO4" s="12"/>
      <c r="BP4" s="12"/>
      <c r="BQ4" s="12"/>
      <c r="BR4" s="12"/>
      <c r="BS4" s="12"/>
      <c r="BT4" s="12"/>
      <c r="BU4" s="12"/>
      <c r="BV4" s="12"/>
      <c r="BW4" s="12"/>
      <c r="BX4" s="12"/>
      <c r="BY4" s="12"/>
      <c r="BZ4" s="12"/>
      <c r="CA4" s="12"/>
      <c r="CB4" s="12"/>
      <c r="CC4" s="12"/>
      <c r="CD4" s="12"/>
      <c r="CE4" s="12"/>
      <c r="CF4" s="12"/>
      <c r="CG4" s="12"/>
      <c r="CH4" s="12"/>
      <c r="CI4" s="12"/>
      <c r="CJ4" s="12"/>
      <c r="CK4" s="12"/>
      <c r="CL4" s="12"/>
      <c r="CM4" s="12"/>
      <c r="CN4" s="12"/>
      <c r="CO4" s="12"/>
    </row>
    <row r="5" spans="1:94" ht="27.6" customHeight="1" thickBot="1" x14ac:dyDescent="0.5">
      <c r="A5" s="12"/>
      <c r="B5" s="12"/>
      <c r="C5" s="261" t="s">
        <v>1</v>
      </c>
      <c r="D5" s="262"/>
      <c r="E5" s="262"/>
      <c r="F5" s="262"/>
      <c r="G5" s="262"/>
      <c r="H5" s="262"/>
      <c r="I5" s="262"/>
      <c r="J5" s="262"/>
      <c r="K5" s="262"/>
      <c r="L5" s="262"/>
      <c r="M5" s="262"/>
      <c r="N5" s="262"/>
      <c r="O5" s="262"/>
      <c r="P5" s="262"/>
      <c r="Q5" s="262"/>
      <c r="R5" s="262"/>
      <c r="S5" s="263"/>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4"/>
      <c r="AT5" s="264"/>
      <c r="AU5" s="264"/>
      <c r="AV5" s="264"/>
      <c r="AW5" s="264"/>
      <c r="AX5" s="264"/>
      <c r="AY5" s="264"/>
      <c r="AZ5" s="264"/>
      <c r="BA5" s="264"/>
      <c r="BB5" s="264"/>
      <c r="BC5" s="264"/>
      <c r="BD5" s="264"/>
      <c r="BE5" s="264"/>
      <c r="BF5" s="264"/>
      <c r="BG5" s="264"/>
      <c r="BH5" s="264"/>
      <c r="BI5" s="264"/>
      <c r="BJ5" s="264"/>
      <c r="BK5" s="264"/>
      <c r="BL5" s="264"/>
      <c r="BM5" s="264"/>
      <c r="BN5" s="264"/>
      <c r="BO5" s="264"/>
      <c r="BP5" s="264"/>
      <c r="BQ5" s="264"/>
      <c r="BR5" s="264"/>
      <c r="BS5" s="264"/>
      <c r="BT5" s="264"/>
      <c r="BU5" s="264"/>
      <c r="BV5" s="264"/>
      <c r="BW5" s="264"/>
      <c r="BX5" s="264"/>
      <c r="BY5" s="264"/>
      <c r="BZ5" s="264"/>
      <c r="CA5" s="264"/>
      <c r="CB5" s="264"/>
      <c r="CC5" s="264"/>
      <c r="CD5" s="264"/>
      <c r="CE5" s="264"/>
      <c r="CF5" s="264"/>
      <c r="CG5" s="264"/>
      <c r="CH5" s="264"/>
      <c r="CI5" s="264"/>
      <c r="CJ5" s="264"/>
      <c r="CK5" s="264"/>
      <c r="CL5" s="264"/>
      <c r="CM5" s="265"/>
      <c r="CN5" s="12"/>
    </row>
    <row r="6" spans="1:94" ht="9.6" customHeight="1" x14ac:dyDescent="0.45">
      <c r="A6" s="12"/>
      <c r="B6" s="12"/>
      <c r="C6" s="12"/>
      <c r="D6" s="12"/>
      <c r="E6" s="14"/>
      <c r="F6" s="14"/>
      <c r="G6" s="15"/>
      <c r="H6" s="15"/>
      <c r="I6" s="15"/>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2"/>
      <c r="AR6" s="12"/>
      <c r="AS6" s="12"/>
      <c r="AT6" s="12"/>
      <c r="AU6" s="12"/>
      <c r="AV6" s="12"/>
      <c r="AW6" s="12"/>
      <c r="AX6" s="12"/>
      <c r="AY6" s="12"/>
      <c r="AZ6" s="12"/>
      <c r="BA6" s="12"/>
      <c r="BB6" s="12"/>
      <c r="BC6" s="12"/>
      <c r="BD6" s="12"/>
      <c r="BE6" s="12"/>
      <c r="BF6" s="12"/>
      <c r="BG6" s="12"/>
      <c r="BH6" s="12"/>
      <c r="BI6" s="12"/>
      <c r="BJ6" s="12"/>
      <c r="BK6" s="12"/>
      <c r="BL6" s="12"/>
      <c r="BM6" s="12"/>
      <c r="BN6" s="12"/>
      <c r="BO6" s="12"/>
      <c r="BP6" s="12"/>
      <c r="BQ6" s="12"/>
      <c r="BR6" s="12"/>
      <c r="BS6" s="12"/>
      <c r="BT6" s="12"/>
      <c r="BU6" s="12"/>
      <c r="BV6" s="12"/>
      <c r="BW6" s="12"/>
      <c r="BX6" s="12"/>
      <c r="BY6" s="12"/>
      <c r="BZ6" s="12"/>
      <c r="CA6" s="12"/>
      <c r="CB6" s="12"/>
      <c r="CC6" s="12"/>
      <c r="CD6" s="12"/>
      <c r="CE6" s="12"/>
      <c r="CF6" s="12"/>
      <c r="CG6" s="12"/>
      <c r="CH6" s="12"/>
      <c r="CI6" s="12"/>
      <c r="CJ6" s="12"/>
      <c r="CK6" s="12"/>
      <c r="CL6" s="12"/>
      <c r="CM6" s="12"/>
      <c r="CN6" s="12"/>
      <c r="CO6" s="12"/>
    </row>
    <row r="7" spans="1:94" ht="31.95" customHeight="1" x14ac:dyDescent="0.45">
      <c r="A7" s="12"/>
      <c r="B7" s="16"/>
      <c r="C7" s="276" t="s">
        <v>146</v>
      </c>
      <c r="D7" s="276"/>
      <c r="E7" s="276"/>
      <c r="F7" s="276"/>
      <c r="G7" s="276"/>
      <c r="H7" s="276"/>
      <c r="I7" s="276"/>
      <c r="J7" s="276"/>
      <c r="K7" s="276"/>
      <c r="L7" s="276"/>
      <c r="M7" s="276"/>
      <c r="N7" s="276"/>
      <c r="O7" s="276"/>
      <c r="P7" s="276"/>
      <c r="Q7" s="276"/>
      <c r="R7" s="276"/>
      <c r="S7" s="276"/>
      <c r="T7" s="276"/>
      <c r="U7" s="276"/>
      <c r="V7" s="276"/>
      <c r="W7" s="276"/>
      <c r="X7" s="276"/>
      <c r="Y7" s="276"/>
      <c r="Z7" s="276"/>
      <c r="AA7" s="276"/>
      <c r="AB7" s="276"/>
      <c r="AC7" s="276"/>
      <c r="AD7" s="276"/>
      <c r="AE7" s="276"/>
      <c r="AF7" s="276"/>
      <c r="AG7" s="276"/>
      <c r="AH7" s="276"/>
      <c r="AI7" s="276"/>
      <c r="AJ7" s="276"/>
      <c r="AK7" s="276"/>
      <c r="AL7" s="276"/>
      <c r="AM7" s="276"/>
      <c r="AN7" s="276"/>
      <c r="AO7" s="276"/>
      <c r="AP7" s="276"/>
      <c r="AQ7" s="276"/>
      <c r="AR7" s="276"/>
      <c r="AS7" s="276"/>
      <c r="AT7" s="276"/>
      <c r="AU7" s="276"/>
      <c r="AV7" s="276"/>
      <c r="AW7" s="276"/>
      <c r="AX7" s="276"/>
      <c r="AY7" s="276"/>
      <c r="AZ7" s="276"/>
      <c r="BA7" s="276"/>
      <c r="BB7" s="276"/>
      <c r="BC7" s="276"/>
      <c r="BD7" s="276"/>
      <c r="BE7" s="276"/>
      <c r="BF7" s="276"/>
      <c r="BG7" s="276"/>
      <c r="BH7" s="276"/>
      <c r="BI7" s="276"/>
      <c r="BJ7" s="276"/>
      <c r="BK7" s="276"/>
      <c r="BL7" s="276"/>
      <c r="BM7" s="276"/>
      <c r="BN7" s="276"/>
      <c r="BO7" s="276"/>
      <c r="BP7" s="276"/>
      <c r="BQ7" s="276"/>
      <c r="BR7" s="276"/>
      <c r="BS7" s="276"/>
      <c r="BT7" s="276"/>
      <c r="BU7" s="276"/>
      <c r="BV7" s="276"/>
      <c r="BW7" s="276"/>
      <c r="BX7" s="276"/>
      <c r="BY7" s="276"/>
      <c r="BZ7" s="276"/>
      <c r="CA7" s="276"/>
      <c r="CB7" s="276"/>
      <c r="CC7" s="276"/>
      <c r="CD7" s="276"/>
      <c r="CE7" s="276"/>
      <c r="CF7" s="276"/>
      <c r="CG7" s="276"/>
      <c r="CH7" s="276"/>
      <c r="CI7" s="276"/>
      <c r="CJ7" s="276"/>
      <c r="CK7" s="276"/>
      <c r="CL7" s="276"/>
      <c r="CM7" s="276"/>
      <c r="CN7" s="17"/>
      <c r="CO7" s="17"/>
      <c r="CP7" s="17"/>
    </row>
    <row r="8" spans="1:94" ht="28.2" customHeight="1" x14ac:dyDescent="0.45">
      <c r="B8" s="12"/>
      <c r="C8" s="272" t="s">
        <v>147</v>
      </c>
      <c r="D8" s="272"/>
      <c r="E8" s="272"/>
      <c r="F8" s="272"/>
      <c r="G8" s="272"/>
      <c r="H8" s="272"/>
      <c r="I8" s="272"/>
      <c r="J8" s="272"/>
      <c r="K8" s="272"/>
      <c r="L8" s="272"/>
      <c r="M8" s="273"/>
      <c r="N8" s="274"/>
      <c r="O8" s="274"/>
      <c r="P8" s="274"/>
      <c r="Q8" s="274"/>
      <c r="R8" s="274"/>
      <c r="S8" s="274"/>
      <c r="T8" s="274"/>
      <c r="U8" s="274"/>
      <c r="V8" s="274"/>
      <c r="W8" s="274"/>
      <c r="X8" s="274"/>
      <c r="Y8" s="274"/>
      <c r="Z8" s="274"/>
      <c r="AA8" s="274"/>
      <c r="AB8" s="274"/>
      <c r="AC8" s="274"/>
      <c r="AD8" s="274"/>
      <c r="AE8" s="274"/>
      <c r="AF8" s="274"/>
      <c r="AG8" s="274"/>
      <c r="AH8" s="274"/>
      <c r="AI8" s="274"/>
      <c r="AJ8" s="274"/>
      <c r="AK8" s="274"/>
      <c r="AL8" s="274"/>
      <c r="AM8" s="274"/>
      <c r="AN8" s="274"/>
      <c r="AO8" s="274"/>
      <c r="AP8" s="274"/>
      <c r="AQ8" s="274"/>
      <c r="AR8" s="274"/>
      <c r="AS8" s="274"/>
      <c r="AT8" s="274"/>
      <c r="AU8" s="274"/>
      <c r="AV8" s="274"/>
      <c r="AW8" s="274"/>
      <c r="AX8" s="274"/>
      <c r="AY8" s="274"/>
      <c r="AZ8" s="274"/>
      <c r="BA8" s="274"/>
      <c r="BB8" s="274"/>
      <c r="BC8" s="274"/>
      <c r="BD8" s="274"/>
      <c r="BE8" s="274"/>
      <c r="BF8" s="274"/>
      <c r="BG8" s="274"/>
      <c r="BH8" s="274"/>
      <c r="BI8" s="274"/>
      <c r="BJ8" s="274"/>
      <c r="BK8" s="274"/>
      <c r="BL8" s="274"/>
      <c r="BM8" s="274"/>
      <c r="BN8" s="274"/>
      <c r="BO8" s="274"/>
      <c r="BP8" s="274"/>
      <c r="BQ8" s="274"/>
      <c r="BR8" s="274"/>
      <c r="BS8" s="274"/>
      <c r="BT8" s="274"/>
      <c r="BU8" s="274"/>
      <c r="BV8" s="274"/>
      <c r="BW8" s="274"/>
      <c r="BX8" s="274"/>
      <c r="BY8" s="274"/>
      <c r="BZ8" s="274"/>
      <c r="CA8" s="274"/>
      <c r="CB8" s="274"/>
      <c r="CC8" s="274"/>
      <c r="CD8" s="274"/>
      <c r="CE8" s="274"/>
      <c r="CF8" s="274"/>
      <c r="CG8" s="274"/>
      <c r="CH8" s="274"/>
      <c r="CI8" s="274"/>
      <c r="CJ8" s="274"/>
      <c r="CK8" s="274"/>
      <c r="CL8" s="274"/>
      <c r="CM8" s="275"/>
    </row>
    <row r="9" spans="1:94" ht="7.95" customHeight="1" x14ac:dyDescent="0.45">
      <c r="A9" s="12"/>
      <c r="B9" s="12"/>
      <c r="C9" s="12"/>
      <c r="D9" s="12"/>
      <c r="E9" s="14"/>
      <c r="F9" s="14"/>
      <c r="G9" s="15"/>
      <c r="H9" s="15"/>
      <c r="I9" s="15"/>
      <c r="J9" s="12"/>
      <c r="K9" s="12"/>
      <c r="L9" s="12"/>
      <c r="M9" s="12"/>
      <c r="N9" s="12"/>
      <c r="O9" s="12"/>
      <c r="P9" s="12"/>
      <c r="Q9" s="12"/>
      <c r="R9" s="12"/>
      <c r="S9" s="12"/>
      <c r="T9" s="12"/>
      <c r="U9" s="12"/>
      <c r="V9" s="12"/>
      <c r="W9" s="12"/>
      <c r="X9" s="12"/>
      <c r="Y9" s="12"/>
      <c r="Z9" s="12"/>
      <c r="AA9" s="12"/>
      <c r="AB9" s="12"/>
      <c r="AC9" s="12"/>
      <c r="AD9" s="12"/>
      <c r="AE9" s="12"/>
      <c r="AF9" s="12"/>
      <c r="AG9" s="12"/>
      <c r="AH9" s="12"/>
      <c r="AI9" s="12"/>
      <c r="AJ9" s="12"/>
      <c r="AK9" s="12"/>
      <c r="AL9" s="12"/>
      <c r="AM9" s="12"/>
      <c r="AN9" s="12"/>
      <c r="AO9" s="12"/>
      <c r="AP9" s="12"/>
      <c r="AQ9" s="12"/>
      <c r="AR9" s="12"/>
      <c r="AS9" s="12"/>
      <c r="AT9" s="12"/>
      <c r="AU9" s="12"/>
      <c r="AV9" s="12"/>
      <c r="AW9" s="12"/>
      <c r="AX9" s="12"/>
      <c r="AY9" s="12"/>
      <c r="AZ9" s="12"/>
      <c r="BA9" s="12"/>
      <c r="BB9" s="12"/>
      <c r="BC9" s="12"/>
      <c r="BD9" s="12"/>
      <c r="BE9" s="12"/>
      <c r="BF9" s="12"/>
      <c r="BG9" s="12"/>
      <c r="BH9" s="12"/>
      <c r="BI9" s="12"/>
      <c r="BJ9" s="12"/>
      <c r="BK9" s="12"/>
      <c r="BL9" s="12"/>
      <c r="BM9" s="12"/>
      <c r="BN9" s="12"/>
      <c r="BO9" s="12"/>
      <c r="BP9" s="12"/>
      <c r="BQ9" s="12"/>
      <c r="BR9" s="12"/>
      <c r="BS9" s="12"/>
      <c r="BT9" s="12"/>
      <c r="BU9" s="12"/>
      <c r="BV9" s="12"/>
      <c r="BW9" s="12"/>
      <c r="BX9" s="12"/>
      <c r="BY9" s="12"/>
      <c r="BZ9" s="12"/>
      <c r="CA9" s="12"/>
      <c r="CB9" s="12"/>
      <c r="CC9" s="12"/>
      <c r="CD9" s="12"/>
      <c r="CE9" s="12"/>
      <c r="CF9" s="12"/>
      <c r="CG9" s="12"/>
      <c r="CH9" s="12"/>
      <c r="CI9" s="12"/>
      <c r="CJ9" s="12"/>
      <c r="CK9" s="12"/>
      <c r="CL9" s="12"/>
      <c r="CM9" s="12"/>
      <c r="CN9" s="12"/>
      <c r="CO9" s="12"/>
    </row>
    <row r="10" spans="1:94" ht="20.399999999999999" thickBot="1" x14ac:dyDescent="0.5">
      <c r="A10" s="12"/>
      <c r="B10" s="266" t="s">
        <v>2</v>
      </c>
      <c r="C10" s="266"/>
      <c r="D10" s="266"/>
      <c r="E10" s="266"/>
      <c r="F10" s="266"/>
      <c r="G10" s="266"/>
      <c r="H10" s="266"/>
      <c r="I10" s="266"/>
      <c r="J10" s="266"/>
      <c r="K10" s="266"/>
      <c r="L10" s="266"/>
      <c r="M10" s="266"/>
      <c r="N10" s="266"/>
      <c r="O10" s="266"/>
      <c r="P10" s="266"/>
      <c r="Q10" s="266"/>
      <c r="R10" s="266"/>
      <c r="S10" s="266"/>
      <c r="T10" s="266"/>
      <c r="U10" s="266"/>
      <c r="V10" s="266"/>
      <c r="W10" s="266"/>
      <c r="X10" s="266"/>
      <c r="Y10" s="266"/>
      <c r="Z10" s="266"/>
      <c r="AA10" s="266"/>
      <c r="AB10" s="266"/>
      <c r="AC10" s="266"/>
      <c r="AD10" s="266"/>
      <c r="AE10" s="266"/>
      <c r="AF10" s="266"/>
      <c r="AG10" s="266"/>
      <c r="AH10" s="266"/>
      <c r="AI10" s="266"/>
      <c r="AJ10" s="266"/>
      <c r="AK10" s="266"/>
      <c r="AL10" s="266"/>
      <c r="AM10" s="266"/>
      <c r="AN10" s="266"/>
      <c r="AO10" s="266"/>
      <c r="AP10" s="266"/>
      <c r="AQ10" s="266"/>
      <c r="AR10" s="266"/>
      <c r="AS10" s="266"/>
      <c r="AT10" s="266"/>
      <c r="AU10" s="266"/>
      <c r="AV10" s="266"/>
      <c r="AW10" s="266"/>
      <c r="AX10" s="266"/>
      <c r="AY10" s="266"/>
      <c r="AZ10" s="266"/>
      <c r="BA10" s="266"/>
      <c r="BB10" s="266"/>
      <c r="BC10" s="266"/>
      <c r="BD10" s="266"/>
      <c r="BE10" s="266"/>
      <c r="BF10" s="266"/>
      <c r="BG10" s="266"/>
      <c r="BH10" s="266"/>
      <c r="BI10" s="266"/>
      <c r="BJ10" s="266"/>
      <c r="BK10" s="266"/>
      <c r="BL10" s="266"/>
      <c r="BM10" s="266"/>
      <c r="BN10" s="266"/>
      <c r="BO10" s="266"/>
      <c r="BP10" s="266"/>
      <c r="BQ10" s="266"/>
      <c r="BR10" s="266"/>
      <c r="BS10" s="266"/>
      <c r="BT10" s="266"/>
      <c r="BU10" s="266"/>
      <c r="BV10" s="266"/>
      <c r="BW10" s="266"/>
      <c r="BX10" s="266"/>
      <c r="BY10" s="266"/>
      <c r="BZ10" s="266"/>
      <c r="CA10" s="266"/>
      <c r="CB10" s="266"/>
      <c r="CC10" s="266"/>
      <c r="CD10" s="266"/>
      <c r="CE10" s="266"/>
      <c r="CF10" s="266"/>
      <c r="CG10" s="266"/>
      <c r="CH10" s="266"/>
      <c r="CI10" s="266"/>
      <c r="CJ10" s="266"/>
      <c r="CK10" s="266"/>
      <c r="CL10" s="266"/>
      <c r="CM10" s="266"/>
      <c r="CN10" s="266"/>
      <c r="CO10" s="12"/>
    </row>
    <row r="11" spans="1:94" ht="33" customHeight="1" x14ac:dyDescent="0.45">
      <c r="A11" s="12"/>
      <c r="B11" s="267" t="s">
        <v>3</v>
      </c>
      <c r="C11" s="268"/>
      <c r="D11" s="269"/>
      <c r="E11" s="270" t="s">
        <v>4</v>
      </c>
      <c r="F11" s="268"/>
      <c r="G11" s="268"/>
      <c r="H11" s="268"/>
      <c r="I11" s="268"/>
      <c r="J11" s="268"/>
      <c r="K11" s="268"/>
      <c r="L11" s="268"/>
      <c r="M11" s="268"/>
      <c r="N11" s="269"/>
      <c r="O11" s="270" t="s">
        <v>5</v>
      </c>
      <c r="P11" s="268"/>
      <c r="Q11" s="268"/>
      <c r="R11" s="268"/>
      <c r="S11" s="268"/>
      <c r="T11" s="268"/>
      <c r="U11" s="268"/>
      <c r="V11" s="268"/>
      <c r="W11" s="268"/>
      <c r="X11" s="268"/>
      <c r="Y11" s="268"/>
      <c r="Z11" s="268"/>
      <c r="AA11" s="268"/>
      <c r="AB11" s="268"/>
      <c r="AC11" s="268"/>
      <c r="AD11" s="268"/>
      <c r="AE11" s="268"/>
      <c r="AF11" s="268"/>
      <c r="AG11" s="268"/>
      <c r="AH11" s="268"/>
      <c r="AI11" s="268"/>
      <c r="AJ11" s="268"/>
      <c r="AK11" s="268"/>
      <c r="AL11" s="268"/>
      <c r="AM11" s="268"/>
      <c r="AN11" s="268"/>
      <c r="AO11" s="268"/>
      <c r="AP11" s="268"/>
      <c r="AQ11" s="268"/>
      <c r="AR11" s="268"/>
      <c r="AS11" s="268"/>
      <c r="AT11" s="268"/>
      <c r="AU11" s="268"/>
      <c r="AV11" s="268"/>
      <c r="AW11" s="268"/>
      <c r="AX11" s="268"/>
      <c r="AY11" s="268"/>
      <c r="AZ11" s="268"/>
      <c r="BA11" s="268"/>
      <c r="BB11" s="268"/>
      <c r="BC11" s="268"/>
      <c r="BD11" s="269"/>
      <c r="BE11" s="270" t="s">
        <v>6</v>
      </c>
      <c r="BF11" s="268"/>
      <c r="BG11" s="268"/>
      <c r="BH11" s="268"/>
      <c r="BI11" s="268"/>
      <c r="BJ11" s="268"/>
      <c r="BK11" s="268"/>
      <c r="BL11" s="268"/>
      <c r="BM11" s="268"/>
      <c r="BN11" s="268"/>
      <c r="BO11" s="268"/>
      <c r="BP11" s="268"/>
      <c r="BQ11" s="268"/>
      <c r="BR11" s="268"/>
      <c r="BS11" s="268"/>
      <c r="BT11" s="269"/>
      <c r="BU11" s="271" t="s">
        <v>7</v>
      </c>
      <c r="BV11" s="271"/>
      <c r="BW11" s="271"/>
      <c r="BX11" s="271"/>
      <c r="BY11" s="271"/>
      <c r="BZ11" s="271"/>
      <c r="CA11" s="271"/>
      <c r="CB11" s="271"/>
      <c r="CC11" s="271"/>
      <c r="CD11" s="257" t="s">
        <v>8</v>
      </c>
      <c r="CE11" s="257"/>
      <c r="CF11" s="257"/>
      <c r="CG11" s="257"/>
      <c r="CH11" s="257"/>
      <c r="CI11" s="257"/>
      <c r="CJ11" s="257"/>
      <c r="CK11" s="257"/>
      <c r="CL11" s="257"/>
      <c r="CM11" s="258"/>
    </row>
    <row r="12" spans="1:94" ht="33" customHeight="1" x14ac:dyDescent="0.45">
      <c r="A12" s="12"/>
      <c r="B12" s="194" t="s">
        <v>9</v>
      </c>
      <c r="C12" s="195"/>
      <c r="D12" s="196"/>
      <c r="E12" s="197" t="s">
        <v>10</v>
      </c>
      <c r="F12" s="198"/>
      <c r="G12" s="198"/>
      <c r="H12" s="198"/>
      <c r="I12" s="198"/>
      <c r="J12" s="198"/>
      <c r="K12" s="198"/>
      <c r="L12" s="198"/>
      <c r="M12" s="198"/>
      <c r="N12" s="199"/>
      <c r="O12" s="251" t="s">
        <v>11</v>
      </c>
      <c r="P12" s="234"/>
      <c r="Q12" s="234"/>
      <c r="R12" s="234"/>
      <c r="S12" s="234"/>
      <c r="T12" s="234"/>
      <c r="U12" s="234"/>
      <c r="V12" s="234"/>
      <c r="W12" s="234"/>
      <c r="X12" s="234"/>
      <c r="Y12" s="234"/>
      <c r="Z12" s="234"/>
      <c r="AA12" s="234"/>
      <c r="AB12" s="234"/>
      <c r="AC12" s="234"/>
      <c r="AD12" s="234"/>
      <c r="AE12" s="234"/>
      <c r="AF12" s="234"/>
      <c r="AG12" s="234"/>
      <c r="AH12" s="234"/>
      <c r="AI12" s="234"/>
      <c r="AJ12" s="234"/>
      <c r="AK12" s="234"/>
      <c r="AL12" s="234"/>
      <c r="AM12" s="234"/>
      <c r="AN12" s="234"/>
      <c r="AO12" s="234"/>
      <c r="AP12" s="234"/>
      <c r="AQ12" s="234"/>
      <c r="AR12" s="234"/>
      <c r="AS12" s="234"/>
      <c r="AT12" s="234"/>
      <c r="AU12" s="234"/>
      <c r="AV12" s="234"/>
      <c r="AW12" s="234"/>
      <c r="AX12" s="234"/>
      <c r="AY12" s="234"/>
      <c r="AZ12" s="234"/>
      <c r="BA12" s="234"/>
      <c r="BB12" s="198"/>
      <c r="BC12" s="198"/>
      <c r="BD12" s="199"/>
      <c r="BE12" s="197" t="s">
        <v>12</v>
      </c>
      <c r="BF12" s="198"/>
      <c r="BG12" s="198"/>
      <c r="BH12" s="198"/>
      <c r="BI12" s="198"/>
      <c r="BJ12" s="198"/>
      <c r="BK12" s="198"/>
      <c r="BL12" s="198"/>
      <c r="BM12" s="198"/>
      <c r="BN12" s="198"/>
      <c r="BO12" s="198"/>
      <c r="BP12" s="198"/>
      <c r="BQ12" s="198"/>
      <c r="BR12" s="198"/>
      <c r="BS12" s="198"/>
      <c r="BT12" s="199"/>
      <c r="BU12" s="254" t="s">
        <v>13</v>
      </c>
      <c r="BV12" s="254"/>
      <c r="BW12" s="254"/>
      <c r="BX12" s="254"/>
      <c r="BY12" s="254"/>
      <c r="BZ12" s="254"/>
      <c r="CA12" s="254"/>
      <c r="CB12" s="254"/>
      <c r="CC12" s="254"/>
      <c r="CD12" s="192"/>
      <c r="CE12" s="192"/>
      <c r="CF12" s="192"/>
      <c r="CG12" s="192"/>
      <c r="CH12" s="192"/>
      <c r="CI12" s="192"/>
      <c r="CJ12" s="192"/>
      <c r="CK12" s="192"/>
      <c r="CL12" s="192"/>
      <c r="CM12" s="193"/>
    </row>
    <row r="13" spans="1:94" ht="33" customHeight="1" x14ac:dyDescent="0.45">
      <c r="A13" s="12"/>
      <c r="B13" s="194" t="s">
        <v>14</v>
      </c>
      <c r="C13" s="195"/>
      <c r="D13" s="196"/>
      <c r="E13" s="197" t="s">
        <v>15</v>
      </c>
      <c r="F13" s="198"/>
      <c r="G13" s="198"/>
      <c r="H13" s="198"/>
      <c r="I13" s="198"/>
      <c r="J13" s="198"/>
      <c r="K13" s="198"/>
      <c r="L13" s="198"/>
      <c r="M13" s="198"/>
      <c r="N13" s="199"/>
      <c r="O13" s="251" t="s">
        <v>316</v>
      </c>
      <c r="P13" s="234"/>
      <c r="Q13" s="234"/>
      <c r="R13" s="234"/>
      <c r="S13" s="234"/>
      <c r="T13" s="234"/>
      <c r="U13" s="234"/>
      <c r="V13" s="234"/>
      <c r="W13" s="234"/>
      <c r="X13" s="234"/>
      <c r="Y13" s="234"/>
      <c r="Z13" s="234"/>
      <c r="AA13" s="234"/>
      <c r="AB13" s="234"/>
      <c r="AC13" s="234"/>
      <c r="AD13" s="234"/>
      <c r="AE13" s="234"/>
      <c r="AF13" s="234"/>
      <c r="AG13" s="234"/>
      <c r="AH13" s="234"/>
      <c r="AI13" s="234"/>
      <c r="AJ13" s="234"/>
      <c r="AK13" s="234"/>
      <c r="AL13" s="234"/>
      <c r="AM13" s="234"/>
      <c r="AN13" s="234"/>
      <c r="AO13" s="234"/>
      <c r="AP13" s="234"/>
      <c r="AQ13" s="234"/>
      <c r="AR13" s="234"/>
      <c r="AS13" s="234"/>
      <c r="AT13" s="234"/>
      <c r="AU13" s="234"/>
      <c r="AV13" s="234"/>
      <c r="AW13" s="234"/>
      <c r="AX13" s="234"/>
      <c r="AY13" s="234"/>
      <c r="AZ13" s="234"/>
      <c r="BA13" s="234"/>
      <c r="BB13" s="198"/>
      <c r="BC13" s="198"/>
      <c r="BD13" s="199"/>
      <c r="BE13" s="197" t="s">
        <v>12</v>
      </c>
      <c r="BF13" s="198"/>
      <c r="BG13" s="198"/>
      <c r="BH13" s="198"/>
      <c r="BI13" s="198"/>
      <c r="BJ13" s="198"/>
      <c r="BK13" s="198"/>
      <c r="BL13" s="198"/>
      <c r="BM13" s="198"/>
      <c r="BN13" s="198"/>
      <c r="BO13" s="198"/>
      <c r="BP13" s="198"/>
      <c r="BQ13" s="198"/>
      <c r="BR13" s="198"/>
      <c r="BS13" s="198"/>
      <c r="BT13" s="199"/>
      <c r="BU13" s="254" t="s">
        <v>13</v>
      </c>
      <c r="BV13" s="254"/>
      <c r="BW13" s="254"/>
      <c r="BX13" s="254"/>
      <c r="BY13" s="254"/>
      <c r="BZ13" s="254"/>
      <c r="CA13" s="254"/>
      <c r="CB13" s="254"/>
      <c r="CC13" s="254"/>
      <c r="CD13" s="192"/>
      <c r="CE13" s="192"/>
      <c r="CF13" s="192"/>
      <c r="CG13" s="192"/>
      <c r="CH13" s="192"/>
      <c r="CI13" s="192"/>
      <c r="CJ13" s="192"/>
      <c r="CK13" s="192"/>
      <c r="CL13" s="192"/>
      <c r="CM13" s="193"/>
    </row>
    <row r="14" spans="1:94" ht="33" customHeight="1" x14ac:dyDescent="0.45">
      <c r="A14" s="12"/>
      <c r="B14" s="194" t="s">
        <v>16</v>
      </c>
      <c r="C14" s="195"/>
      <c r="D14" s="196"/>
      <c r="E14" s="197" t="s">
        <v>17</v>
      </c>
      <c r="F14" s="198"/>
      <c r="G14" s="198"/>
      <c r="H14" s="198"/>
      <c r="I14" s="198"/>
      <c r="J14" s="198"/>
      <c r="K14" s="198"/>
      <c r="L14" s="198"/>
      <c r="M14" s="198"/>
      <c r="N14" s="199"/>
      <c r="O14" s="251" t="s">
        <v>318</v>
      </c>
      <c r="P14" s="234"/>
      <c r="Q14" s="234"/>
      <c r="R14" s="234"/>
      <c r="S14" s="234"/>
      <c r="T14" s="234"/>
      <c r="U14" s="234"/>
      <c r="V14" s="234"/>
      <c r="W14" s="234"/>
      <c r="X14" s="234"/>
      <c r="Y14" s="234"/>
      <c r="Z14" s="234"/>
      <c r="AA14" s="234"/>
      <c r="AB14" s="234"/>
      <c r="AC14" s="234"/>
      <c r="AD14" s="234"/>
      <c r="AE14" s="234"/>
      <c r="AF14" s="234"/>
      <c r="AG14" s="234"/>
      <c r="AH14" s="234"/>
      <c r="AI14" s="234"/>
      <c r="AJ14" s="234"/>
      <c r="AK14" s="234"/>
      <c r="AL14" s="234"/>
      <c r="AM14" s="234"/>
      <c r="AN14" s="234"/>
      <c r="AO14" s="234"/>
      <c r="AP14" s="234"/>
      <c r="AQ14" s="234"/>
      <c r="AR14" s="234"/>
      <c r="AS14" s="234"/>
      <c r="AT14" s="234"/>
      <c r="AU14" s="234"/>
      <c r="AV14" s="234"/>
      <c r="AW14" s="234"/>
      <c r="AX14" s="234"/>
      <c r="AY14" s="234"/>
      <c r="AZ14" s="234"/>
      <c r="BA14" s="234"/>
      <c r="BB14" s="198"/>
      <c r="BC14" s="198"/>
      <c r="BD14" s="199"/>
      <c r="BE14" s="197" t="s">
        <v>12</v>
      </c>
      <c r="BF14" s="198"/>
      <c r="BG14" s="198"/>
      <c r="BH14" s="198"/>
      <c r="BI14" s="198"/>
      <c r="BJ14" s="198"/>
      <c r="BK14" s="198"/>
      <c r="BL14" s="198"/>
      <c r="BM14" s="198"/>
      <c r="BN14" s="198"/>
      <c r="BO14" s="198"/>
      <c r="BP14" s="198"/>
      <c r="BQ14" s="198"/>
      <c r="BR14" s="198"/>
      <c r="BS14" s="198"/>
      <c r="BT14" s="199"/>
      <c r="BU14" s="202" t="s">
        <v>18</v>
      </c>
      <c r="BV14" s="203"/>
      <c r="BW14" s="203"/>
      <c r="BX14" s="203"/>
      <c r="BY14" s="203"/>
      <c r="BZ14" s="203"/>
      <c r="CA14" s="203"/>
      <c r="CB14" s="203"/>
      <c r="CC14" s="203"/>
      <c r="CD14" s="192"/>
      <c r="CE14" s="192"/>
      <c r="CF14" s="192"/>
      <c r="CG14" s="192"/>
      <c r="CH14" s="192"/>
      <c r="CI14" s="192"/>
      <c r="CJ14" s="192"/>
      <c r="CK14" s="192"/>
      <c r="CL14" s="192"/>
      <c r="CM14" s="193"/>
    </row>
    <row r="15" spans="1:94" ht="56.25" customHeight="1" x14ac:dyDescent="0.45">
      <c r="A15" s="12"/>
      <c r="B15" s="194" t="s">
        <v>317</v>
      </c>
      <c r="C15" s="195"/>
      <c r="D15" s="196"/>
      <c r="E15" s="197" t="s">
        <v>17</v>
      </c>
      <c r="F15" s="198"/>
      <c r="G15" s="198"/>
      <c r="H15" s="198"/>
      <c r="I15" s="198"/>
      <c r="J15" s="198"/>
      <c r="K15" s="198"/>
      <c r="L15" s="198"/>
      <c r="M15" s="198"/>
      <c r="N15" s="199"/>
      <c r="O15" s="200" t="s">
        <v>418</v>
      </c>
      <c r="P15" s="234"/>
      <c r="Q15" s="234"/>
      <c r="R15" s="234"/>
      <c r="S15" s="234"/>
      <c r="T15" s="234"/>
      <c r="U15" s="234"/>
      <c r="V15" s="234"/>
      <c r="W15" s="234"/>
      <c r="X15" s="234"/>
      <c r="Y15" s="234"/>
      <c r="Z15" s="234"/>
      <c r="AA15" s="234"/>
      <c r="AB15" s="234"/>
      <c r="AC15" s="234"/>
      <c r="AD15" s="234"/>
      <c r="AE15" s="234"/>
      <c r="AF15" s="234"/>
      <c r="AG15" s="234"/>
      <c r="AH15" s="234"/>
      <c r="AI15" s="234"/>
      <c r="AJ15" s="234"/>
      <c r="AK15" s="234"/>
      <c r="AL15" s="234"/>
      <c r="AM15" s="234"/>
      <c r="AN15" s="234"/>
      <c r="AO15" s="234"/>
      <c r="AP15" s="234"/>
      <c r="AQ15" s="234"/>
      <c r="AR15" s="234"/>
      <c r="AS15" s="234"/>
      <c r="AT15" s="234"/>
      <c r="AU15" s="234"/>
      <c r="AV15" s="234"/>
      <c r="AW15" s="234"/>
      <c r="AX15" s="234"/>
      <c r="AY15" s="234"/>
      <c r="AZ15" s="234"/>
      <c r="BA15" s="234"/>
      <c r="BB15" s="198"/>
      <c r="BC15" s="198"/>
      <c r="BD15" s="199"/>
      <c r="BE15" s="197" t="s">
        <v>12</v>
      </c>
      <c r="BF15" s="198"/>
      <c r="BG15" s="198"/>
      <c r="BH15" s="198"/>
      <c r="BI15" s="198"/>
      <c r="BJ15" s="198"/>
      <c r="BK15" s="198"/>
      <c r="BL15" s="198"/>
      <c r="BM15" s="198"/>
      <c r="BN15" s="198"/>
      <c r="BO15" s="198"/>
      <c r="BP15" s="198"/>
      <c r="BQ15" s="198"/>
      <c r="BR15" s="198"/>
      <c r="BS15" s="198"/>
      <c r="BT15" s="199"/>
      <c r="BU15" s="202" t="s">
        <v>18</v>
      </c>
      <c r="BV15" s="203"/>
      <c r="BW15" s="203"/>
      <c r="BX15" s="203"/>
      <c r="BY15" s="203"/>
      <c r="BZ15" s="203"/>
      <c r="CA15" s="203"/>
      <c r="CB15" s="203"/>
      <c r="CC15" s="203"/>
      <c r="CD15" s="192"/>
      <c r="CE15" s="192"/>
      <c r="CF15" s="192"/>
      <c r="CG15" s="192"/>
      <c r="CH15" s="192"/>
      <c r="CI15" s="192"/>
      <c r="CJ15" s="192"/>
      <c r="CK15" s="192"/>
      <c r="CL15" s="192"/>
      <c r="CM15" s="193"/>
    </row>
    <row r="16" spans="1:94" ht="33" customHeight="1" x14ac:dyDescent="0.45">
      <c r="A16" s="12"/>
      <c r="B16" s="194" t="s">
        <v>21</v>
      </c>
      <c r="C16" s="195"/>
      <c r="D16" s="196"/>
      <c r="E16" s="197" t="s">
        <v>17</v>
      </c>
      <c r="F16" s="198"/>
      <c r="G16" s="198"/>
      <c r="H16" s="198"/>
      <c r="I16" s="198"/>
      <c r="J16" s="198"/>
      <c r="K16" s="198"/>
      <c r="L16" s="198"/>
      <c r="M16" s="198"/>
      <c r="N16" s="199"/>
      <c r="O16" s="251" t="s">
        <v>419</v>
      </c>
      <c r="P16" s="234"/>
      <c r="Q16" s="234"/>
      <c r="R16" s="234"/>
      <c r="S16" s="234"/>
      <c r="T16" s="234"/>
      <c r="U16" s="234"/>
      <c r="V16" s="234"/>
      <c r="W16" s="234"/>
      <c r="X16" s="234"/>
      <c r="Y16" s="234"/>
      <c r="Z16" s="234"/>
      <c r="AA16" s="234"/>
      <c r="AB16" s="234"/>
      <c r="AC16" s="234"/>
      <c r="AD16" s="234"/>
      <c r="AE16" s="234"/>
      <c r="AF16" s="234"/>
      <c r="AG16" s="234"/>
      <c r="AH16" s="234"/>
      <c r="AI16" s="234"/>
      <c r="AJ16" s="234"/>
      <c r="AK16" s="234"/>
      <c r="AL16" s="234"/>
      <c r="AM16" s="234"/>
      <c r="AN16" s="234"/>
      <c r="AO16" s="234"/>
      <c r="AP16" s="234"/>
      <c r="AQ16" s="234"/>
      <c r="AR16" s="234"/>
      <c r="AS16" s="234"/>
      <c r="AT16" s="234"/>
      <c r="AU16" s="234"/>
      <c r="AV16" s="234"/>
      <c r="AW16" s="234"/>
      <c r="AX16" s="234"/>
      <c r="AY16" s="234"/>
      <c r="AZ16" s="234"/>
      <c r="BA16" s="234"/>
      <c r="BB16" s="198"/>
      <c r="BC16" s="198"/>
      <c r="BD16" s="199"/>
      <c r="BE16" s="197" t="s">
        <v>12</v>
      </c>
      <c r="BF16" s="198"/>
      <c r="BG16" s="198"/>
      <c r="BH16" s="198"/>
      <c r="BI16" s="198"/>
      <c r="BJ16" s="198"/>
      <c r="BK16" s="198"/>
      <c r="BL16" s="198"/>
      <c r="BM16" s="198"/>
      <c r="BN16" s="198"/>
      <c r="BO16" s="198"/>
      <c r="BP16" s="198"/>
      <c r="BQ16" s="198"/>
      <c r="BR16" s="198"/>
      <c r="BS16" s="198"/>
      <c r="BT16" s="199"/>
      <c r="BU16" s="202" t="s">
        <v>18</v>
      </c>
      <c r="BV16" s="203"/>
      <c r="BW16" s="203"/>
      <c r="BX16" s="203"/>
      <c r="BY16" s="203"/>
      <c r="BZ16" s="203"/>
      <c r="CA16" s="203"/>
      <c r="CB16" s="203"/>
      <c r="CC16" s="203"/>
      <c r="CD16" s="192"/>
      <c r="CE16" s="192"/>
      <c r="CF16" s="192"/>
      <c r="CG16" s="192"/>
      <c r="CH16" s="192"/>
      <c r="CI16" s="192"/>
      <c r="CJ16" s="192"/>
      <c r="CK16" s="192"/>
      <c r="CL16" s="192"/>
      <c r="CM16" s="193"/>
    </row>
    <row r="17" spans="1:93" ht="33" customHeight="1" x14ac:dyDescent="0.45">
      <c r="A17" s="12"/>
      <c r="B17" s="194" t="s">
        <v>28</v>
      </c>
      <c r="C17" s="195"/>
      <c r="D17" s="196"/>
      <c r="E17" s="197" t="s">
        <v>151</v>
      </c>
      <c r="F17" s="198"/>
      <c r="G17" s="198"/>
      <c r="H17" s="198"/>
      <c r="I17" s="198"/>
      <c r="J17" s="198"/>
      <c r="K17" s="198"/>
      <c r="L17" s="198"/>
      <c r="M17" s="198"/>
      <c r="N17" s="199"/>
      <c r="O17" s="200" t="s">
        <v>145</v>
      </c>
      <c r="P17" s="201"/>
      <c r="Q17" s="201"/>
      <c r="R17" s="201"/>
      <c r="S17" s="201"/>
      <c r="T17" s="201"/>
      <c r="U17" s="201"/>
      <c r="V17" s="201"/>
      <c r="W17" s="201"/>
      <c r="X17" s="201"/>
      <c r="Y17" s="201"/>
      <c r="Z17" s="201"/>
      <c r="AA17" s="201"/>
      <c r="AB17" s="201"/>
      <c r="AC17" s="201"/>
      <c r="AD17" s="201"/>
      <c r="AE17" s="201"/>
      <c r="AF17" s="201"/>
      <c r="AG17" s="201"/>
      <c r="AH17" s="201"/>
      <c r="AI17" s="201"/>
      <c r="AJ17" s="201"/>
      <c r="AK17" s="201"/>
      <c r="AL17" s="201"/>
      <c r="AM17" s="201"/>
      <c r="AN17" s="201"/>
      <c r="AO17" s="201"/>
      <c r="AP17" s="201"/>
      <c r="AQ17" s="201"/>
      <c r="AR17" s="201"/>
      <c r="AS17" s="201"/>
      <c r="AT17" s="201"/>
      <c r="AU17" s="201"/>
      <c r="AV17" s="201"/>
      <c r="AW17" s="201"/>
      <c r="AX17" s="201"/>
      <c r="AY17" s="201"/>
      <c r="AZ17" s="201"/>
      <c r="BA17" s="201"/>
      <c r="BB17" s="198" t="s">
        <v>148</v>
      </c>
      <c r="BC17" s="198"/>
      <c r="BD17" s="199"/>
      <c r="BE17" s="197" t="s">
        <v>24</v>
      </c>
      <c r="BF17" s="198"/>
      <c r="BG17" s="198"/>
      <c r="BH17" s="198"/>
      <c r="BI17" s="198"/>
      <c r="BJ17" s="198"/>
      <c r="BK17" s="198"/>
      <c r="BL17" s="198"/>
      <c r="BM17" s="198"/>
      <c r="BN17" s="198"/>
      <c r="BO17" s="198"/>
      <c r="BP17" s="198"/>
      <c r="BQ17" s="198"/>
      <c r="BR17" s="198"/>
      <c r="BS17" s="198"/>
      <c r="BT17" s="199"/>
      <c r="BU17" s="254" t="s">
        <v>13</v>
      </c>
      <c r="BV17" s="254"/>
      <c r="BW17" s="254"/>
      <c r="BX17" s="254"/>
      <c r="BY17" s="254"/>
      <c r="BZ17" s="254"/>
      <c r="CA17" s="254"/>
      <c r="CB17" s="254"/>
      <c r="CC17" s="254"/>
      <c r="CD17" s="192"/>
      <c r="CE17" s="192"/>
      <c r="CF17" s="192"/>
      <c r="CG17" s="192"/>
      <c r="CH17" s="192"/>
      <c r="CI17" s="192"/>
      <c r="CJ17" s="192"/>
      <c r="CK17" s="192"/>
      <c r="CL17" s="192"/>
      <c r="CM17" s="193"/>
    </row>
    <row r="18" spans="1:93" ht="33" customHeight="1" x14ac:dyDescent="0.45">
      <c r="A18" s="12"/>
      <c r="B18" s="194" t="s">
        <v>33</v>
      </c>
      <c r="C18" s="195"/>
      <c r="D18" s="196"/>
      <c r="E18" s="197" t="s">
        <v>151</v>
      </c>
      <c r="F18" s="198"/>
      <c r="G18" s="198"/>
      <c r="H18" s="198"/>
      <c r="I18" s="198"/>
      <c r="J18" s="198"/>
      <c r="K18" s="198"/>
      <c r="L18" s="198"/>
      <c r="M18" s="198"/>
      <c r="N18" s="199"/>
      <c r="O18" s="200" t="s">
        <v>149</v>
      </c>
      <c r="P18" s="201"/>
      <c r="Q18" s="201"/>
      <c r="R18" s="201"/>
      <c r="S18" s="201"/>
      <c r="T18" s="201"/>
      <c r="U18" s="201"/>
      <c r="V18" s="201"/>
      <c r="W18" s="201"/>
      <c r="X18" s="201"/>
      <c r="Y18" s="201"/>
      <c r="Z18" s="201"/>
      <c r="AA18" s="201"/>
      <c r="AB18" s="201"/>
      <c r="AC18" s="201"/>
      <c r="AD18" s="201"/>
      <c r="AE18" s="201"/>
      <c r="AF18" s="201"/>
      <c r="AG18" s="201"/>
      <c r="AH18" s="201"/>
      <c r="AI18" s="201"/>
      <c r="AJ18" s="201"/>
      <c r="AK18" s="201"/>
      <c r="AL18" s="201"/>
      <c r="AM18" s="201"/>
      <c r="AN18" s="201"/>
      <c r="AO18" s="201"/>
      <c r="AP18" s="201"/>
      <c r="AQ18" s="201"/>
      <c r="AR18" s="201"/>
      <c r="AS18" s="201"/>
      <c r="AT18" s="201"/>
      <c r="AU18" s="201"/>
      <c r="AV18" s="201"/>
      <c r="AW18" s="201"/>
      <c r="AX18" s="201"/>
      <c r="AY18" s="201"/>
      <c r="AZ18" s="201"/>
      <c r="BA18" s="201"/>
      <c r="BB18" s="198" t="s">
        <v>150</v>
      </c>
      <c r="BC18" s="198"/>
      <c r="BD18" s="199"/>
      <c r="BE18" s="197" t="s">
        <v>24</v>
      </c>
      <c r="BF18" s="198"/>
      <c r="BG18" s="198"/>
      <c r="BH18" s="198"/>
      <c r="BI18" s="198"/>
      <c r="BJ18" s="198"/>
      <c r="BK18" s="198"/>
      <c r="BL18" s="198"/>
      <c r="BM18" s="198"/>
      <c r="BN18" s="198"/>
      <c r="BO18" s="198"/>
      <c r="BP18" s="198"/>
      <c r="BQ18" s="198"/>
      <c r="BR18" s="198"/>
      <c r="BS18" s="198"/>
      <c r="BT18" s="199"/>
      <c r="BU18" s="202" t="s">
        <v>18</v>
      </c>
      <c r="BV18" s="203"/>
      <c r="BW18" s="203"/>
      <c r="BX18" s="203"/>
      <c r="BY18" s="203"/>
      <c r="BZ18" s="203"/>
      <c r="CA18" s="203"/>
      <c r="CB18" s="203"/>
      <c r="CC18" s="203"/>
      <c r="CD18" s="192"/>
      <c r="CE18" s="192"/>
      <c r="CF18" s="192"/>
      <c r="CG18" s="192"/>
      <c r="CH18" s="192"/>
      <c r="CI18" s="192"/>
      <c r="CJ18" s="192"/>
      <c r="CK18" s="192"/>
      <c r="CL18" s="192"/>
      <c r="CM18" s="193"/>
    </row>
    <row r="19" spans="1:93" ht="25.95" customHeight="1" x14ac:dyDescent="0.45">
      <c r="A19" s="12"/>
      <c r="B19" s="204" t="s">
        <v>152</v>
      </c>
      <c r="C19" s="205"/>
      <c r="D19" s="206"/>
      <c r="E19" s="213" t="s">
        <v>19</v>
      </c>
      <c r="F19" s="214"/>
      <c r="G19" s="214"/>
      <c r="H19" s="214"/>
      <c r="I19" s="214"/>
      <c r="J19" s="214"/>
      <c r="K19" s="214"/>
      <c r="L19" s="214"/>
      <c r="M19" s="214"/>
      <c r="N19" s="215"/>
      <c r="O19" s="255" t="s">
        <v>22</v>
      </c>
      <c r="P19" s="256"/>
      <c r="Q19" s="256"/>
      <c r="R19" s="256"/>
      <c r="S19" s="256"/>
      <c r="T19" s="256"/>
      <c r="U19" s="256"/>
      <c r="V19" s="256"/>
      <c r="W19" s="256"/>
      <c r="X19" s="256"/>
      <c r="Y19" s="256"/>
      <c r="Z19" s="256"/>
      <c r="AA19" s="256"/>
      <c r="AB19" s="256"/>
      <c r="AC19" s="256"/>
      <c r="AD19" s="256"/>
      <c r="AE19" s="256"/>
      <c r="AF19" s="256"/>
      <c r="AG19" s="256"/>
      <c r="AH19" s="256"/>
      <c r="AI19" s="256"/>
      <c r="AJ19" s="256"/>
      <c r="AK19" s="256"/>
      <c r="AL19" s="256"/>
      <c r="AM19" s="256"/>
      <c r="AN19" s="256"/>
      <c r="AO19" s="256"/>
      <c r="AP19" s="256"/>
      <c r="AQ19" s="256"/>
      <c r="AR19" s="256"/>
      <c r="AS19" s="256"/>
      <c r="AT19" s="256"/>
      <c r="AU19" s="256"/>
      <c r="AV19" s="256"/>
      <c r="AW19" s="256"/>
      <c r="AX19" s="256"/>
      <c r="AY19" s="256"/>
      <c r="AZ19" s="256"/>
      <c r="BA19" s="256"/>
      <c r="BB19" s="214" t="s">
        <v>23</v>
      </c>
      <c r="BC19" s="214"/>
      <c r="BD19" s="215"/>
      <c r="BE19" s="213" t="s">
        <v>24</v>
      </c>
      <c r="BF19" s="214"/>
      <c r="BG19" s="214"/>
      <c r="BH19" s="214"/>
      <c r="BI19" s="214"/>
      <c r="BJ19" s="214"/>
      <c r="BK19" s="214"/>
      <c r="BL19" s="214"/>
      <c r="BM19" s="214"/>
      <c r="BN19" s="214"/>
      <c r="BO19" s="214"/>
      <c r="BP19" s="214"/>
      <c r="BQ19" s="214"/>
      <c r="BR19" s="214"/>
      <c r="BS19" s="214"/>
      <c r="BT19" s="215"/>
      <c r="BU19" s="213" t="s">
        <v>13</v>
      </c>
      <c r="BV19" s="214"/>
      <c r="BW19" s="214"/>
      <c r="BX19" s="214"/>
      <c r="BY19" s="214"/>
      <c r="BZ19" s="214"/>
      <c r="CA19" s="214"/>
      <c r="CB19" s="214"/>
      <c r="CC19" s="215"/>
      <c r="CD19" s="228"/>
      <c r="CE19" s="229"/>
      <c r="CF19" s="229"/>
      <c r="CG19" s="229"/>
      <c r="CH19" s="229"/>
      <c r="CI19" s="229"/>
      <c r="CJ19" s="229"/>
      <c r="CK19" s="229"/>
      <c r="CL19" s="229"/>
      <c r="CM19" s="230"/>
    </row>
    <row r="20" spans="1:93" ht="24" customHeight="1" x14ac:dyDescent="0.45">
      <c r="A20" s="12"/>
      <c r="B20" s="207"/>
      <c r="C20" s="208"/>
      <c r="D20" s="209"/>
      <c r="E20" s="216"/>
      <c r="F20" s="217"/>
      <c r="G20" s="217"/>
      <c r="H20" s="217"/>
      <c r="I20" s="217"/>
      <c r="J20" s="217"/>
      <c r="K20" s="217"/>
      <c r="L20" s="217"/>
      <c r="M20" s="217"/>
      <c r="N20" s="218"/>
      <c r="O20" s="252" t="s">
        <v>25</v>
      </c>
      <c r="P20" s="253"/>
      <c r="Q20" s="253"/>
      <c r="R20" s="253"/>
      <c r="S20" s="253"/>
      <c r="T20" s="253"/>
      <c r="U20" s="253"/>
      <c r="V20" s="253"/>
      <c r="W20" s="253"/>
      <c r="X20" s="253"/>
      <c r="Y20" s="253"/>
      <c r="Z20" s="253"/>
      <c r="AA20" s="253"/>
      <c r="AB20" s="253"/>
      <c r="AC20" s="253"/>
      <c r="AD20" s="253"/>
      <c r="AE20" s="253"/>
      <c r="AF20" s="253"/>
      <c r="AG20" s="253"/>
      <c r="AH20" s="253"/>
      <c r="AI20" s="253"/>
      <c r="AJ20" s="253"/>
      <c r="AK20" s="253"/>
      <c r="AL20" s="253"/>
      <c r="AM20" s="253"/>
      <c r="AN20" s="253"/>
      <c r="AO20" s="253"/>
      <c r="AP20" s="253"/>
      <c r="AQ20" s="253"/>
      <c r="AR20" s="253"/>
      <c r="AS20" s="253"/>
      <c r="AT20" s="253"/>
      <c r="AU20" s="253"/>
      <c r="AV20" s="253"/>
      <c r="AW20" s="253"/>
      <c r="AX20" s="253"/>
      <c r="AY20" s="253"/>
      <c r="AZ20" s="253"/>
      <c r="BA20" s="253"/>
      <c r="BB20" s="220"/>
      <c r="BC20" s="220"/>
      <c r="BD20" s="221"/>
      <c r="BE20" s="219"/>
      <c r="BF20" s="220"/>
      <c r="BG20" s="220"/>
      <c r="BH20" s="220"/>
      <c r="BI20" s="220"/>
      <c r="BJ20" s="220"/>
      <c r="BK20" s="220"/>
      <c r="BL20" s="220"/>
      <c r="BM20" s="220"/>
      <c r="BN20" s="220"/>
      <c r="BO20" s="220"/>
      <c r="BP20" s="220"/>
      <c r="BQ20" s="220"/>
      <c r="BR20" s="220"/>
      <c r="BS20" s="220"/>
      <c r="BT20" s="221"/>
      <c r="BU20" s="219"/>
      <c r="BV20" s="220"/>
      <c r="BW20" s="220"/>
      <c r="BX20" s="220"/>
      <c r="BY20" s="220"/>
      <c r="BZ20" s="220"/>
      <c r="CA20" s="220"/>
      <c r="CB20" s="220"/>
      <c r="CC20" s="221"/>
      <c r="CD20" s="231"/>
      <c r="CE20" s="232"/>
      <c r="CF20" s="232"/>
      <c r="CG20" s="232"/>
      <c r="CH20" s="232"/>
      <c r="CI20" s="232"/>
      <c r="CJ20" s="232"/>
      <c r="CK20" s="232"/>
      <c r="CL20" s="232"/>
      <c r="CM20" s="233"/>
    </row>
    <row r="21" spans="1:93" ht="33" customHeight="1" x14ac:dyDescent="0.45">
      <c r="A21" s="12"/>
      <c r="B21" s="210"/>
      <c r="C21" s="211"/>
      <c r="D21" s="212"/>
      <c r="E21" s="219"/>
      <c r="F21" s="220"/>
      <c r="G21" s="220"/>
      <c r="H21" s="220"/>
      <c r="I21" s="220"/>
      <c r="J21" s="220"/>
      <c r="K21" s="220"/>
      <c r="L21" s="220"/>
      <c r="M21" s="220"/>
      <c r="N21" s="221"/>
      <c r="O21" s="251" t="s">
        <v>26</v>
      </c>
      <c r="P21" s="234"/>
      <c r="Q21" s="234"/>
      <c r="R21" s="234"/>
      <c r="S21" s="234"/>
      <c r="T21" s="234"/>
      <c r="U21" s="234"/>
      <c r="V21" s="234"/>
      <c r="W21" s="234"/>
      <c r="X21" s="234"/>
      <c r="Y21" s="234"/>
      <c r="Z21" s="234"/>
      <c r="AA21" s="234"/>
      <c r="AB21" s="234"/>
      <c r="AC21" s="234"/>
      <c r="AD21" s="234"/>
      <c r="AE21" s="234"/>
      <c r="AF21" s="234"/>
      <c r="AG21" s="234"/>
      <c r="AH21" s="234"/>
      <c r="AI21" s="234"/>
      <c r="AJ21" s="234"/>
      <c r="AK21" s="234"/>
      <c r="AL21" s="234"/>
      <c r="AM21" s="234"/>
      <c r="AN21" s="234"/>
      <c r="AO21" s="234"/>
      <c r="AP21" s="234"/>
      <c r="AQ21" s="234"/>
      <c r="AR21" s="234"/>
      <c r="AS21" s="234"/>
      <c r="AT21" s="234"/>
      <c r="AU21" s="234"/>
      <c r="AV21" s="234"/>
      <c r="AW21" s="234"/>
      <c r="AX21" s="234"/>
      <c r="AY21" s="234"/>
      <c r="AZ21" s="234"/>
      <c r="BA21" s="234"/>
      <c r="BB21" s="198" t="s">
        <v>27</v>
      </c>
      <c r="BC21" s="198"/>
      <c r="BD21" s="199"/>
      <c r="BE21" s="197" t="s">
        <v>24</v>
      </c>
      <c r="BF21" s="198"/>
      <c r="BG21" s="198"/>
      <c r="BH21" s="198"/>
      <c r="BI21" s="198"/>
      <c r="BJ21" s="198"/>
      <c r="BK21" s="198"/>
      <c r="BL21" s="198"/>
      <c r="BM21" s="198"/>
      <c r="BN21" s="198"/>
      <c r="BO21" s="198"/>
      <c r="BP21" s="198"/>
      <c r="BQ21" s="198"/>
      <c r="BR21" s="198"/>
      <c r="BS21" s="198"/>
      <c r="BT21" s="199"/>
      <c r="BU21" s="202" t="s">
        <v>18</v>
      </c>
      <c r="BV21" s="203"/>
      <c r="BW21" s="203"/>
      <c r="BX21" s="203"/>
      <c r="BY21" s="203"/>
      <c r="BZ21" s="203"/>
      <c r="CA21" s="203"/>
      <c r="CB21" s="203"/>
      <c r="CC21" s="203"/>
      <c r="CD21" s="192"/>
      <c r="CE21" s="192"/>
      <c r="CF21" s="192"/>
      <c r="CG21" s="192"/>
      <c r="CH21" s="192"/>
      <c r="CI21" s="192"/>
      <c r="CJ21" s="192"/>
      <c r="CK21" s="192"/>
      <c r="CL21" s="192"/>
      <c r="CM21" s="193"/>
    </row>
    <row r="22" spans="1:93" ht="33" customHeight="1" x14ac:dyDescent="0.45">
      <c r="A22" s="12"/>
      <c r="B22" s="194" t="s">
        <v>153</v>
      </c>
      <c r="C22" s="195"/>
      <c r="D22" s="196"/>
      <c r="E22" s="197" t="s">
        <v>151</v>
      </c>
      <c r="F22" s="198"/>
      <c r="G22" s="198"/>
      <c r="H22" s="198"/>
      <c r="I22" s="198"/>
      <c r="J22" s="198"/>
      <c r="K22" s="198"/>
      <c r="L22" s="198"/>
      <c r="M22" s="198"/>
      <c r="N22" s="199"/>
      <c r="O22" s="200" t="s">
        <v>322</v>
      </c>
      <c r="P22" s="201"/>
      <c r="Q22" s="201"/>
      <c r="R22" s="201"/>
      <c r="S22" s="201"/>
      <c r="T22" s="201"/>
      <c r="U22" s="201"/>
      <c r="V22" s="201"/>
      <c r="W22" s="201"/>
      <c r="X22" s="201"/>
      <c r="Y22" s="201"/>
      <c r="Z22" s="201"/>
      <c r="AA22" s="201"/>
      <c r="AB22" s="201"/>
      <c r="AC22" s="201"/>
      <c r="AD22" s="201"/>
      <c r="AE22" s="201"/>
      <c r="AF22" s="201"/>
      <c r="AG22" s="201"/>
      <c r="AH22" s="201"/>
      <c r="AI22" s="201"/>
      <c r="AJ22" s="201"/>
      <c r="AK22" s="201"/>
      <c r="AL22" s="201"/>
      <c r="AM22" s="201"/>
      <c r="AN22" s="201"/>
      <c r="AO22" s="201"/>
      <c r="AP22" s="201"/>
      <c r="AQ22" s="201"/>
      <c r="AR22" s="201"/>
      <c r="AS22" s="201"/>
      <c r="AT22" s="201"/>
      <c r="AU22" s="201"/>
      <c r="AV22" s="201"/>
      <c r="AW22" s="201"/>
      <c r="AX22" s="201"/>
      <c r="AY22" s="201"/>
      <c r="AZ22" s="201"/>
      <c r="BA22" s="201"/>
      <c r="BB22" s="198" t="s">
        <v>29</v>
      </c>
      <c r="BC22" s="198"/>
      <c r="BD22" s="199"/>
      <c r="BE22" s="197" t="s">
        <v>12</v>
      </c>
      <c r="BF22" s="198"/>
      <c r="BG22" s="198"/>
      <c r="BH22" s="198"/>
      <c r="BI22" s="198"/>
      <c r="BJ22" s="198"/>
      <c r="BK22" s="198"/>
      <c r="BL22" s="198"/>
      <c r="BM22" s="198"/>
      <c r="BN22" s="198"/>
      <c r="BO22" s="198"/>
      <c r="BP22" s="198"/>
      <c r="BQ22" s="198"/>
      <c r="BR22" s="198"/>
      <c r="BS22" s="198"/>
      <c r="BT22" s="199"/>
      <c r="BU22" s="254" t="s">
        <v>13</v>
      </c>
      <c r="BV22" s="254"/>
      <c r="BW22" s="254"/>
      <c r="BX22" s="254"/>
      <c r="BY22" s="254"/>
      <c r="BZ22" s="254"/>
      <c r="CA22" s="254"/>
      <c r="CB22" s="254"/>
      <c r="CC22" s="254"/>
      <c r="CD22" s="192"/>
      <c r="CE22" s="192"/>
      <c r="CF22" s="192"/>
      <c r="CG22" s="192"/>
      <c r="CH22" s="192"/>
      <c r="CI22" s="192"/>
      <c r="CJ22" s="192"/>
      <c r="CK22" s="192"/>
      <c r="CL22" s="192"/>
      <c r="CM22" s="193"/>
    </row>
    <row r="23" spans="1:93" ht="40.200000000000003" customHeight="1" x14ac:dyDescent="0.45">
      <c r="A23" s="12"/>
      <c r="B23" s="204" t="s">
        <v>154</v>
      </c>
      <c r="C23" s="205"/>
      <c r="D23" s="206"/>
      <c r="E23" s="213" t="s">
        <v>19</v>
      </c>
      <c r="F23" s="214"/>
      <c r="G23" s="214"/>
      <c r="H23" s="214"/>
      <c r="I23" s="214"/>
      <c r="J23" s="214"/>
      <c r="K23" s="214"/>
      <c r="L23" s="214"/>
      <c r="M23" s="214"/>
      <c r="N23" s="215"/>
      <c r="O23" s="251" t="s">
        <v>233</v>
      </c>
      <c r="P23" s="234"/>
      <c r="Q23" s="234"/>
      <c r="R23" s="234"/>
      <c r="S23" s="234"/>
      <c r="T23" s="234"/>
      <c r="U23" s="234"/>
      <c r="V23" s="234"/>
      <c r="W23" s="234"/>
      <c r="X23" s="234"/>
      <c r="Y23" s="234"/>
      <c r="Z23" s="234"/>
      <c r="AA23" s="234"/>
      <c r="AB23" s="234"/>
      <c r="AC23" s="234"/>
      <c r="AD23" s="234"/>
      <c r="AE23" s="234"/>
      <c r="AF23" s="234"/>
      <c r="AG23" s="234"/>
      <c r="AH23" s="234"/>
      <c r="AI23" s="234"/>
      <c r="AJ23" s="234"/>
      <c r="AK23" s="234"/>
      <c r="AL23" s="234"/>
      <c r="AM23" s="234"/>
      <c r="AN23" s="234"/>
      <c r="AO23" s="234"/>
      <c r="AP23" s="234"/>
      <c r="AQ23" s="234"/>
      <c r="AR23" s="234"/>
      <c r="AS23" s="234"/>
      <c r="AT23" s="234"/>
      <c r="AU23" s="234"/>
      <c r="AV23" s="234"/>
      <c r="AW23" s="234"/>
      <c r="AX23" s="234"/>
      <c r="AY23" s="234"/>
      <c r="AZ23" s="234"/>
      <c r="BA23" s="234"/>
      <c r="BB23" s="198" t="s">
        <v>155</v>
      </c>
      <c r="BC23" s="198"/>
      <c r="BD23" s="199"/>
      <c r="BE23" s="235" t="s">
        <v>30</v>
      </c>
      <c r="BF23" s="236"/>
      <c r="BG23" s="236"/>
      <c r="BH23" s="236"/>
      <c r="BI23" s="236"/>
      <c r="BJ23" s="236"/>
      <c r="BK23" s="236"/>
      <c r="BL23" s="236"/>
      <c r="BM23" s="236"/>
      <c r="BN23" s="236"/>
      <c r="BO23" s="236"/>
      <c r="BP23" s="236"/>
      <c r="BQ23" s="236"/>
      <c r="BR23" s="236"/>
      <c r="BS23" s="236"/>
      <c r="BT23" s="237"/>
      <c r="BU23" s="216" t="s">
        <v>13</v>
      </c>
      <c r="BV23" s="217"/>
      <c r="BW23" s="217"/>
      <c r="BX23" s="217"/>
      <c r="BY23" s="217"/>
      <c r="BZ23" s="217"/>
      <c r="CA23" s="217"/>
      <c r="CB23" s="217"/>
      <c r="CC23" s="218"/>
      <c r="CD23" s="228"/>
      <c r="CE23" s="229"/>
      <c r="CF23" s="229"/>
      <c r="CG23" s="229"/>
      <c r="CH23" s="229"/>
      <c r="CI23" s="229"/>
      <c r="CJ23" s="229"/>
      <c r="CK23" s="229"/>
      <c r="CL23" s="229"/>
      <c r="CM23" s="230"/>
    </row>
    <row r="24" spans="1:93" ht="52.95" customHeight="1" x14ac:dyDescent="0.45">
      <c r="A24" s="12"/>
      <c r="B24" s="210"/>
      <c r="C24" s="211"/>
      <c r="D24" s="212"/>
      <c r="E24" s="219"/>
      <c r="F24" s="220"/>
      <c r="G24" s="220"/>
      <c r="H24" s="220"/>
      <c r="I24" s="220"/>
      <c r="J24" s="220"/>
      <c r="K24" s="220"/>
      <c r="L24" s="220"/>
      <c r="M24" s="220"/>
      <c r="N24" s="221"/>
      <c r="O24" s="200" t="s">
        <v>31</v>
      </c>
      <c r="P24" s="234"/>
      <c r="Q24" s="234"/>
      <c r="R24" s="234"/>
      <c r="S24" s="234"/>
      <c r="T24" s="234"/>
      <c r="U24" s="234"/>
      <c r="V24" s="234"/>
      <c r="W24" s="234"/>
      <c r="X24" s="234"/>
      <c r="Y24" s="234"/>
      <c r="Z24" s="234"/>
      <c r="AA24" s="234"/>
      <c r="AB24" s="234"/>
      <c r="AC24" s="234"/>
      <c r="AD24" s="234"/>
      <c r="AE24" s="234"/>
      <c r="AF24" s="234"/>
      <c r="AG24" s="234"/>
      <c r="AH24" s="234"/>
      <c r="AI24" s="234"/>
      <c r="AJ24" s="234"/>
      <c r="AK24" s="234"/>
      <c r="AL24" s="234"/>
      <c r="AM24" s="234"/>
      <c r="AN24" s="234"/>
      <c r="AO24" s="234"/>
      <c r="AP24" s="234"/>
      <c r="AQ24" s="234"/>
      <c r="AR24" s="234"/>
      <c r="AS24" s="234"/>
      <c r="AT24" s="234"/>
      <c r="AU24" s="234"/>
      <c r="AV24" s="234"/>
      <c r="AW24" s="234"/>
      <c r="AX24" s="234"/>
      <c r="AY24" s="234"/>
      <c r="AZ24" s="234"/>
      <c r="BA24" s="234"/>
      <c r="BB24" s="198" t="s">
        <v>155</v>
      </c>
      <c r="BC24" s="198"/>
      <c r="BD24" s="199"/>
      <c r="BE24" s="235" t="s">
        <v>32</v>
      </c>
      <c r="BF24" s="236"/>
      <c r="BG24" s="236"/>
      <c r="BH24" s="236"/>
      <c r="BI24" s="236"/>
      <c r="BJ24" s="236"/>
      <c r="BK24" s="236"/>
      <c r="BL24" s="236"/>
      <c r="BM24" s="236"/>
      <c r="BN24" s="236"/>
      <c r="BO24" s="236"/>
      <c r="BP24" s="236"/>
      <c r="BQ24" s="236"/>
      <c r="BR24" s="236"/>
      <c r="BS24" s="236"/>
      <c r="BT24" s="237"/>
      <c r="BU24" s="219"/>
      <c r="BV24" s="220"/>
      <c r="BW24" s="220"/>
      <c r="BX24" s="220"/>
      <c r="BY24" s="220"/>
      <c r="BZ24" s="220"/>
      <c r="CA24" s="220"/>
      <c r="CB24" s="220"/>
      <c r="CC24" s="221"/>
      <c r="CD24" s="231"/>
      <c r="CE24" s="232"/>
      <c r="CF24" s="232"/>
      <c r="CG24" s="232"/>
      <c r="CH24" s="232"/>
      <c r="CI24" s="232"/>
      <c r="CJ24" s="232"/>
      <c r="CK24" s="232"/>
      <c r="CL24" s="232"/>
      <c r="CM24" s="233"/>
    </row>
    <row r="25" spans="1:93" ht="33" customHeight="1" x14ac:dyDescent="0.45">
      <c r="A25" s="12"/>
      <c r="B25" s="194" t="s">
        <v>240</v>
      </c>
      <c r="C25" s="195"/>
      <c r="D25" s="196"/>
      <c r="E25" s="197" t="s">
        <v>151</v>
      </c>
      <c r="F25" s="198"/>
      <c r="G25" s="198"/>
      <c r="H25" s="198"/>
      <c r="I25" s="198"/>
      <c r="J25" s="198"/>
      <c r="K25" s="198"/>
      <c r="L25" s="198"/>
      <c r="M25" s="198"/>
      <c r="N25" s="199"/>
      <c r="O25" s="200" t="s">
        <v>156</v>
      </c>
      <c r="P25" s="201"/>
      <c r="Q25" s="201"/>
      <c r="R25" s="201"/>
      <c r="S25" s="201"/>
      <c r="T25" s="201"/>
      <c r="U25" s="201"/>
      <c r="V25" s="201"/>
      <c r="W25" s="201"/>
      <c r="X25" s="201"/>
      <c r="Y25" s="201"/>
      <c r="Z25" s="201"/>
      <c r="AA25" s="201"/>
      <c r="AB25" s="201"/>
      <c r="AC25" s="201"/>
      <c r="AD25" s="201"/>
      <c r="AE25" s="201"/>
      <c r="AF25" s="201"/>
      <c r="AG25" s="201"/>
      <c r="AH25" s="201"/>
      <c r="AI25" s="201"/>
      <c r="AJ25" s="201"/>
      <c r="AK25" s="201"/>
      <c r="AL25" s="201"/>
      <c r="AM25" s="201"/>
      <c r="AN25" s="201"/>
      <c r="AO25" s="201"/>
      <c r="AP25" s="201"/>
      <c r="AQ25" s="201"/>
      <c r="AR25" s="201"/>
      <c r="AS25" s="201"/>
      <c r="AT25" s="201"/>
      <c r="AU25" s="201"/>
      <c r="AV25" s="201"/>
      <c r="AW25" s="201"/>
      <c r="AX25" s="201"/>
      <c r="AY25" s="201"/>
      <c r="AZ25" s="201"/>
      <c r="BA25" s="201"/>
      <c r="BB25" s="198"/>
      <c r="BC25" s="198"/>
      <c r="BD25" s="199"/>
      <c r="BE25" s="197" t="s">
        <v>12</v>
      </c>
      <c r="BF25" s="198"/>
      <c r="BG25" s="198"/>
      <c r="BH25" s="198"/>
      <c r="BI25" s="198"/>
      <c r="BJ25" s="198"/>
      <c r="BK25" s="198"/>
      <c r="BL25" s="198"/>
      <c r="BM25" s="198"/>
      <c r="BN25" s="198"/>
      <c r="BO25" s="198"/>
      <c r="BP25" s="198"/>
      <c r="BQ25" s="198"/>
      <c r="BR25" s="198"/>
      <c r="BS25" s="198"/>
      <c r="BT25" s="199"/>
      <c r="BU25" s="202" t="s">
        <v>18</v>
      </c>
      <c r="BV25" s="203"/>
      <c r="BW25" s="203"/>
      <c r="BX25" s="203"/>
      <c r="BY25" s="203"/>
      <c r="BZ25" s="203"/>
      <c r="CA25" s="203"/>
      <c r="CB25" s="203"/>
      <c r="CC25" s="203"/>
      <c r="CD25" s="192"/>
      <c r="CE25" s="192"/>
      <c r="CF25" s="192"/>
      <c r="CG25" s="192"/>
      <c r="CH25" s="192"/>
      <c r="CI25" s="192"/>
      <c r="CJ25" s="192"/>
      <c r="CK25" s="192"/>
      <c r="CL25" s="192"/>
      <c r="CM25" s="193"/>
    </row>
    <row r="26" spans="1:93" ht="33" customHeight="1" x14ac:dyDescent="0.45">
      <c r="A26" s="12"/>
      <c r="B26" s="194" t="s">
        <v>241</v>
      </c>
      <c r="C26" s="195"/>
      <c r="D26" s="196"/>
      <c r="E26" s="197" t="s">
        <v>151</v>
      </c>
      <c r="F26" s="198"/>
      <c r="G26" s="198"/>
      <c r="H26" s="198"/>
      <c r="I26" s="198"/>
      <c r="J26" s="198"/>
      <c r="K26" s="198"/>
      <c r="L26" s="198"/>
      <c r="M26" s="198"/>
      <c r="N26" s="199"/>
      <c r="O26" s="200" t="s">
        <v>427</v>
      </c>
      <c r="P26" s="201"/>
      <c r="Q26" s="201"/>
      <c r="R26" s="201"/>
      <c r="S26" s="201"/>
      <c r="T26" s="201"/>
      <c r="U26" s="201"/>
      <c r="V26" s="201"/>
      <c r="W26" s="201"/>
      <c r="X26" s="201"/>
      <c r="Y26" s="201"/>
      <c r="Z26" s="201"/>
      <c r="AA26" s="201"/>
      <c r="AB26" s="201"/>
      <c r="AC26" s="201"/>
      <c r="AD26" s="201"/>
      <c r="AE26" s="201"/>
      <c r="AF26" s="201"/>
      <c r="AG26" s="201"/>
      <c r="AH26" s="201"/>
      <c r="AI26" s="201"/>
      <c r="AJ26" s="201"/>
      <c r="AK26" s="201"/>
      <c r="AL26" s="201"/>
      <c r="AM26" s="201"/>
      <c r="AN26" s="201"/>
      <c r="AO26" s="201"/>
      <c r="AP26" s="201"/>
      <c r="AQ26" s="201"/>
      <c r="AR26" s="201"/>
      <c r="AS26" s="201"/>
      <c r="AT26" s="201"/>
      <c r="AU26" s="201"/>
      <c r="AV26" s="201"/>
      <c r="AW26" s="201"/>
      <c r="AX26" s="201"/>
      <c r="AY26" s="201"/>
      <c r="AZ26" s="201"/>
      <c r="BA26" s="201"/>
      <c r="BB26" s="198"/>
      <c r="BC26" s="198"/>
      <c r="BD26" s="199"/>
      <c r="BE26" s="197" t="s">
        <v>12</v>
      </c>
      <c r="BF26" s="198"/>
      <c r="BG26" s="198"/>
      <c r="BH26" s="198"/>
      <c r="BI26" s="198"/>
      <c r="BJ26" s="198"/>
      <c r="BK26" s="198"/>
      <c r="BL26" s="198"/>
      <c r="BM26" s="198"/>
      <c r="BN26" s="198"/>
      <c r="BO26" s="198"/>
      <c r="BP26" s="198"/>
      <c r="BQ26" s="198"/>
      <c r="BR26" s="198"/>
      <c r="BS26" s="198"/>
      <c r="BT26" s="199"/>
      <c r="BU26" s="202" t="s">
        <v>18</v>
      </c>
      <c r="BV26" s="203"/>
      <c r="BW26" s="203"/>
      <c r="BX26" s="203"/>
      <c r="BY26" s="203"/>
      <c r="BZ26" s="203"/>
      <c r="CA26" s="203"/>
      <c r="CB26" s="203"/>
      <c r="CC26" s="203"/>
      <c r="CD26" s="192"/>
      <c r="CE26" s="192"/>
      <c r="CF26" s="192"/>
      <c r="CG26" s="192"/>
      <c r="CH26" s="192"/>
      <c r="CI26" s="192"/>
      <c r="CJ26" s="192"/>
      <c r="CK26" s="192"/>
      <c r="CL26" s="192"/>
      <c r="CM26" s="193"/>
    </row>
    <row r="27" spans="1:93" ht="33" customHeight="1" thickBot="1" x14ac:dyDescent="0.5">
      <c r="A27" s="12"/>
      <c r="B27" s="238" t="s">
        <v>420</v>
      </c>
      <c r="C27" s="239"/>
      <c r="D27" s="240"/>
      <c r="E27" s="241" t="s">
        <v>19</v>
      </c>
      <c r="F27" s="242"/>
      <c r="G27" s="242"/>
      <c r="H27" s="242"/>
      <c r="I27" s="242"/>
      <c r="J27" s="242"/>
      <c r="K27" s="242"/>
      <c r="L27" s="242"/>
      <c r="M27" s="242"/>
      <c r="N27" s="243"/>
      <c r="O27" s="244" t="s">
        <v>34</v>
      </c>
      <c r="P27" s="245"/>
      <c r="Q27" s="245"/>
      <c r="R27" s="245"/>
      <c r="S27" s="245"/>
      <c r="T27" s="245"/>
      <c r="U27" s="245"/>
      <c r="V27" s="245"/>
      <c r="W27" s="245"/>
      <c r="X27" s="245"/>
      <c r="Y27" s="245"/>
      <c r="Z27" s="245"/>
      <c r="AA27" s="245"/>
      <c r="AB27" s="245"/>
      <c r="AC27" s="245"/>
      <c r="AD27" s="245"/>
      <c r="AE27" s="245"/>
      <c r="AF27" s="245"/>
      <c r="AG27" s="245"/>
      <c r="AH27" s="245"/>
      <c r="AI27" s="245"/>
      <c r="AJ27" s="245"/>
      <c r="AK27" s="245"/>
      <c r="AL27" s="245"/>
      <c r="AM27" s="245"/>
      <c r="AN27" s="245"/>
      <c r="AO27" s="245"/>
      <c r="AP27" s="245"/>
      <c r="AQ27" s="245"/>
      <c r="AR27" s="245"/>
      <c r="AS27" s="245"/>
      <c r="AT27" s="245"/>
      <c r="AU27" s="245"/>
      <c r="AV27" s="245"/>
      <c r="AW27" s="245"/>
      <c r="AX27" s="245"/>
      <c r="AY27" s="245"/>
      <c r="AZ27" s="245"/>
      <c r="BA27" s="245"/>
      <c r="BB27" s="242"/>
      <c r="BC27" s="242"/>
      <c r="BD27" s="243"/>
      <c r="BE27" s="246" t="s">
        <v>35</v>
      </c>
      <c r="BF27" s="247"/>
      <c r="BG27" s="247"/>
      <c r="BH27" s="247"/>
      <c r="BI27" s="247"/>
      <c r="BJ27" s="247"/>
      <c r="BK27" s="247"/>
      <c r="BL27" s="247"/>
      <c r="BM27" s="247"/>
      <c r="BN27" s="247"/>
      <c r="BO27" s="247"/>
      <c r="BP27" s="247"/>
      <c r="BQ27" s="247"/>
      <c r="BR27" s="247"/>
      <c r="BS27" s="247"/>
      <c r="BT27" s="248"/>
      <c r="BU27" s="249" t="s">
        <v>18</v>
      </c>
      <c r="BV27" s="250"/>
      <c r="BW27" s="250"/>
      <c r="BX27" s="250"/>
      <c r="BY27" s="250"/>
      <c r="BZ27" s="250"/>
      <c r="CA27" s="250"/>
      <c r="CB27" s="250"/>
      <c r="CC27" s="250"/>
      <c r="CD27" s="226"/>
      <c r="CE27" s="226"/>
      <c r="CF27" s="226"/>
      <c r="CG27" s="226"/>
      <c r="CH27" s="226"/>
      <c r="CI27" s="226"/>
      <c r="CJ27" s="226"/>
      <c r="CK27" s="226"/>
      <c r="CL27" s="226"/>
      <c r="CM27" s="227"/>
    </row>
    <row r="28" spans="1:93" ht="9.6" customHeight="1" x14ac:dyDescent="0.45">
      <c r="A28" s="12"/>
      <c r="B28" s="12"/>
      <c r="C28" s="12"/>
      <c r="D28" s="12"/>
      <c r="E28" s="14"/>
      <c r="F28" s="14"/>
      <c r="G28" s="15"/>
      <c r="H28" s="15"/>
      <c r="I28" s="15"/>
      <c r="J28" s="12"/>
      <c r="K28" s="12"/>
      <c r="L28" s="12"/>
      <c r="M28" s="12"/>
      <c r="N28" s="12"/>
      <c r="O28" s="12"/>
      <c r="P28" s="12"/>
      <c r="Q28" s="12"/>
      <c r="R28" s="12"/>
      <c r="S28" s="12"/>
      <c r="T28" s="12"/>
      <c r="U28" s="12"/>
      <c r="V28" s="12"/>
      <c r="W28" s="12"/>
      <c r="X28" s="12"/>
      <c r="Y28" s="12"/>
      <c r="Z28" s="12"/>
      <c r="AA28" s="12"/>
      <c r="AB28" s="12"/>
      <c r="AC28" s="12"/>
      <c r="AD28" s="12"/>
      <c r="AE28" s="12"/>
      <c r="AF28" s="12"/>
      <c r="AG28" s="12"/>
      <c r="AH28" s="12"/>
      <c r="AI28" s="12"/>
      <c r="AJ28" s="12"/>
      <c r="AK28" s="12"/>
      <c r="AL28" s="12"/>
      <c r="AM28" s="12"/>
      <c r="AN28" s="12"/>
      <c r="AO28" s="12"/>
      <c r="AP28" s="12"/>
      <c r="AQ28" s="12"/>
      <c r="AR28" s="12"/>
      <c r="AS28" s="12"/>
      <c r="AT28" s="12"/>
      <c r="AU28" s="12"/>
      <c r="AV28" s="12"/>
      <c r="AW28" s="12"/>
      <c r="AX28" s="12"/>
      <c r="AY28" s="12"/>
      <c r="AZ28" s="12"/>
      <c r="BA28" s="12"/>
      <c r="BB28" s="12"/>
      <c r="BC28" s="12"/>
      <c r="BD28" s="12"/>
      <c r="BE28" s="12"/>
      <c r="BF28" s="12"/>
      <c r="BG28" s="12"/>
      <c r="BH28" s="12"/>
      <c r="BI28" s="12"/>
      <c r="BJ28" s="12"/>
      <c r="BK28" s="12"/>
      <c r="BL28" s="12"/>
      <c r="BM28" s="12"/>
      <c r="BN28" s="12"/>
      <c r="BO28" s="12"/>
      <c r="BP28" s="12"/>
      <c r="BQ28" s="12"/>
      <c r="BR28" s="12"/>
      <c r="BS28" s="12"/>
      <c r="BT28" s="12"/>
      <c r="BU28" s="12"/>
      <c r="BV28" s="12"/>
      <c r="BW28" s="12"/>
      <c r="BX28" s="12"/>
      <c r="BY28" s="12"/>
      <c r="BZ28" s="12"/>
      <c r="CA28" s="12"/>
      <c r="CB28" s="12"/>
      <c r="CC28" s="12"/>
      <c r="CD28" s="12"/>
      <c r="CE28" s="12"/>
      <c r="CF28" s="12"/>
      <c r="CG28" s="12"/>
      <c r="CH28" s="12"/>
      <c r="CI28" s="12"/>
      <c r="CJ28" s="12"/>
      <c r="CK28" s="12"/>
      <c r="CL28" s="12"/>
      <c r="CM28" s="12"/>
      <c r="CN28" s="12"/>
      <c r="CO28" s="12"/>
    </row>
    <row r="29" spans="1:93" ht="19.8" x14ac:dyDescent="0.45">
      <c r="A29" s="12"/>
      <c r="B29" s="223" t="s">
        <v>148</v>
      </c>
      <c r="C29" s="223"/>
      <c r="D29" s="223"/>
      <c r="E29" s="223"/>
      <c r="F29" s="223" t="s">
        <v>323</v>
      </c>
      <c r="G29" s="223"/>
      <c r="H29" s="223"/>
      <c r="I29" s="223"/>
      <c r="J29" s="223"/>
      <c r="K29" s="223"/>
      <c r="L29" s="223"/>
      <c r="M29" s="223"/>
      <c r="N29" s="223"/>
      <c r="O29" s="223"/>
      <c r="P29" s="223"/>
      <c r="Q29" s="223"/>
      <c r="R29" s="223"/>
      <c r="S29" s="223"/>
      <c r="T29" s="223"/>
      <c r="U29" s="223"/>
      <c r="V29" s="223"/>
      <c r="W29" s="223"/>
      <c r="X29" s="223"/>
      <c r="Y29" s="223"/>
      <c r="Z29" s="223"/>
      <c r="AA29" s="223"/>
      <c r="AB29" s="223"/>
      <c r="AC29" s="223"/>
      <c r="AD29" s="223"/>
      <c r="AE29" s="223"/>
      <c r="AF29" s="223"/>
      <c r="AG29" s="223"/>
      <c r="AH29" s="223"/>
      <c r="AI29" s="223"/>
      <c r="AJ29" s="223"/>
      <c r="AK29" s="223"/>
      <c r="AL29" s="223"/>
      <c r="AM29" s="223"/>
      <c r="AN29" s="223"/>
      <c r="AO29" s="223"/>
      <c r="AP29" s="223"/>
      <c r="AQ29" s="223"/>
      <c r="AR29" s="223"/>
      <c r="AS29" s="223"/>
      <c r="AT29" s="223"/>
      <c r="AU29" s="223"/>
      <c r="AV29" s="223"/>
      <c r="AW29" s="223"/>
      <c r="AX29" s="223"/>
      <c r="AY29" s="223"/>
      <c r="AZ29" s="223"/>
      <c r="BA29" s="223"/>
      <c r="BB29" s="223"/>
      <c r="BC29" s="223"/>
      <c r="BD29" s="223"/>
      <c r="BE29" s="223"/>
      <c r="BF29" s="223"/>
      <c r="BG29" s="223"/>
      <c r="BH29" s="223"/>
      <c r="BI29" s="223"/>
      <c r="BJ29" s="223"/>
      <c r="BK29" s="223"/>
      <c r="BL29" s="223"/>
      <c r="BM29" s="223"/>
      <c r="BN29" s="223"/>
      <c r="BO29" s="223"/>
      <c r="BP29" s="223"/>
      <c r="BQ29" s="223"/>
      <c r="BR29" s="223"/>
      <c r="BS29" s="223"/>
      <c r="BT29" s="223"/>
      <c r="BU29" s="223"/>
      <c r="BV29" s="223"/>
      <c r="BW29" s="223"/>
      <c r="BX29" s="223"/>
      <c r="BY29" s="223"/>
      <c r="BZ29" s="223"/>
      <c r="CA29" s="223"/>
      <c r="CB29" s="223"/>
      <c r="CC29" s="223"/>
      <c r="CD29" s="223"/>
      <c r="CE29" s="223"/>
      <c r="CF29" s="223"/>
      <c r="CG29" s="223"/>
      <c r="CH29" s="223"/>
      <c r="CI29" s="223"/>
      <c r="CJ29" s="223"/>
      <c r="CK29" s="223"/>
      <c r="CL29" s="223"/>
      <c r="CM29" s="223"/>
      <c r="CN29" s="223"/>
      <c r="CO29" s="12"/>
    </row>
    <row r="30" spans="1:93" ht="19.8" x14ac:dyDescent="0.45">
      <c r="A30" s="12"/>
      <c r="B30" s="224" t="s">
        <v>20</v>
      </c>
      <c r="C30" s="224"/>
      <c r="D30" s="224"/>
      <c r="E30" s="224"/>
      <c r="F30" s="225" t="s">
        <v>300</v>
      </c>
      <c r="G30" s="224"/>
      <c r="H30" s="224"/>
      <c r="I30" s="224"/>
      <c r="J30" s="224"/>
      <c r="K30" s="224"/>
      <c r="L30" s="224"/>
      <c r="M30" s="224"/>
      <c r="N30" s="224"/>
      <c r="O30" s="224"/>
      <c r="P30" s="224"/>
      <c r="Q30" s="224"/>
      <c r="R30" s="224"/>
      <c r="S30" s="224"/>
      <c r="T30" s="224"/>
      <c r="U30" s="224"/>
      <c r="V30" s="224"/>
      <c r="W30" s="224"/>
      <c r="X30" s="224"/>
      <c r="Y30" s="224"/>
      <c r="Z30" s="224"/>
      <c r="AA30" s="224"/>
      <c r="AB30" s="224"/>
      <c r="AC30" s="224"/>
      <c r="AD30" s="224"/>
      <c r="AE30" s="224"/>
      <c r="AF30" s="224"/>
      <c r="AG30" s="224"/>
      <c r="AH30" s="224"/>
      <c r="AI30" s="224"/>
      <c r="AJ30" s="224"/>
      <c r="AK30" s="224"/>
      <c r="AL30" s="224"/>
      <c r="AM30" s="224"/>
      <c r="AN30" s="224"/>
      <c r="AO30" s="224"/>
      <c r="AP30" s="224"/>
      <c r="AQ30" s="224"/>
      <c r="AR30" s="224"/>
      <c r="AS30" s="224"/>
      <c r="AT30" s="224"/>
      <c r="AU30" s="224"/>
      <c r="AV30" s="224"/>
      <c r="AW30" s="224"/>
      <c r="AX30" s="224"/>
      <c r="AY30" s="224"/>
      <c r="AZ30" s="224"/>
      <c r="BA30" s="224"/>
      <c r="BB30" s="224"/>
      <c r="BC30" s="224"/>
      <c r="BD30" s="224"/>
      <c r="BE30" s="224"/>
      <c r="BF30" s="224"/>
      <c r="BG30" s="224"/>
      <c r="BH30" s="224"/>
      <c r="BI30" s="224"/>
      <c r="BJ30" s="224"/>
      <c r="BK30" s="224"/>
      <c r="BL30" s="224"/>
      <c r="BM30" s="224"/>
      <c r="BN30" s="224"/>
      <c r="BO30" s="224"/>
      <c r="BP30" s="224"/>
      <c r="BQ30" s="224"/>
      <c r="BR30" s="224"/>
      <c r="BS30" s="224"/>
      <c r="BT30" s="224"/>
      <c r="BU30" s="224"/>
      <c r="BV30" s="224"/>
      <c r="BW30" s="224"/>
      <c r="BX30" s="224"/>
      <c r="BY30" s="224"/>
      <c r="BZ30" s="224"/>
      <c r="CA30" s="224"/>
      <c r="CB30" s="224"/>
      <c r="CC30" s="224"/>
      <c r="CD30" s="224"/>
      <c r="CE30" s="224"/>
      <c r="CF30" s="224"/>
      <c r="CG30" s="224"/>
      <c r="CH30" s="224"/>
      <c r="CI30" s="224"/>
      <c r="CJ30" s="224"/>
      <c r="CK30" s="224"/>
      <c r="CL30" s="224"/>
      <c r="CM30" s="224"/>
      <c r="CN30" s="224"/>
      <c r="CO30" s="12"/>
    </row>
    <row r="31" spans="1:93" ht="40.200000000000003" customHeight="1" x14ac:dyDescent="0.45">
      <c r="A31" s="12"/>
      <c r="B31" s="224" t="s">
        <v>23</v>
      </c>
      <c r="C31" s="224"/>
      <c r="D31" s="224"/>
      <c r="E31" s="224"/>
      <c r="F31" s="225" t="s">
        <v>36</v>
      </c>
      <c r="G31" s="224"/>
      <c r="H31" s="224"/>
      <c r="I31" s="224"/>
      <c r="J31" s="224"/>
      <c r="K31" s="224"/>
      <c r="L31" s="224"/>
      <c r="M31" s="224"/>
      <c r="N31" s="224"/>
      <c r="O31" s="224"/>
      <c r="P31" s="224"/>
      <c r="Q31" s="224"/>
      <c r="R31" s="224"/>
      <c r="S31" s="224"/>
      <c r="T31" s="224"/>
      <c r="U31" s="224"/>
      <c r="V31" s="224"/>
      <c r="W31" s="224"/>
      <c r="X31" s="224"/>
      <c r="Y31" s="224"/>
      <c r="Z31" s="224"/>
      <c r="AA31" s="224"/>
      <c r="AB31" s="224"/>
      <c r="AC31" s="224"/>
      <c r="AD31" s="224"/>
      <c r="AE31" s="224"/>
      <c r="AF31" s="224"/>
      <c r="AG31" s="224"/>
      <c r="AH31" s="224"/>
      <c r="AI31" s="224"/>
      <c r="AJ31" s="224"/>
      <c r="AK31" s="224"/>
      <c r="AL31" s="224"/>
      <c r="AM31" s="224"/>
      <c r="AN31" s="224"/>
      <c r="AO31" s="224"/>
      <c r="AP31" s="224"/>
      <c r="AQ31" s="224"/>
      <c r="AR31" s="224"/>
      <c r="AS31" s="224"/>
      <c r="AT31" s="224"/>
      <c r="AU31" s="224"/>
      <c r="AV31" s="224"/>
      <c r="AW31" s="224"/>
      <c r="AX31" s="224"/>
      <c r="AY31" s="224"/>
      <c r="AZ31" s="224"/>
      <c r="BA31" s="224"/>
      <c r="BB31" s="224"/>
      <c r="BC31" s="224"/>
      <c r="BD31" s="224"/>
      <c r="BE31" s="224"/>
      <c r="BF31" s="224"/>
      <c r="BG31" s="224"/>
      <c r="BH31" s="224"/>
      <c r="BI31" s="224"/>
      <c r="BJ31" s="224"/>
      <c r="BK31" s="224"/>
      <c r="BL31" s="224"/>
      <c r="BM31" s="224"/>
      <c r="BN31" s="224"/>
      <c r="BO31" s="224"/>
      <c r="BP31" s="224"/>
      <c r="BQ31" s="224"/>
      <c r="BR31" s="224"/>
      <c r="BS31" s="224"/>
      <c r="BT31" s="224"/>
      <c r="BU31" s="224"/>
      <c r="BV31" s="224"/>
      <c r="BW31" s="224"/>
      <c r="BX31" s="224"/>
      <c r="BY31" s="224"/>
      <c r="BZ31" s="224"/>
      <c r="CA31" s="224"/>
      <c r="CB31" s="224"/>
      <c r="CC31" s="224"/>
      <c r="CD31" s="224"/>
      <c r="CE31" s="224"/>
      <c r="CF31" s="224"/>
      <c r="CG31" s="224"/>
      <c r="CH31" s="224"/>
      <c r="CI31" s="224"/>
      <c r="CJ31" s="224"/>
      <c r="CK31" s="224"/>
      <c r="CL31" s="224"/>
      <c r="CM31" s="224"/>
      <c r="CN31" s="224"/>
      <c r="CO31" s="12"/>
    </row>
    <row r="32" spans="1:93" ht="39" customHeight="1" x14ac:dyDescent="0.45">
      <c r="A32" s="12"/>
      <c r="B32" s="224" t="s">
        <v>27</v>
      </c>
      <c r="C32" s="224"/>
      <c r="D32" s="224"/>
      <c r="E32" s="224"/>
      <c r="F32" s="225" t="s">
        <v>37</v>
      </c>
      <c r="G32" s="224"/>
      <c r="H32" s="224"/>
      <c r="I32" s="224"/>
      <c r="J32" s="224"/>
      <c r="K32" s="224"/>
      <c r="L32" s="224"/>
      <c r="M32" s="224"/>
      <c r="N32" s="224"/>
      <c r="O32" s="224"/>
      <c r="P32" s="224"/>
      <c r="Q32" s="224"/>
      <c r="R32" s="224"/>
      <c r="S32" s="224"/>
      <c r="T32" s="224"/>
      <c r="U32" s="224"/>
      <c r="V32" s="224"/>
      <c r="W32" s="224"/>
      <c r="X32" s="224"/>
      <c r="Y32" s="224"/>
      <c r="Z32" s="224"/>
      <c r="AA32" s="224"/>
      <c r="AB32" s="224"/>
      <c r="AC32" s="224"/>
      <c r="AD32" s="224"/>
      <c r="AE32" s="224"/>
      <c r="AF32" s="224"/>
      <c r="AG32" s="224"/>
      <c r="AH32" s="224"/>
      <c r="AI32" s="224"/>
      <c r="AJ32" s="224"/>
      <c r="AK32" s="224"/>
      <c r="AL32" s="224"/>
      <c r="AM32" s="224"/>
      <c r="AN32" s="224"/>
      <c r="AO32" s="224"/>
      <c r="AP32" s="224"/>
      <c r="AQ32" s="224"/>
      <c r="AR32" s="224"/>
      <c r="AS32" s="224"/>
      <c r="AT32" s="224"/>
      <c r="AU32" s="224"/>
      <c r="AV32" s="224"/>
      <c r="AW32" s="224"/>
      <c r="AX32" s="224"/>
      <c r="AY32" s="224"/>
      <c r="AZ32" s="224"/>
      <c r="BA32" s="224"/>
      <c r="BB32" s="224"/>
      <c r="BC32" s="224"/>
      <c r="BD32" s="224"/>
      <c r="BE32" s="224"/>
      <c r="BF32" s="224"/>
      <c r="BG32" s="224"/>
      <c r="BH32" s="224"/>
      <c r="BI32" s="224"/>
      <c r="BJ32" s="224"/>
      <c r="BK32" s="224"/>
      <c r="BL32" s="224"/>
      <c r="BM32" s="224"/>
      <c r="BN32" s="224"/>
      <c r="BO32" s="224"/>
      <c r="BP32" s="224"/>
      <c r="BQ32" s="224"/>
      <c r="BR32" s="224"/>
      <c r="BS32" s="224"/>
      <c r="BT32" s="224"/>
      <c r="BU32" s="224"/>
      <c r="BV32" s="224"/>
      <c r="BW32" s="224"/>
      <c r="BX32" s="224"/>
      <c r="BY32" s="224"/>
      <c r="BZ32" s="224"/>
      <c r="CA32" s="224"/>
      <c r="CB32" s="224"/>
      <c r="CC32" s="224"/>
      <c r="CD32" s="224"/>
      <c r="CE32" s="224"/>
      <c r="CF32" s="224"/>
      <c r="CG32" s="224"/>
      <c r="CH32" s="224"/>
      <c r="CI32" s="224"/>
      <c r="CJ32" s="224"/>
      <c r="CK32" s="224"/>
      <c r="CL32" s="224"/>
      <c r="CM32" s="224"/>
      <c r="CN32" s="224"/>
      <c r="CO32" s="12"/>
    </row>
    <row r="33" spans="1:93" ht="19.5" customHeight="1" x14ac:dyDescent="0.45">
      <c r="A33" s="12"/>
      <c r="B33" s="224" t="s">
        <v>29</v>
      </c>
      <c r="C33" s="224"/>
      <c r="D33" s="224"/>
      <c r="E33" s="224"/>
      <c r="F33" s="225" t="s">
        <v>234</v>
      </c>
      <c r="G33" s="224"/>
      <c r="H33" s="224"/>
      <c r="I33" s="224"/>
      <c r="J33" s="224"/>
      <c r="K33" s="224"/>
      <c r="L33" s="224"/>
      <c r="M33" s="224"/>
      <c r="N33" s="224"/>
      <c r="O33" s="224"/>
      <c r="P33" s="224"/>
      <c r="Q33" s="224"/>
      <c r="R33" s="224"/>
      <c r="S33" s="224"/>
      <c r="T33" s="224"/>
      <c r="U33" s="224"/>
      <c r="V33" s="224"/>
      <c r="W33" s="224"/>
      <c r="X33" s="224"/>
      <c r="Y33" s="224"/>
      <c r="Z33" s="224"/>
      <c r="AA33" s="224"/>
      <c r="AB33" s="224"/>
      <c r="AC33" s="224"/>
      <c r="AD33" s="224"/>
      <c r="AE33" s="224"/>
      <c r="AF33" s="224"/>
      <c r="AG33" s="224"/>
      <c r="AH33" s="224"/>
      <c r="AI33" s="224"/>
      <c r="AJ33" s="224"/>
      <c r="AK33" s="224"/>
      <c r="AL33" s="224"/>
      <c r="AM33" s="224"/>
      <c r="AN33" s="224"/>
      <c r="AO33" s="224"/>
      <c r="AP33" s="224"/>
      <c r="AQ33" s="224"/>
      <c r="AR33" s="224"/>
      <c r="AS33" s="224"/>
      <c r="AT33" s="224"/>
      <c r="AU33" s="224"/>
      <c r="AV33" s="224"/>
      <c r="AW33" s="224"/>
      <c r="AX33" s="224"/>
      <c r="AY33" s="224"/>
      <c r="AZ33" s="224"/>
      <c r="BA33" s="224"/>
      <c r="BB33" s="224"/>
      <c r="BC33" s="224"/>
      <c r="BD33" s="224"/>
      <c r="BE33" s="224"/>
      <c r="BF33" s="224"/>
      <c r="BG33" s="224"/>
      <c r="BH33" s="224"/>
      <c r="BI33" s="224"/>
      <c r="BJ33" s="224"/>
      <c r="BK33" s="224"/>
      <c r="BL33" s="224"/>
      <c r="BM33" s="224"/>
      <c r="BN33" s="224"/>
      <c r="BO33" s="224"/>
      <c r="BP33" s="224"/>
      <c r="BQ33" s="224"/>
      <c r="BR33" s="224"/>
      <c r="BS33" s="224"/>
      <c r="BT33" s="224"/>
      <c r="BU33" s="224"/>
      <c r="BV33" s="224"/>
      <c r="BW33" s="224"/>
      <c r="BX33" s="224"/>
      <c r="BY33" s="224"/>
      <c r="BZ33" s="224"/>
      <c r="CA33" s="224"/>
      <c r="CB33" s="224"/>
      <c r="CC33" s="224"/>
      <c r="CD33" s="224"/>
      <c r="CE33" s="224"/>
      <c r="CF33" s="224"/>
      <c r="CG33" s="224"/>
      <c r="CH33" s="224"/>
      <c r="CI33" s="224"/>
      <c r="CJ33" s="224"/>
      <c r="CK33" s="224"/>
      <c r="CL33" s="224"/>
      <c r="CM33" s="224"/>
      <c r="CN33" s="224"/>
      <c r="CO33" s="12"/>
    </row>
    <row r="34" spans="1:93" ht="19.5" customHeight="1" x14ac:dyDescent="0.45">
      <c r="A34" s="12"/>
      <c r="B34" s="224" t="s">
        <v>155</v>
      </c>
      <c r="C34" s="224"/>
      <c r="D34" s="224"/>
      <c r="E34" s="224"/>
      <c r="F34" s="225" t="s">
        <v>235</v>
      </c>
      <c r="G34" s="225"/>
      <c r="H34" s="225"/>
      <c r="I34" s="225"/>
      <c r="J34" s="225"/>
      <c r="K34" s="225"/>
      <c r="L34" s="225"/>
      <c r="M34" s="225"/>
      <c r="N34" s="225"/>
      <c r="O34" s="225"/>
      <c r="P34" s="225"/>
      <c r="Q34" s="225"/>
      <c r="R34" s="225"/>
      <c r="S34" s="225"/>
      <c r="T34" s="225"/>
      <c r="U34" s="225"/>
      <c r="V34" s="225"/>
      <c r="W34" s="225"/>
      <c r="X34" s="225"/>
      <c r="Y34" s="225"/>
      <c r="Z34" s="225"/>
      <c r="AA34" s="225"/>
      <c r="AB34" s="225"/>
      <c r="AC34" s="225"/>
      <c r="AD34" s="225"/>
      <c r="AE34" s="225"/>
      <c r="AF34" s="225"/>
      <c r="AG34" s="225"/>
      <c r="AH34" s="225"/>
      <c r="AI34" s="225"/>
      <c r="AJ34" s="225"/>
      <c r="AK34" s="225"/>
      <c r="AL34" s="225"/>
      <c r="AM34" s="225"/>
      <c r="AN34" s="225"/>
      <c r="AO34" s="225"/>
      <c r="AP34" s="225"/>
      <c r="AQ34" s="225"/>
      <c r="AR34" s="225"/>
      <c r="AS34" s="225"/>
      <c r="AT34" s="225"/>
      <c r="AU34" s="225"/>
      <c r="AV34" s="225"/>
      <c r="AW34" s="225"/>
      <c r="AX34" s="225"/>
      <c r="AY34" s="225"/>
      <c r="AZ34" s="225"/>
      <c r="BA34" s="225"/>
      <c r="BB34" s="225"/>
      <c r="BC34" s="225"/>
      <c r="BD34" s="225"/>
      <c r="BE34" s="225"/>
      <c r="BF34" s="225"/>
      <c r="BG34" s="225"/>
      <c r="BH34" s="225"/>
      <c r="BI34" s="225"/>
      <c r="BJ34" s="225"/>
      <c r="BK34" s="225"/>
      <c r="BL34" s="225"/>
      <c r="BM34" s="225"/>
      <c r="BN34" s="225"/>
      <c r="BO34" s="225"/>
      <c r="BP34" s="225"/>
      <c r="BQ34" s="225"/>
      <c r="BR34" s="225"/>
      <c r="BS34" s="225"/>
      <c r="BT34" s="225"/>
      <c r="BU34" s="225"/>
      <c r="BV34" s="225"/>
      <c r="BW34" s="225"/>
      <c r="BX34" s="225"/>
      <c r="BY34" s="225"/>
      <c r="BZ34" s="225"/>
      <c r="CA34" s="225"/>
      <c r="CB34" s="225"/>
      <c r="CC34" s="225"/>
      <c r="CD34" s="225"/>
      <c r="CE34" s="225"/>
      <c r="CF34" s="225"/>
      <c r="CG34" s="225"/>
      <c r="CH34" s="225"/>
      <c r="CI34" s="225"/>
      <c r="CJ34" s="225"/>
      <c r="CK34" s="225"/>
      <c r="CL34" s="225"/>
      <c r="CM34" s="225"/>
      <c r="CN34" s="225"/>
      <c r="CO34" s="12"/>
    </row>
    <row r="35" spans="1:93" ht="19.8" x14ac:dyDescent="0.45">
      <c r="A35" s="12"/>
      <c r="B35" s="224"/>
      <c r="C35" s="224"/>
      <c r="D35" s="224"/>
      <c r="E35" s="224"/>
      <c r="F35" s="225" t="s">
        <v>428</v>
      </c>
      <c r="G35" s="225"/>
      <c r="H35" s="225"/>
      <c r="I35" s="225"/>
      <c r="J35" s="225"/>
      <c r="K35" s="225"/>
      <c r="L35" s="225"/>
      <c r="M35" s="225"/>
      <c r="N35" s="225"/>
      <c r="O35" s="225"/>
      <c r="P35" s="225"/>
      <c r="Q35" s="225"/>
      <c r="R35" s="225"/>
      <c r="S35" s="225"/>
      <c r="T35" s="225"/>
      <c r="U35" s="225"/>
      <c r="V35" s="225"/>
      <c r="W35" s="225"/>
      <c r="X35" s="225"/>
      <c r="Y35" s="225"/>
      <c r="Z35" s="225"/>
      <c r="AA35" s="225"/>
      <c r="AB35" s="225"/>
      <c r="AC35" s="225"/>
      <c r="AD35" s="225"/>
      <c r="AE35" s="225"/>
      <c r="AF35" s="225"/>
      <c r="AG35" s="225"/>
      <c r="AH35" s="225"/>
      <c r="AI35" s="225"/>
      <c r="AJ35" s="225"/>
      <c r="AK35" s="225"/>
      <c r="AL35" s="225"/>
      <c r="AM35" s="225"/>
      <c r="AN35" s="225"/>
      <c r="AO35" s="225"/>
      <c r="AP35" s="225"/>
      <c r="AQ35" s="225"/>
      <c r="AR35" s="225"/>
      <c r="AS35" s="225"/>
      <c r="AT35" s="225"/>
      <c r="AU35" s="225"/>
      <c r="AV35" s="225"/>
      <c r="AW35" s="225"/>
      <c r="AX35" s="225"/>
      <c r="AY35" s="225"/>
      <c r="AZ35" s="225"/>
      <c r="BA35" s="225"/>
      <c r="BB35" s="225"/>
      <c r="BC35" s="225"/>
      <c r="BD35" s="225"/>
      <c r="BE35" s="225"/>
      <c r="BF35" s="225"/>
      <c r="BG35" s="225"/>
      <c r="BH35" s="225"/>
      <c r="BI35" s="225"/>
      <c r="BJ35" s="225"/>
      <c r="BK35" s="225"/>
      <c r="BL35" s="225"/>
      <c r="BM35" s="225"/>
      <c r="BN35" s="225"/>
      <c r="BO35" s="225"/>
      <c r="BP35" s="225"/>
      <c r="BQ35" s="225"/>
      <c r="BR35" s="225"/>
      <c r="BS35" s="225"/>
      <c r="BT35" s="225"/>
      <c r="BU35" s="225"/>
      <c r="BV35" s="225"/>
      <c r="BW35" s="225"/>
      <c r="BX35" s="225"/>
      <c r="BY35" s="225"/>
      <c r="BZ35" s="225"/>
      <c r="CA35" s="225"/>
      <c r="CB35" s="225"/>
      <c r="CC35" s="225"/>
      <c r="CD35" s="225"/>
      <c r="CE35" s="225"/>
      <c r="CF35" s="225"/>
      <c r="CG35" s="225"/>
      <c r="CH35" s="225"/>
      <c r="CI35" s="225"/>
      <c r="CJ35" s="225"/>
      <c r="CK35" s="225"/>
      <c r="CL35" s="225"/>
      <c r="CM35" s="225"/>
      <c r="CN35" s="225"/>
      <c r="CO35" s="12"/>
    </row>
    <row r="36" spans="1:93" ht="19.8" x14ac:dyDescent="0.45">
      <c r="A36" s="12"/>
      <c r="B36" s="224"/>
      <c r="C36" s="224"/>
      <c r="D36" s="224"/>
      <c r="E36" s="224"/>
      <c r="F36" s="225" t="s">
        <v>429</v>
      </c>
      <c r="G36" s="225"/>
      <c r="H36" s="225"/>
      <c r="I36" s="225"/>
      <c r="J36" s="225"/>
      <c r="K36" s="225"/>
      <c r="L36" s="225"/>
      <c r="M36" s="225"/>
      <c r="N36" s="225"/>
      <c r="O36" s="225"/>
      <c r="P36" s="225"/>
      <c r="Q36" s="225"/>
      <c r="R36" s="225"/>
      <c r="S36" s="225"/>
      <c r="T36" s="225"/>
      <c r="U36" s="225"/>
      <c r="V36" s="225"/>
      <c r="W36" s="225"/>
      <c r="X36" s="225"/>
      <c r="Y36" s="225"/>
      <c r="Z36" s="225"/>
      <c r="AA36" s="225"/>
      <c r="AB36" s="225"/>
      <c r="AC36" s="225"/>
      <c r="AD36" s="225"/>
      <c r="AE36" s="225"/>
      <c r="AF36" s="225"/>
      <c r="AG36" s="225"/>
      <c r="AH36" s="225"/>
      <c r="AI36" s="225"/>
      <c r="AJ36" s="225"/>
      <c r="AK36" s="225"/>
      <c r="AL36" s="225"/>
      <c r="AM36" s="225"/>
      <c r="AN36" s="225"/>
      <c r="AO36" s="225"/>
      <c r="AP36" s="225"/>
      <c r="AQ36" s="225"/>
      <c r="AR36" s="225"/>
      <c r="AS36" s="225"/>
      <c r="AT36" s="225"/>
      <c r="AU36" s="225"/>
      <c r="AV36" s="225"/>
      <c r="AW36" s="225"/>
      <c r="AX36" s="225"/>
      <c r="AY36" s="225"/>
      <c r="AZ36" s="225"/>
      <c r="BA36" s="225"/>
      <c r="BB36" s="225"/>
      <c r="BC36" s="225"/>
      <c r="BD36" s="225"/>
      <c r="BE36" s="225"/>
      <c r="BF36" s="225"/>
      <c r="BG36" s="225"/>
      <c r="BH36" s="225"/>
      <c r="BI36" s="225"/>
      <c r="BJ36" s="225"/>
      <c r="BK36" s="225"/>
      <c r="BL36" s="225"/>
      <c r="BM36" s="225"/>
      <c r="BN36" s="225"/>
      <c r="BO36" s="225"/>
      <c r="BP36" s="225"/>
      <c r="BQ36" s="225"/>
      <c r="BR36" s="225"/>
      <c r="BS36" s="225"/>
      <c r="BT36" s="225"/>
      <c r="BU36" s="225"/>
      <c r="BV36" s="225"/>
      <c r="BW36" s="225"/>
      <c r="BX36" s="225"/>
      <c r="BY36" s="225"/>
      <c r="BZ36" s="225"/>
      <c r="CA36" s="225"/>
      <c r="CB36" s="225"/>
      <c r="CC36" s="225"/>
      <c r="CD36" s="225"/>
      <c r="CE36" s="225"/>
      <c r="CF36" s="225"/>
      <c r="CG36" s="225"/>
      <c r="CH36" s="225"/>
      <c r="CI36" s="225"/>
      <c r="CJ36" s="225"/>
      <c r="CK36" s="225"/>
      <c r="CL36" s="225"/>
      <c r="CM36" s="225"/>
      <c r="CN36" s="225"/>
      <c r="CO36" s="12"/>
    </row>
    <row r="37" spans="1:93" ht="19.8" x14ac:dyDescent="0.45">
      <c r="A37" s="12"/>
      <c r="B37" s="222"/>
      <c r="C37" s="222"/>
      <c r="D37" s="222"/>
      <c r="E37" s="222"/>
      <c r="F37" s="223" t="s">
        <v>236</v>
      </c>
      <c r="G37" s="223"/>
      <c r="H37" s="223"/>
      <c r="I37" s="223"/>
      <c r="J37" s="223"/>
      <c r="K37" s="223"/>
      <c r="L37" s="223"/>
      <c r="M37" s="223"/>
      <c r="N37" s="223"/>
      <c r="O37" s="223"/>
      <c r="P37" s="223"/>
      <c r="Q37" s="223"/>
      <c r="R37" s="223"/>
      <c r="S37" s="223"/>
      <c r="T37" s="223"/>
      <c r="U37" s="223"/>
      <c r="V37" s="223"/>
      <c r="W37" s="223"/>
      <c r="X37" s="223"/>
      <c r="Y37" s="223"/>
      <c r="Z37" s="223"/>
      <c r="AA37" s="223"/>
      <c r="AB37" s="223"/>
      <c r="AC37" s="223"/>
      <c r="AD37" s="223"/>
      <c r="AE37" s="223"/>
      <c r="AF37" s="223"/>
      <c r="AG37" s="223"/>
      <c r="AH37" s="223"/>
      <c r="AI37" s="223"/>
      <c r="AJ37" s="223"/>
      <c r="AK37" s="223"/>
      <c r="AL37" s="223"/>
      <c r="AM37" s="223"/>
      <c r="AN37" s="223"/>
      <c r="AO37" s="223"/>
      <c r="AP37" s="223"/>
      <c r="AQ37" s="223"/>
      <c r="AR37" s="223"/>
      <c r="AS37" s="223"/>
      <c r="AT37" s="223"/>
      <c r="AU37" s="223"/>
      <c r="AV37" s="223"/>
      <c r="AW37" s="223"/>
      <c r="AX37" s="223"/>
      <c r="AY37" s="223"/>
      <c r="AZ37" s="223"/>
      <c r="BA37" s="223"/>
      <c r="BB37" s="223"/>
      <c r="BC37" s="223"/>
      <c r="BD37" s="223"/>
      <c r="BE37" s="223"/>
      <c r="BF37" s="223"/>
      <c r="BG37" s="223"/>
      <c r="BH37" s="223"/>
      <c r="BI37" s="223"/>
      <c r="BJ37" s="223"/>
      <c r="BK37" s="223"/>
      <c r="BL37" s="223"/>
      <c r="BM37" s="223"/>
      <c r="BN37" s="223"/>
      <c r="BO37" s="223"/>
      <c r="BP37" s="223"/>
      <c r="BQ37" s="223"/>
      <c r="BR37" s="223"/>
      <c r="BS37" s="223"/>
      <c r="BT37" s="223"/>
      <c r="BU37" s="223"/>
      <c r="BV37" s="223"/>
      <c r="BW37" s="223"/>
      <c r="BX37" s="223"/>
      <c r="BY37" s="223"/>
      <c r="BZ37" s="223"/>
      <c r="CA37" s="223"/>
      <c r="CB37" s="223"/>
      <c r="CC37" s="223"/>
      <c r="CD37" s="223"/>
      <c r="CE37" s="223"/>
      <c r="CF37" s="223"/>
      <c r="CG37" s="223"/>
      <c r="CH37" s="223"/>
      <c r="CI37" s="223"/>
      <c r="CJ37" s="223"/>
      <c r="CK37" s="223"/>
      <c r="CL37" s="223"/>
      <c r="CM37" s="223"/>
      <c r="CN37" s="223"/>
      <c r="CO37" s="12"/>
    </row>
    <row r="38" spans="1:93" ht="19.8" x14ac:dyDescent="0.45">
      <c r="A38" s="12"/>
      <c r="B38" s="12"/>
      <c r="C38" s="12"/>
      <c r="D38" s="12"/>
      <c r="E38" s="14"/>
      <c r="F38" s="14"/>
      <c r="G38" s="15"/>
      <c r="H38" s="15"/>
      <c r="I38" s="15"/>
      <c r="J38" s="12"/>
      <c r="K38" s="12"/>
      <c r="L38" s="12"/>
      <c r="M38" s="12"/>
      <c r="N38" s="12"/>
      <c r="O38" s="12"/>
      <c r="P38" s="12"/>
      <c r="Q38" s="12"/>
      <c r="R38" s="12"/>
      <c r="S38" s="12"/>
      <c r="T38" s="12"/>
      <c r="U38" s="12"/>
      <c r="V38" s="12"/>
      <c r="W38" s="12"/>
      <c r="X38" s="12"/>
      <c r="Y38" s="12"/>
      <c r="Z38" s="12"/>
      <c r="AA38" s="12"/>
      <c r="AB38" s="12"/>
      <c r="AC38" s="12"/>
      <c r="AD38" s="12"/>
      <c r="AE38" s="12"/>
      <c r="AF38" s="12"/>
      <c r="AG38" s="12"/>
      <c r="AH38" s="12"/>
      <c r="AI38" s="12"/>
      <c r="AJ38" s="12"/>
      <c r="AK38" s="12"/>
      <c r="AL38" s="12"/>
      <c r="AM38" s="12"/>
      <c r="AN38" s="12"/>
      <c r="AO38" s="12"/>
      <c r="AP38" s="12"/>
      <c r="AQ38" s="12"/>
      <c r="AR38" s="12"/>
      <c r="AS38" s="12"/>
      <c r="AT38" s="12"/>
      <c r="AU38" s="12"/>
      <c r="AV38" s="12"/>
      <c r="AW38" s="12"/>
      <c r="AX38" s="12"/>
      <c r="AY38" s="12"/>
      <c r="AZ38" s="12"/>
      <c r="BA38" s="12"/>
      <c r="BB38" s="12"/>
      <c r="BC38" s="12"/>
      <c r="BD38" s="12"/>
      <c r="BE38" s="12"/>
      <c r="BF38" s="12"/>
      <c r="BG38" s="12"/>
      <c r="BH38" s="12"/>
      <c r="BI38" s="12"/>
      <c r="BJ38" s="12"/>
      <c r="BK38" s="12"/>
      <c r="BL38" s="12"/>
      <c r="BM38" s="12"/>
      <c r="BN38" s="12"/>
      <c r="BO38" s="12"/>
      <c r="BP38" s="12"/>
      <c r="BQ38" s="12"/>
      <c r="BR38" s="12"/>
      <c r="BS38" s="12"/>
      <c r="BT38" s="12"/>
      <c r="BU38" s="12"/>
      <c r="BV38" s="12"/>
      <c r="BW38" s="12"/>
      <c r="BX38" s="12"/>
      <c r="BY38" s="12"/>
      <c r="BZ38" s="12"/>
      <c r="CA38" s="12"/>
      <c r="CB38" s="12"/>
      <c r="CC38" s="12"/>
      <c r="CD38" s="12"/>
      <c r="CE38" s="12"/>
      <c r="CF38" s="12"/>
      <c r="CG38" s="12"/>
      <c r="CH38" s="12"/>
      <c r="CI38" s="12"/>
      <c r="CJ38" s="12"/>
      <c r="CK38" s="12"/>
      <c r="CL38" s="12"/>
      <c r="CM38" s="12"/>
      <c r="CN38" s="12"/>
      <c r="CO38" s="12"/>
    </row>
    <row r="39" spans="1:93" ht="19.8" x14ac:dyDescent="0.45">
      <c r="A39" s="12"/>
      <c r="B39" s="12"/>
      <c r="C39" s="12"/>
      <c r="D39" s="12"/>
      <c r="E39" s="14"/>
      <c r="F39" s="14"/>
      <c r="G39" s="15"/>
      <c r="H39" s="15"/>
      <c r="I39" s="15"/>
      <c r="J39" s="12"/>
      <c r="K39" s="12"/>
      <c r="L39" s="12"/>
      <c r="M39" s="12"/>
      <c r="N39" s="12"/>
      <c r="O39" s="12"/>
      <c r="P39" s="12"/>
      <c r="Q39" s="12"/>
      <c r="R39" s="12"/>
      <c r="S39" s="12"/>
      <c r="T39" s="12"/>
      <c r="U39" s="12"/>
      <c r="V39" s="12"/>
      <c r="W39" s="12"/>
      <c r="X39" s="12"/>
      <c r="Y39" s="12"/>
      <c r="Z39" s="12"/>
      <c r="AA39" s="12"/>
      <c r="AB39" s="12"/>
      <c r="AC39" s="12"/>
      <c r="AD39" s="12"/>
      <c r="AE39" s="12"/>
      <c r="AF39" s="12"/>
      <c r="AG39" s="12"/>
      <c r="AH39" s="12"/>
      <c r="AI39" s="12"/>
      <c r="AJ39" s="12"/>
      <c r="AK39" s="12"/>
      <c r="AL39" s="12"/>
      <c r="AM39" s="12"/>
      <c r="AN39" s="12"/>
      <c r="AO39" s="12"/>
      <c r="AP39" s="12"/>
      <c r="AQ39" s="12"/>
      <c r="AR39" s="12"/>
      <c r="AS39" s="12"/>
      <c r="AT39" s="12"/>
      <c r="AU39" s="12"/>
      <c r="AV39" s="12"/>
      <c r="AW39" s="12"/>
      <c r="AX39" s="12"/>
      <c r="AY39" s="12"/>
      <c r="AZ39" s="12"/>
      <c r="BA39" s="12"/>
      <c r="BB39" s="12"/>
      <c r="BC39" s="12"/>
      <c r="BD39" s="12"/>
      <c r="BE39" s="12"/>
      <c r="BF39" s="12"/>
      <c r="BG39" s="12"/>
      <c r="BH39" s="12"/>
      <c r="BI39" s="12"/>
      <c r="BJ39" s="12"/>
      <c r="BK39" s="12"/>
      <c r="BL39" s="12"/>
      <c r="BM39" s="12"/>
      <c r="BN39" s="12"/>
      <c r="BO39" s="12"/>
      <c r="BP39" s="12"/>
      <c r="BQ39" s="12"/>
      <c r="BR39" s="12"/>
      <c r="BS39" s="12"/>
      <c r="BT39" s="12"/>
      <c r="BU39" s="12"/>
      <c r="BV39" s="12"/>
      <c r="BW39" s="12"/>
      <c r="BX39" s="12"/>
      <c r="BY39" s="12"/>
      <c r="BZ39" s="12"/>
      <c r="CA39" s="12"/>
      <c r="CB39" s="12"/>
      <c r="CC39" s="12"/>
      <c r="CD39" s="12"/>
      <c r="CE39" s="12"/>
      <c r="CF39" s="12"/>
      <c r="CG39" s="12"/>
      <c r="CH39" s="12"/>
      <c r="CI39" s="12"/>
      <c r="CJ39" s="12"/>
      <c r="CK39" s="12"/>
      <c r="CL39" s="12"/>
      <c r="CM39" s="12"/>
      <c r="CN39" s="12"/>
      <c r="CO39" s="12"/>
    </row>
    <row r="40" spans="1:93" ht="19.8" x14ac:dyDescent="0.45">
      <c r="A40" s="12"/>
      <c r="B40" s="12"/>
      <c r="C40" s="12"/>
      <c r="D40" s="12"/>
      <c r="E40" s="14"/>
      <c r="F40" s="14"/>
      <c r="G40" s="15"/>
      <c r="H40" s="15"/>
      <c r="I40" s="15"/>
      <c r="J40" s="12"/>
      <c r="K40" s="12"/>
      <c r="L40" s="12"/>
      <c r="M40" s="12"/>
      <c r="N40" s="12"/>
      <c r="O40" s="12"/>
      <c r="P40" s="12"/>
      <c r="Q40" s="12"/>
      <c r="R40" s="12"/>
      <c r="S40" s="12"/>
      <c r="T40" s="12"/>
      <c r="U40" s="12"/>
      <c r="V40" s="12"/>
      <c r="W40" s="12"/>
      <c r="X40" s="12"/>
      <c r="Y40" s="12"/>
      <c r="Z40" s="12"/>
      <c r="AA40" s="12"/>
      <c r="AB40" s="12"/>
      <c r="AC40" s="12"/>
      <c r="AD40" s="12"/>
      <c r="AE40" s="12"/>
      <c r="AF40" s="12"/>
      <c r="AG40" s="12"/>
      <c r="AH40" s="12"/>
      <c r="AI40" s="12"/>
      <c r="AJ40" s="12"/>
      <c r="AK40" s="12"/>
      <c r="AL40" s="12"/>
      <c r="AM40" s="12"/>
      <c r="AN40" s="12"/>
      <c r="AO40" s="12"/>
      <c r="AP40" s="12"/>
      <c r="AQ40" s="12"/>
      <c r="AR40" s="12"/>
      <c r="AS40" s="12"/>
      <c r="AT40" s="12"/>
      <c r="AU40" s="12"/>
      <c r="AV40" s="12"/>
      <c r="AW40" s="12"/>
      <c r="AX40" s="12"/>
      <c r="AY40" s="12"/>
      <c r="AZ40" s="12"/>
      <c r="BA40" s="12"/>
      <c r="BB40" s="12"/>
      <c r="BC40" s="12"/>
      <c r="BD40" s="12"/>
      <c r="BE40" s="12"/>
      <c r="BF40" s="12"/>
      <c r="BG40" s="12"/>
      <c r="BH40" s="12"/>
      <c r="BI40" s="12"/>
      <c r="BJ40" s="12"/>
      <c r="BK40" s="12"/>
      <c r="BL40" s="12"/>
      <c r="BM40" s="12"/>
      <c r="BN40" s="12"/>
      <c r="BO40" s="12"/>
      <c r="BP40" s="12"/>
      <c r="BQ40" s="12"/>
      <c r="BR40" s="12"/>
      <c r="BS40" s="12"/>
      <c r="BT40" s="12"/>
      <c r="BU40" s="12"/>
      <c r="BV40" s="12"/>
      <c r="BW40" s="12"/>
      <c r="BX40" s="12"/>
      <c r="BY40" s="12"/>
      <c r="BZ40" s="12"/>
      <c r="CA40" s="12"/>
      <c r="CB40" s="12"/>
      <c r="CC40" s="12"/>
      <c r="CD40" s="12"/>
      <c r="CE40" s="12"/>
      <c r="CF40" s="12"/>
      <c r="CG40" s="12"/>
      <c r="CH40" s="12"/>
      <c r="CI40" s="12"/>
      <c r="CJ40" s="12"/>
      <c r="CK40" s="12"/>
      <c r="CL40" s="12"/>
      <c r="CM40" s="12"/>
      <c r="CN40" s="12"/>
      <c r="CO40" s="12"/>
    </row>
    <row r="41" spans="1:93" ht="19.8" x14ac:dyDescent="0.45">
      <c r="A41" s="12"/>
      <c r="B41" s="12"/>
      <c r="C41" s="12"/>
      <c r="D41" s="12"/>
      <c r="E41" s="14"/>
      <c r="F41" s="14"/>
      <c r="G41" s="15"/>
      <c r="H41" s="15"/>
      <c r="I41" s="15"/>
      <c r="J41" s="12"/>
      <c r="K41" s="12"/>
      <c r="L41" s="12"/>
      <c r="M41" s="12"/>
      <c r="N41" s="12"/>
      <c r="O41" s="12"/>
      <c r="P41" s="12"/>
      <c r="Q41" s="12"/>
      <c r="R41" s="12"/>
      <c r="S41" s="12"/>
      <c r="T41" s="12"/>
      <c r="U41" s="12"/>
      <c r="V41" s="12"/>
      <c r="W41" s="12"/>
      <c r="X41" s="12"/>
      <c r="Y41" s="12"/>
      <c r="Z41" s="12"/>
      <c r="AA41" s="12"/>
      <c r="AB41" s="12"/>
      <c r="AC41" s="12"/>
      <c r="AD41" s="12"/>
      <c r="AE41" s="12"/>
      <c r="AF41" s="12"/>
      <c r="AG41" s="12"/>
      <c r="AH41" s="12"/>
      <c r="AI41" s="12"/>
      <c r="AJ41" s="12"/>
      <c r="AK41" s="12"/>
      <c r="AL41" s="12"/>
      <c r="AM41" s="12"/>
      <c r="AN41" s="12"/>
      <c r="AO41" s="12"/>
      <c r="AP41" s="12"/>
      <c r="AQ41" s="12"/>
      <c r="AR41" s="12"/>
      <c r="AS41" s="12"/>
      <c r="AT41" s="12"/>
      <c r="AU41" s="12"/>
      <c r="AV41" s="12"/>
      <c r="AW41" s="12"/>
      <c r="AX41" s="12"/>
      <c r="AY41" s="12"/>
      <c r="AZ41" s="12"/>
      <c r="BA41" s="12"/>
      <c r="BB41" s="12"/>
      <c r="BC41" s="12"/>
      <c r="BD41" s="12"/>
      <c r="BE41" s="12"/>
      <c r="BF41" s="12"/>
      <c r="BG41" s="12"/>
      <c r="BH41" s="12"/>
      <c r="BI41" s="12"/>
      <c r="BJ41" s="12"/>
      <c r="BK41" s="12"/>
      <c r="BL41" s="12"/>
      <c r="BM41" s="12"/>
      <c r="BN41" s="12"/>
      <c r="BO41" s="12"/>
      <c r="BP41" s="12"/>
      <c r="BQ41" s="12"/>
      <c r="BR41" s="12"/>
      <c r="BS41" s="12"/>
      <c r="BT41" s="12"/>
      <c r="BU41" s="12"/>
      <c r="BV41" s="12"/>
      <c r="BW41" s="12"/>
      <c r="BX41" s="12"/>
      <c r="BY41" s="12"/>
      <c r="BZ41" s="12"/>
      <c r="CA41" s="12"/>
      <c r="CB41" s="12"/>
      <c r="CC41" s="12"/>
      <c r="CD41" s="12"/>
      <c r="CE41" s="12"/>
      <c r="CF41" s="12"/>
      <c r="CG41" s="12"/>
      <c r="CH41" s="12"/>
      <c r="CI41" s="12"/>
      <c r="CJ41" s="12"/>
      <c r="CK41" s="12"/>
      <c r="CL41" s="12"/>
      <c r="CM41" s="12"/>
      <c r="CN41" s="12"/>
      <c r="CO41" s="12"/>
    </row>
    <row r="42" spans="1:93" ht="19.8" x14ac:dyDescent="0.45">
      <c r="A42" s="12"/>
      <c r="B42" s="12"/>
      <c r="C42" s="12"/>
      <c r="D42" s="12"/>
      <c r="E42" s="14"/>
      <c r="F42" s="14"/>
      <c r="G42" s="15"/>
      <c r="H42" s="15"/>
      <c r="I42" s="15"/>
      <c r="J42" s="12"/>
      <c r="K42" s="12"/>
      <c r="L42" s="12"/>
      <c r="M42" s="12"/>
      <c r="N42" s="12"/>
      <c r="O42" s="12"/>
      <c r="P42" s="12"/>
      <c r="Q42" s="12"/>
      <c r="R42" s="12"/>
      <c r="S42" s="12"/>
      <c r="T42" s="12"/>
      <c r="U42" s="12"/>
      <c r="V42" s="12"/>
      <c r="W42" s="12"/>
      <c r="X42" s="12"/>
      <c r="Y42" s="12"/>
      <c r="Z42" s="12"/>
      <c r="AA42" s="12"/>
      <c r="AB42" s="12"/>
      <c r="AC42" s="12"/>
      <c r="AD42" s="12"/>
      <c r="AE42" s="12"/>
      <c r="AF42" s="12"/>
      <c r="AG42" s="12"/>
      <c r="AH42" s="12"/>
      <c r="AI42" s="12"/>
      <c r="AJ42" s="12"/>
      <c r="AK42" s="12"/>
      <c r="AL42" s="12"/>
      <c r="AM42" s="12"/>
      <c r="AN42" s="12"/>
      <c r="AO42" s="12"/>
      <c r="AP42" s="12"/>
      <c r="AQ42" s="12"/>
      <c r="AR42" s="12"/>
      <c r="AS42" s="12"/>
      <c r="AT42" s="12"/>
      <c r="AU42" s="12"/>
      <c r="AV42" s="12"/>
      <c r="AW42" s="12"/>
      <c r="AX42" s="12"/>
      <c r="AY42" s="12"/>
      <c r="AZ42" s="12"/>
      <c r="BA42" s="12"/>
      <c r="BB42" s="12"/>
      <c r="BC42" s="12"/>
      <c r="BD42" s="12"/>
      <c r="BE42" s="12"/>
      <c r="BF42" s="12"/>
      <c r="BG42" s="12"/>
      <c r="BH42" s="12"/>
      <c r="BI42" s="12"/>
      <c r="BJ42" s="12"/>
      <c r="BK42" s="12"/>
      <c r="BL42" s="12"/>
      <c r="BM42" s="12"/>
      <c r="BN42" s="12"/>
      <c r="BO42" s="12"/>
      <c r="BP42" s="12"/>
      <c r="BQ42" s="12"/>
      <c r="BR42" s="12"/>
      <c r="BS42" s="12"/>
      <c r="BT42" s="12"/>
      <c r="BU42" s="12"/>
      <c r="BV42" s="12"/>
      <c r="BW42" s="12"/>
      <c r="BX42" s="12"/>
      <c r="BY42" s="12"/>
      <c r="BZ42" s="12"/>
      <c r="CA42" s="12"/>
      <c r="CB42" s="12"/>
      <c r="CC42" s="12"/>
      <c r="CD42" s="12"/>
      <c r="CE42" s="12"/>
      <c r="CF42" s="12"/>
      <c r="CG42" s="12"/>
      <c r="CH42" s="12"/>
      <c r="CI42" s="12"/>
      <c r="CJ42" s="12"/>
      <c r="CK42" s="12"/>
      <c r="CL42" s="12"/>
      <c r="CM42" s="12"/>
      <c r="CN42" s="12"/>
      <c r="CO42" s="12"/>
    </row>
    <row r="43" spans="1:93" ht="19.8" x14ac:dyDescent="0.45">
      <c r="A43" s="12"/>
      <c r="B43" s="12"/>
      <c r="C43" s="12"/>
      <c r="D43" s="12"/>
      <c r="E43" s="14"/>
      <c r="F43" s="14"/>
      <c r="G43" s="15"/>
      <c r="H43" s="15"/>
      <c r="I43" s="15"/>
      <c r="J43" s="12"/>
      <c r="K43" s="12"/>
      <c r="L43" s="12"/>
      <c r="M43" s="12"/>
      <c r="N43" s="12"/>
      <c r="O43" s="12"/>
      <c r="P43" s="12"/>
      <c r="Q43" s="12"/>
      <c r="R43" s="12"/>
      <c r="S43" s="12"/>
      <c r="T43" s="12"/>
      <c r="U43" s="12"/>
      <c r="V43" s="12"/>
      <c r="W43" s="12"/>
      <c r="X43" s="12"/>
      <c r="Y43" s="12"/>
      <c r="Z43" s="12"/>
      <c r="AA43" s="12"/>
      <c r="AB43" s="12"/>
      <c r="AC43" s="12"/>
      <c r="AD43" s="12"/>
      <c r="AE43" s="12"/>
      <c r="AF43" s="12"/>
      <c r="AG43" s="12"/>
      <c r="AH43" s="12"/>
      <c r="AI43" s="12"/>
      <c r="AJ43" s="12"/>
      <c r="AK43" s="12"/>
      <c r="AL43" s="12"/>
      <c r="AM43" s="12"/>
      <c r="AN43" s="12"/>
      <c r="AO43" s="12"/>
      <c r="AP43" s="12"/>
      <c r="AQ43" s="12"/>
      <c r="AR43" s="12"/>
      <c r="AS43" s="12"/>
      <c r="AT43" s="12"/>
      <c r="AU43" s="12"/>
      <c r="AV43" s="12"/>
      <c r="AW43" s="12"/>
      <c r="AX43" s="12"/>
      <c r="AY43" s="12"/>
      <c r="AZ43" s="12"/>
      <c r="BA43" s="12"/>
      <c r="BB43" s="12"/>
      <c r="BC43" s="12"/>
      <c r="BD43" s="12"/>
      <c r="BE43" s="12"/>
      <c r="BF43" s="12"/>
      <c r="BG43" s="12"/>
      <c r="BH43" s="12"/>
      <c r="BI43" s="12"/>
      <c r="BJ43" s="12"/>
      <c r="BK43" s="12"/>
      <c r="BL43" s="12"/>
      <c r="BM43" s="12"/>
      <c r="BN43" s="12"/>
      <c r="BO43" s="12"/>
      <c r="BP43" s="12"/>
      <c r="BQ43" s="12"/>
      <c r="BR43" s="12"/>
      <c r="BS43" s="12"/>
      <c r="BT43" s="12"/>
      <c r="BU43" s="12"/>
      <c r="BV43" s="12"/>
      <c r="BW43" s="12"/>
      <c r="BX43" s="12"/>
      <c r="BY43" s="12"/>
      <c r="BZ43" s="12"/>
      <c r="CA43" s="12"/>
      <c r="CB43" s="12"/>
      <c r="CC43" s="12"/>
      <c r="CD43" s="12"/>
      <c r="CE43" s="12"/>
      <c r="CF43" s="12"/>
      <c r="CG43" s="12"/>
      <c r="CH43" s="12"/>
      <c r="CI43" s="12"/>
      <c r="CJ43" s="12"/>
      <c r="CK43" s="12"/>
      <c r="CL43" s="12"/>
      <c r="CM43" s="12"/>
      <c r="CN43" s="12"/>
      <c r="CO43" s="12"/>
    </row>
    <row r="44" spans="1:93" ht="19.8" x14ac:dyDescent="0.45">
      <c r="A44" s="12"/>
      <c r="B44" s="12"/>
      <c r="C44" s="12"/>
      <c r="D44" s="12"/>
      <c r="E44" s="14"/>
      <c r="F44" s="14"/>
      <c r="G44" s="15"/>
      <c r="H44" s="15"/>
      <c r="I44" s="15"/>
      <c r="J44" s="12"/>
      <c r="K44" s="12"/>
      <c r="L44" s="12"/>
      <c r="M44" s="12"/>
      <c r="N44" s="12"/>
      <c r="O44" s="12"/>
      <c r="P44" s="12"/>
      <c r="Q44" s="12"/>
      <c r="R44" s="12"/>
      <c r="S44" s="12"/>
      <c r="T44" s="12"/>
      <c r="U44" s="12"/>
      <c r="V44" s="12"/>
      <c r="W44" s="12"/>
      <c r="X44" s="12"/>
      <c r="Y44" s="12"/>
      <c r="Z44" s="12"/>
      <c r="AA44" s="12"/>
      <c r="AB44" s="12"/>
      <c r="AC44" s="12"/>
      <c r="AD44" s="12"/>
      <c r="AE44" s="12"/>
      <c r="AF44" s="12"/>
      <c r="AG44" s="12"/>
      <c r="AH44" s="12"/>
      <c r="AI44" s="12"/>
      <c r="AJ44" s="12"/>
      <c r="AK44" s="12"/>
      <c r="AL44" s="12"/>
      <c r="AM44" s="12"/>
      <c r="AN44" s="12"/>
      <c r="AO44" s="12"/>
      <c r="AP44" s="12"/>
      <c r="AQ44" s="12"/>
      <c r="AR44" s="12"/>
      <c r="AS44" s="12"/>
      <c r="AT44" s="12"/>
      <c r="AU44" s="12"/>
      <c r="AV44" s="12"/>
      <c r="AW44" s="12"/>
      <c r="AX44" s="12"/>
      <c r="AY44" s="12"/>
      <c r="AZ44" s="12"/>
      <c r="BA44" s="12"/>
      <c r="BB44" s="12"/>
      <c r="BC44" s="12"/>
      <c r="BD44" s="12"/>
      <c r="BE44" s="12"/>
      <c r="BF44" s="12"/>
      <c r="BG44" s="12"/>
      <c r="BH44" s="12"/>
      <c r="BI44" s="12"/>
      <c r="BJ44" s="12"/>
      <c r="BK44" s="12"/>
      <c r="BL44" s="12"/>
      <c r="BM44" s="12"/>
      <c r="BN44" s="12"/>
      <c r="BO44" s="12"/>
      <c r="BP44" s="12"/>
      <c r="BQ44" s="12"/>
      <c r="BR44" s="12"/>
      <c r="BS44" s="12"/>
      <c r="BT44" s="12"/>
      <c r="BU44" s="12"/>
      <c r="BV44" s="12"/>
      <c r="BW44" s="12"/>
      <c r="BX44" s="12"/>
      <c r="BY44" s="12"/>
      <c r="BZ44" s="12"/>
      <c r="CA44" s="12"/>
      <c r="CB44" s="12"/>
      <c r="CC44" s="12"/>
      <c r="CD44" s="12"/>
      <c r="CE44" s="12"/>
      <c r="CF44" s="12"/>
      <c r="CG44" s="12"/>
      <c r="CH44" s="12"/>
      <c r="CI44" s="12"/>
      <c r="CJ44" s="12"/>
      <c r="CK44" s="12"/>
      <c r="CL44" s="12"/>
      <c r="CM44" s="12"/>
      <c r="CN44" s="12"/>
      <c r="CO44" s="12"/>
    </row>
    <row r="45" spans="1:93" ht="19.8" x14ac:dyDescent="0.45">
      <c r="A45" s="12"/>
      <c r="B45" s="12"/>
      <c r="C45" s="12"/>
      <c r="D45" s="12"/>
      <c r="E45" s="14"/>
      <c r="F45" s="14"/>
      <c r="G45" s="15"/>
      <c r="H45" s="15"/>
      <c r="I45" s="15"/>
      <c r="J45" s="12"/>
      <c r="K45" s="12"/>
      <c r="L45" s="12"/>
      <c r="M45" s="12"/>
      <c r="N45" s="12"/>
      <c r="O45" s="12"/>
      <c r="P45" s="12"/>
      <c r="Q45" s="12"/>
      <c r="R45" s="12"/>
      <c r="S45" s="12"/>
      <c r="T45" s="12"/>
      <c r="U45" s="12"/>
      <c r="V45" s="12"/>
      <c r="W45" s="12"/>
      <c r="X45" s="12"/>
      <c r="Y45" s="12"/>
      <c r="Z45" s="12"/>
      <c r="AA45" s="12"/>
      <c r="AB45" s="12"/>
      <c r="AC45" s="12"/>
      <c r="AD45" s="12"/>
      <c r="AE45" s="12"/>
      <c r="AF45" s="12"/>
      <c r="AG45" s="12"/>
      <c r="AH45" s="12"/>
      <c r="AI45" s="12"/>
      <c r="AJ45" s="12"/>
      <c r="AK45" s="12"/>
      <c r="AL45" s="12"/>
      <c r="AM45" s="12"/>
      <c r="AN45" s="12"/>
      <c r="AO45" s="12"/>
      <c r="AP45" s="12"/>
      <c r="AQ45" s="12"/>
      <c r="AR45" s="12"/>
      <c r="AS45" s="12"/>
      <c r="AT45" s="12"/>
      <c r="AU45" s="12"/>
      <c r="AV45" s="12"/>
      <c r="AW45" s="12"/>
      <c r="AX45" s="12"/>
      <c r="AY45" s="12"/>
      <c r="AZ45" s="12"/>
      <c r="BA45" s="12"/>
      <c r="BB45" s="12"/>
      <c r="BC45" s="12"/>
      <c r="BD45" s="12"/>
      <c r="BE45" s="12"/>
      <c r="BF45" s="12"/>
      <c r="BG45" s="12"/>
      <c r="BH45" s="12"/>
      <c r="BI45" s="12"/>
      <c r="BJ45" s="12"/>
      <c r="BK45" s="12"/>
      <c r="BL45" s="12"/>
      <c r="BM45" s="12"/>
      <c r="BN45" s="12"/>
      <c r="BO45" s="12"/>
      <c r="BP45" s="12"/>
      <c r="BQ45" s="12"/>
      <c r="BR45" s="12"/>
      <c r="BS45" s="12"/>
      <c r="BT45" s="12"/>
      <c r="BU45" s="12"/>
      <c r="BV45" s="12"/>
      <c r="BW45" s="12"/>
      <c r="BX45" s="12"/>
      <c r="BY45" s="12"/>
      <c r="BZ45" s="12"/>
      <c r="CA45" s="12"/>
      <c r="CB45" s="12"/>
      <c r="CC45" s="12"/>
      <c r="CD45" s="12"/>
      <c r="CE45" s="12"/>
      <c r="CF45" s="12"/>
      <c r="CG45" s="12"/>
      <c r="CH45" s="12"/>
      <c r="CI45" s="12"/>
      <c r="CJ45" s="12"/>
      <c r="CK45" s="12"/>
      <c r="CL45" s="12"/>
      <c r="CM45" s="12"/>
      <c r="CN45" s="12"/>
      <c r="CO45" s="12"/>
    </row>
    <row r="46" spans="1:93" ht="19.8" x14ac:dyDescent="0.45">
      <c r="A46" s="12"/>
      <c r="B46" s="12"/>
      <c r="C46" s="12"/>
      <c r="D46" s="12"/>
      <c r="E46" s="14"/>
      <c r="F46" s="14"/>
      <c r="G46" s="15"/>
      <c r="H46" s="15"/>
      <c r="I46" s="15"/>
      <c r="J46" s="12"/>
      <c r="K46" s="12"/>
      <c r="L46" s="12"/>
      <c r="M46" s="12"/>
      <c r="N46" s="12"/>
      <c r="O46" s="12"/>
      <c r="P46" s="12"/>
      <c r="Q46" s="12"/>
      <c r="R46" s="12"/>
      <c r="S46" s="12"/>
      <c r="T46" s="12"/>
      <c r="U46" s="12"/>
      <c r="V46" s="12"/>
      <c r="W46" s="12"/>
      <c r="X46" s="12"/>
      <c r="Y46" s="12"/>
      <c r="Z46" s="12"/>
      <c r="AA46" s="12"/>
      <c r="AB46" s="12"/>
      <c r="AC46" s="12"/>
      <c r="AD46" s="12"/>
      <c r="AE46" s="12"/>
      <c r="AF46" s="12"/>
      <c r="AG46" s="12"/>
      <c r="AH46" s="12"/>
      <c r="AI46" s="12"/>
      <c r="AJ46" s="12"/>
      <c r="AK46" s="12"/>
      <c r="AL46" s="12"/>
      <c r="AM46" s="12"/>
      <c r="AN46" s="12"/>
      <c r="AO46" s="12"/>
      <c r="AP46" s="12"/>
      <c r="AQ46" s="12"/>
      <c r="AR46" s="12"/>
      <c r="AS46" s="12"/>
      <c r="AT46" s="12"/>
      <c r="AU46" s="12"/>
      <c r="AV46" s="12"/>
      <c r="AW46" s="12"/>
      <c r="AX46" s="12"/>
      <c r="AY46" s="12"/>
      <c r="AZ46" s="12"/>
      <c r="BA46" s="12"/>
      <c r="BB46" s="12"/>
      <c r="BC46" s="12"/>
      <c r="BD46" s="12"/>
      <c r="BE46" s="12"/>
      <c r="BF46" s="12"/>
      <c r="BG46" s="12"/>
      <c r="BH46" s="12"/>
      <c r="BI46" s="12"/>
      <c r="BJ46" s="12"/>
      <c r="BK46" s="12"/>
      <c r="BL46" s="12"/>
      <c r="BM46" s="12"/>
      <c r="BN46" s="12"/>
      <c r="BO46" s="12"/>
      <c r="BP46" s="12"/>
      <c r="BQ46" s="12"/>
      <c r="BR46" s="12"/>
      <c r="BS46" s="12"/>
      <c r="BT46" s="12"/>
      <c r="BU46" s="12"/>
      <c r="BV46" s="12"/>
      <c r="BW46" s="12"/>
      <c r="BX46" s="12"/>
      <c r="BY46" s="12"/>
      <c r="BZ46" s="12"/>
      <c r="CA46" s="12"/>
      <c r="CB46" s="12"/>
      <c r="CC46" s="12"/>
      <c r="CD46" s="12"/>
      <c r="CE46" s="12"/>
      <c r="CF46" s="12"/>
      <c r="CG46" s="12"/>
      <c r="CH46" s="12"/>
      <c r="CI46" s="12"/>
      <c r="CJ46" s="12"/>
      <c r="CK46" s="12"/>
      <c r="CL46" s="12"/>
      <c r="CM46" s="12"/>
      <c r="CN46" s="12"/>
      <c r="CO46" s="12"/>
    </row>
  </sheetData>
  <mergeCells count="133">
    <mergeCell ref="B15:D15"/>
    <mergeCell ref="E15:N15"/>
    <mergeCell ref="O15:BA15"/>
    <mergeCell ref="BB15:BD15"/>
    <mergeCell ref="BE15:BT15"/>
    <mergeCell ref="BU15:CC15"/>
    <mergeCell ref="CD15:CM15"/>
    <mergeCell ref="B14:D14"/>
    <mergeCell ref="E14:N14"/>
    <mergeCell ref="O14:BA14"/>
    <mergeCell ref="BB14:BD14"/>
    <mergeCell ref="BE14:BT14"/>
    <mergeCell ref="BU14:CC14"/>
    <mergeCell ref="CD14:CM14"/>
    <mergeCell ref="CD11:CM11"/>
    <mergeCell ref="B1:AI1"/>
    <mergeCell ref="B2:CN2"/>
    <mergeCell ref="B3:CN3"/>
    <mergeCell ref="C5:S5"/>
    <mergeCell ref="T5:CM5"/>
    <mergeCell ref="B10:CN10"/>
    <mergeCell ref="B11:D11"/>
    <mergeCell ref="E11:N11"/>
    <mergeCell ref="O11:BD11"/>
    <mergeCell ref="BE11:BT11"/>
    <mergeCell ref="BU11:CC11"/>
    <mergeCell ref="C8:L8"/>
    <mergeCell ref="M8:CM8"/>
    <mergeCell ref="C7:CM7"/>
    <mergeCell ref="CD12:CM12"/>
    <mergeCell ref="B13:D13"/>
    <mergeCell ref="E13:N13"/>
    <mergeCell ref="O13:BA13"/>
    <mergeCell ref="BB13:BD13"/>
    <mergeCell ref="BE13:BT13"/>
    <mergeCell ref="BU13:CC13"/>
    <mergeCell ref="CD13:CM13"/>
    <mergeCell ref="B12:D12"/>
    <mergeCell ref="E12:N12"/>
    <mergeCell ref="O12:BA12"/>
    <mergeCell ref="BB12:BD12"/>
    <mergeCell ref="BE12:BT12"/>
    <mergeCell ref="BU12:CC12"/>
    <mergeCell ref="CD16:CM16"/>
    <mergeCell ref="B17:D17"/>
    <mergeCell ref="E17:N17"/>
    <mergeCell ref="O17:BA17"/>
    <mergeCell ref="BB17:BD17"/>
    <mergeCell ref="BE17:BT17"/>
    <mergeCell ref="BU17:CC17"/>
    <mergeCell ref="CD17:CM17"/>
    <mergeCell ref="B16:D16"/>
    <mergeCell ref="E16:N16"/>
    <mergeCell ref="O16:BA16"/>
    <mergeCell ref="BB16:BD16"/>
    <mergeCell ref="BE16:BT16"/>
    <mergeCell ref="BU16:CC16"/>
    <mergeCell ref="CD19:CM20"/>
    <mergeCell ref="O20:BA20"/>
    <mergeCell ref="O21:BA21"/>
    <mergeCell ref="BB21:BD21"/>
    <mergeCell ref="BE21:BT21"/>
    <mergeCell ref="BU21:CC21"/>
    <mergeCell ref="CD21:CM21"/>
    <mergeCell ref="BU19:CC20"/>
    <mergeCell ref="BU22:CC22"/>
    <mergeCell ref="CD22:CM22"/>
    <mergeCell ref="O19:BA19"/>
    <mergeCell ref="BB19:BD20"/>
    <mergeCell ref="BE19:BT20"/>
    <mergeCell ref="BE24:BT24"/>
    <mergeCell ref="B27:D27"/>
    <mergeCell ref="E27:N27"/>
    <mergeCell ref="O27:BA27"/>
    <mergeCell ref="BB27:BD27"/>
    <mergeCell ref="BE27:BT27"/>
    <mergeCell ref="BU27:CC27"/>
    <mergeCell ref="B23:D24"/>
    <mergeCell ref="E23:N24"/>
    <mergeCell ref="O23:BA23"/>
    <mergeCell ref="BB23:BD23"/>
    <mergeCell ref="BE23:BT23"/>
    <mergeCell ref="BU23:CC24"/>
    <mergeCell ref="BU25:CC25"/>
    <mergeCell ref="BU18:CC18"/>
    <mergeCell ref="CD18:CM18"/>
    <mergeCell ref="B37:E37"/>
    <mergeCell ref="F37:CN37"/>
    <mergeCell ref="B32:E32"/>
    <mergeCell ref="F32:CN32"/>
    <mergeCell ref="B35:E35"/>
    <mergeCell ref="F35:CN35"/>
    <mergeCell ref="B36:E36"/>
    <mergeCell ref="F36:CN36"/>
    <mergeCell ref="B34:E34"/>
    <mergeCell ref="F34:CN34"/>
    <mergeCell ref="B29:E29"/>
    <mergeCell ref="F29:CN29"/>
    <mergeCell ref="B30:E30"/>
    <mergeCell ref="F30:CN30"/>
    <mergeCell ref="B31:E31"/>
    <mergeCell ref="F31:CN31"/>
    <mergeCell ref="CD27:CM27"/>
    <mergeCell ref="B33:E33"/>
    <mergeCell ref="F33:CN33"/>
    <mergeCell ref="CD23:CM24"/>
    <mergeCell ref="O24:BA24"/>
    <mergeCell ref="BB24:BD24"/>
    <mergeCell ref="B22:D22"/>
    <mergeCell ref="E22:N22"/>
    <mergeCell ref="O22:BA22"/>
    <mergeCell ref="BB22:BD22"/>
    <mergeCell ref="BE22:BT22"/>
    <mergeCell ref="B18:D18"/>
    <mergeCell ref="E18:N18"/>
    <mergeCell ref="O18:BA18"/>
    <mergeCell ref="BB18:BD18"/>
    <mergeCell ref="BE18:BT18"/>
    <mergeCell ref="B19:D21"/>
    <mergeCell ref="E19:N21"/>
    <mergeCell ref="CD25:CM25"/>
    <mergeCell ref="B26:D26"/>
    <mergeCell ref="E26:N26"/>
    <mergeCell ref="O26:BA26"/>
    <mergeCell ref="BB26:BD26"/>
    <mergeCell ref="BE26:BT26"/>
    <mergeCell ref="BU26:CC26"/>
    <mergeCell ref="CD26:CM26"/>
    <mergeCell ref="B25:D25"/>
    <mergeCell ref="E25:N25"/>
    <mergeCell ref="O25:BA25"/>
    <mergeCell ref="BB25:BD25"/>
    <mergeCell ref="BE25:BT25"/>
  </mergeCells>
  <phoneticPr fontId="3"/>
  <conditionalFormatting sqref="M8">
    <cfRule type="cellIs" dxfId="144" priority="1" operator="equal">
      <formula>""</formula>
    </cfRule>
  </conditionalFormatting>
  <printOptions horizontalCentered="1"/>
  <pageMargins left="0.39370078740157483" right="0.39370078740157483" top="0.31496062992125984" bottom="0.23622047244094491" header="0.31496062992125984" footer="0.23622047244094491"/>
  <pageSetup paperSize="9" scale="74" orientation="portrait" r:id="rId1"/>
  <headerFooter>
    <oddFooter>&amp;R&amp;"ＭＳ Ｐ明朝,標準"（日本産業規格Ａ列４番）</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84</xdr:col>
                    <xdr:colOff>68580</xdr:colOff>
                    <xdr:row>11</xdr:row>
                    <xdr:rowOff>99060</xdr:rowOff>
                  </from>
                  <to>
                    <xdr:col>87</xdr:col>
                    <xdr:colOff>45720</xdr:colOff>
                    <xdr:row>11</xdr:row>
                    <xdr:rowOff>350520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84</xdr:col>
                    <xdr:colOff>68580</xdr:colOff>
                    <xdr:row>12</xdr:row>
                    <xdr:rowOff>99060</xdr:rowOff>
                  </from>
                  <to>
                    <xdr:col>87</xdr:col>
                    <xdr:colOff>45720</xdr:colOff>
                    <xdr:row>12</xdr:row>
                    <xdr:rowOff>350520</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84</xdr:col>
                    <xdr:colOff>68580</xdr:colOff>
                    <xdr:row>16</xdr:row>
                    <xdr:rowOff>99060</xdr:rowOff>
                  </from>
                  <to>
                    <xdr:col>87</xdr:col>
                    <xdr:colOff>45720</xdr:colOff>
                    <xdr:row>16</xdr:row>
                    <xdr:rowOff>335280</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84</xdr:col>
                    <xdr:colOff>68580</xdr:colOff>
                    <xdr:row>18</xdr:row>
                    <xdr:rowOff>213360</xdr:rowOff>
                  </from>
                  <to>
                    <xdr:col>87</xdr:col>
                    <xdr:colOff>45720</xdr:colOff>
                    <xdr:row>19</xdr:row>
                    <xdr:rowOff>144780</xdr:rowOff>
                  </to>
                </anchor>
              </controlPr>
            </control>
          </mc:Choice>
        </mc:AlternateContent>
        <mc:AlternateContent xmlns:mc="http://schemas.openxmlformats.org/markup-compatibility/2006">
          <mc:Choice Requires="x14">
            <control shapeId="1029" r:id="rId8" name="Check Box 5">
              <controlPr defaultSize="0" autoFill="0" autoLine="0" autoPict="0">
                <anchor moveWithCells="1">
                  <from>
                    <xdr:col>84</xdr:col>
                    <xdr:colOff>68580</xdr:colOff>
                    <xdr:row>26</xdr:row>
                    <xdr:rowOff>83820</xdr:rowOff>
                  </from>
                  <to>
                    <xdr:col>87</xdr:col>
                    <xdr:colOff>45720</xdr:colOff>
                    <xdr:row>26</xdr:row>
                    <xdr:rowOff>327660</xdr:rowOff>
                  </to>
                </anchor>
              </controlPr>
            </control>
          </mc:Choice>
        </mc:AlternateContent>
        <mc:AlternateContent xmlns:mc="http://schemas.openxmlformats.org/markup-compatibility/2006">
          <mc:Choice Requires="x14">
            <control shapeId="1030" r:id="rId9" name="Check Box 6">
              <controlPr defaultSize="0" autoFill="0" autoLine="0" autoPict="0">
                <anchor moveWithCells="1">
                  <from>
                    <xdr:col>84</xdr:col>
                    <xdr:colOff>68580</xdr:colOff>
                    <xdr:row>22</xdr:row>
                    <xdr:rowOff>411480</xdr:rowOff>
                  </from>
                  <to>
                    <xdr:col>87</xdr:col>
                    <xdr:colOff>45720</xdr:colOff>
                    <xdr:row>23</xdr:row>
                    <xdr:rowOff>152400</xdr:rowOff>
                  </to>
                </anchor>
              </controlPr>
            </control>
          </mc:Choice>
        </mc:AlternateContent>
        <mc:AlternateContent xmlns:mc="http://schemas.openxmlformats.org/markup-compatibility/2006">
          <mc:Choice Requires="x14">
            <control shapeId="1031" r:id="rId10" name="Check Box 7">
              <controlPr defaultSize="0" autoFill="0" autoLine="0" autoPict="0">
                <anchor moveWithCells="1">
                  <from>
                    <xdr:col>84</xdr:col>
                    <xdr:colOff>68580</xdr:colOff>
                    <xdr:row>20</xdr:row>
                    <xdr:rowOff>99060</xdr:rowOff>
                  </from>
                  <to>
                    <xdr:col>87</xdr:col>
                    <xdr:colOff>45720</xdr:colOff>
                    <xdr:row>20</xdr:row>
                    <xdr:rowOff>350520</xdr:rowOff>
                  </to>
                </anchor>
              </controlPr>
            </control>
          </mc:Choice>
        </mc:AlternateContent>
        <mc:AlternateContent xmlns:mc="http://schemas.openxmlformats.org/markup-compatibility/2006">
          <mc:Choice Requires="x14">
            <control shapeId="1035" r:id="rId11" name="Check Box 11">
              <controlPr defaultSize="0" autoFill="0" autoLine="0" autoPict="0">
                <anchor moveWithCells="1">
                  <from>
                    <xdr:col>14</xdr:col>
                    <xdr:colOff>22860</xdr:colOff>
                    <xdr:row>6</xdr:row>
                    <xdr:rowOff>266700</xdr:rowOff>
                  </from>
                  <to>
                    <xdr:col>29</xdr:col>
                    <xdr:colOff>60960</xdr:colOff>
                    <xdr:row>9</xdr:row>
                    <xdr:rowOff>38100</xdr:rowOff>
                  </to>
                </anchor>
              </controlPr>
            </control>
          </mc:Choice>
        </mc:AlternateContent>
        <mc:AlternateContent xmlns:mc="http://schemas.openxmlformats.org/markup-compatibility/2006">
          <mc:Choice Requires="x14">
            <control shapeId="1036" r:id="rId12" name="Check Box 12">
              <controlPr defaultSize="0" autoFill="0" autoLine="0" autoPict="0">
                <anchor moveWithCells="1">
                  <from>
                    <xdr:col>26</xdr:col>
                    <xdr:colOff>38100</xdr:colOff>
                    <xdr:row>6</xdr:row>
                    <xdr:rowOff>266700</xdr:rowOff>
                  </from>
                  <to>
                    <xdr:col>41</xdr:col>
                    <xdr:colOff>76200</xdr:colOff>
                    <xdr:row>9</xdr:row>
                    <xdr:rowOff>38100</xdr:rowOff>
                  </to>
                </anchor>
              </controlPr>
            </control>
          </mc:Choice>
        </mc:AlternateContent>
        <mc:AlternateContent xmlns:mc="http://schemas.openxmlformats.org/markup-compatibility/2006">
          <mc:Choice Requires="x14">
            <control shapeId="1037" r:id="rId13" name="Check Box 13">
              <controlPr defaultSize="0" autoFill="0" autoLine="0" autoPict="0">
                <anchor moveWithCells="1">
                  <from>
                    <xdr:col>38</xdr:col>
                    <xdr:colOff>22860</xdr:colOff>
                    <xdr:row>6</xdr:row>
                    <xdr:rowOff>259080</xdr:rowOff>
                  </from>
                  <to>
                    <xdr:col>53</xdr:col>
                    <xdr:colOff>60960</xdr:colOff>
                    <xdr:row>9</xdr:row>
                    <xdr:rowOff>30480</xdr:rowOff>
                  </to>
                </anchor>
              </controlPr>
            </control>
          </mc:Choice>
        </mc:AlternateContent>
        <mc:AlternateContent xmlns:mc="http://schemas.openxmlformats.org/markup-compatibility/2006">
          <mc:Choice Requires="x14">
            <control shapeId="1038" r:id="rId14" name="Check Box 14">
              <controlPr defaultSize="0" autoFill="0" autoLine="0" autoPict="0">
                <anchor moveWithCells="1">
                  <from>
                    <xdr:col>84</xdr:col>
                    <xdr:colOff>68580</xdr:colOff>
                    <xdr:row>17</xdr:row>
                    <xdr:rowOff>121920</xdr:rowOff>
                  </from>
                  <to>
                    <xdr:col>87</xdr:col>
                    <xdr:colOff>38100</xdr:colOff>
                    <xdr:row>17</xdr:row>
                    <xdr:rowOff>365760</xdr:rowOff>
                  </to>
                </anchor>
              </controlPr>
            </control>
          </mc:Choice>
        </mc:AlternateContent>
        <mc:AlternateContent xmlns:mc="http://schemas.openxmlformats.org/markup-compatibility/2006">
          <mc:Choice Requires="x14">
            <control shapeId="1039" r:id="rId15" name="Check Box 15">
              <controlPr defaultSize="0" autoFill="0" autoLine="0" autoPict="0">
                <anchor moveWithCells="1">
                  <from>
                    <xdr:col>84</xdr:col>
                    <xdr:colOff>68580</xdr:colOff>
                    <xdr:row>21</xdr:row>
                    <xdr:rowOff>121920</xdr:rowOff>
                  </from>
                  <to>
                    <xdr:col>87</xdr:col>
                    <xdr:colOff>38100</xdr:colOff>
                    <xdr:row>21</xdr:row>
                    <xdr:rowOff>365760</xdr:rowOff>
                  </to>
                </anchor>
              </controlPr>
            </control>
          </mc:Choice>
        </mc:AlternateContent>
        <mc:AlternateContent xmlns:mc="http://schemas.openxmlformats.org/markup-compatibility/2006">
          <mc:Choice Requires="x14">
            <control shapeId="1040" r:id="rId16" name="Check Box 16">
              <controlPr defaultSize="0" autoFill="0" autoLine="0" autoPict="0">
                <anchor moveWithCells="1">
                  <from>
                    <xdr:col>84</xdr:col>
                    <xdr:colOff>68580</xdr:colOff>
                    <xdr:row>24</xdr:row>
                    <xdr:rowOff>99060</xdr:rowOff>
                  </from>
                  <to>
                    <xdr:col>87</xdr:col>
                    <xdr:colOff>38100</xdr:colOff>
                    <xdr:row>24</xdr:row>
                    <xdr:rowOff>342900</xdr:rowOff>
                  </to>
                </anchor>
              </controlPr>
            </control>
          </mc:Choice>
        </mc:AlternateContent>
        <mc:AlternateContent xmlns:mc="http://schemas.openxmlformats.org/markup-compatibility/2006">
          <mc:Choice Requires="x14">
            <control shapeId="1041" r:id="rId17" name="Check Box 17">
              <controlPr defaultSize="0" autoFill="0" autoLine="0" autoPict="0">
                <anchor moveWithCells="1">
                  <from>
                    <xdr:col>84</xdr:col>
                    <xdr:colOff>68580</xdr:colOff>
                    <xdr:row>25</xdr:row>
                    <xdr:rowOff>99060</xdr:rowOff>
                  </from>
                  <to>
                    <xdr:col>87</xdr:col>
                    <xdr:colOff>38100</xdr:colOff>
                    <xdr:row>25</xdr:row>
                    <xdr:rowOff>342900</xdr:rowOff>
                  </to>
                </anchor>
              </controlPr>
            </control>
          </mc:Choice>
        </mc:AlternateContent>
        <mc:AlternateContent xmlns:mc="http://schemas.openxmlformats.org/markup-compatibility/2006">
          <mc:Choice Requires="x14">
            <control shapeId="1042" r:id="rId18" name="Check Box 18">
              <controlPr defaultSize="0" autoFill="0" autoLine="0" autoPict="0">
                <anchor moveWithCells="1">
                  <from>
                    <xdr:col>84</xdr:col>
                    <xdr:colOff>68580</xdr:colOff>
                    <xdr:row>13</xdr:row>
                    <xdr:rowOff>99060</xdr:rowOff>
                  </from>
                  <to>
                    <xdr:col>87</xdr:col>
                    <xdr:colOff>45720</xdr:colOff>
                    <xdr:row>13</xdr:row>
                    <xdr:rowOff>350520</xdr:rowOff>
                  </to>
                </anchor>
              </controlPr>
            </control>
          </mc:Choice>
        </mc:AlternateContent>
        <mc:AlternateContent xmlns:mc="http://schemas.openxmlformats.org/markup-compatibility/2006">
          <mc:Choice Requires="x14">
            <control shapeId="1043" r:id="rId19" name="Check Box 19">
              <controlPr defaultSize="0" autoFill="0" autoLine="0" autoPict="0">
                <anchor moveWithCells="1">
                  <from>
                    <xdr:col>84</xdr:col>
                    <xdr:colOff>68580</xdr:colOff>
                    <xdr:row>14</xdr:row>
                    <xdr:rowOff>251460</xdr:rowOff>
                  </from>
                  <to>
                    <xdr:col>87</xdr:col>
                    <xdr:colOff>60960</xdr:colOff>
                    <xdr:row>14</xdr:row>
                    <xdr:rowOff>502920</xdr:rowOff>
                  </to>
                </anchor>
              </controlPr>
            </control>
          </mc:Choice>
        </mc:AlternateContent>
        <mc:AlternateContent xmlns:mc="http://schemas.openxmlformats.org/markup-compatibility/2006">
          <mc:Choice Requires="x14">
            <control shapeId="1046" r:id="rId20" name="Check Box 22">
              <controlPr defaultSize="0" autoFill="0" autoLine="0" autoPict="0">
                <anchor moveWithCells="1">
                  <from>
                    <xdr:col>84</xdr:col>
                    <xdr:colOff>68580</xdr:colOff>
                    <xdr:row>15</xdr:row>
                    <xdr:rowOff>68580</xdr:rowOff>
                  </from>
                  <to>
                    <xdr:col>87</xdr:col>
                    <xdr:colOff>45720</xdr:colOff>
                    <xdr:row>15</xdr:row>
                    <xdr:rowOff>312420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tabColor rgb="FFFF0000"/>
    <pageSetUpPr fitToPage="1"/>
  </sheetPr>
  <dimension ref="A1:FO62"/>
  <sheetViews>
    <sheetView view="pageBreakPreview" zoomScale="70" zoomScaleNormal="100" zoomScaleSheetLayoutView="70" workbookViewId="0"/>
  </sheetViews>
  <sheetFormatPr defaultColWidth="1.19921875" defaultRowHeight="16.2" x14ac:dyDescent="0.45"/>
  <cols>
    <col min="1" max="1" width="1.19921875" style="10" customWidth="1"/>
    <col min="2" max="4" width="1.3984375" style="10" customWidth="1"/>
    <col min="5" max="6" width="1.3984375" style="18" customWidth="1"/>
    <col min="7" max="9" width="1.3984375" style="19" customWidth="1"/>
    <col min="10" max="41" width="1.3984375" style="10" customWidth="1"/>
    <col min="42" max="45" width="1.19921875" style="10"/>
    <col min="46" max="46" width="1.19921875" style="10" customWidth="1"/>
    <col min="47" max="54" width="1.19921875" style="10"/>
    <col min="55" max="55" width="1.19921875" style="10" customWidth="1"/>
    <col min="56" max="93" width="1.3984375" style="10" customWidth="1"/>
    <col min="94" max="94" width="1.59765625" style="10" customWidth="1"/>
    <col min="95" max="102" width="1.19921875" style="10"/>
    <col min="103" max="103" width="8.8984375" style="10" hidden="1" customWidth="1"/>
    <col min="104" max="104" width="15.5" style="10" hidden="1" customWidth="1"/>
    <col min="105" max="256" width="1.19921875" style="10"/>
    <col min="257" max="262" width="1.19921875" style="10" customWidth="1"/>
    <col min="263" max="384" width="1.19921875" style="10"/>
    <col min="385" max="391" width="1.19921875" style="10" customWidth="1"/>
    <col min="392" max="395" width="1.19921875" style="10"/>
    <col min="396" max="396" width="1.09765625" style="10" customWidth="1"/>
    <col min="397" max="640" width="1.19921875" style="10"/>
    <col min="641" max="647" width="1.19921875" style="10" customWidth="1"/>
    <col min="648" max="651" width="1.19921875" style="10"/>
    <col min="652" max="652" width="1.09765625" style="10" customWidth="1"/>
    <col min="653" max="896" width="1.19921875" style="10"/>
    <col min="897" max="903" width="1.19921875" style="10" customWidth="1"/>
    <col min="904" max="907" width="1.19921875" style="10"/>
    <col min="908" max="908" width="1.09765625" style="10" customWidth="1"/>
    <col min="909" max="1152" width="1.19921875" style="10"/>
    <col min="1153" max="1159" width="1.19921875" style="10" customWidth="1"/>
    <col min="1160" max="1163" width="1.19921875" style="10"/>
    <col min="1164" max="1164" width="1.09765625" style="10" customWidth="1"/>
    <col min="1165" max="1408" width="1.19921875" style="10"/>
    <col min="1409" max="1415" width="1.19921875" style="10" customWidth="1"/>
    <col min="1416" max="1419" width="1.19921875" style="10"/>
    <col min="1420" max="1420" width="1.09765625" style="10" customWidth="1"/>
    <col min="1421" max="1664" width="1.19921875" style="10"/>
    <col min="1665" max="1671" width="1.19921875" style="10" customWidth="1"/>
    <col min="1672" max="1675" width="1.19921875" style="10"/>
    <col min="1676" max="1676" width="1.09765625" style="10" customWidth="1"/>
    <col min="1677" max="1920" width="1.19921875" style="10"/>
    <col min="1921" max="1927" width="1.19921875" style="10" customWidth="1"/>
    <col min="1928" max="1931" width="1.19921875" style="10"/>
    <col min="1932" max="1932" width="1.09765625" style="10" customWidth="1"/>
    <col min="1933" max="2176" width="1.19921875" style="10"/>
    <col min="2177" max="2183" width="1.19921875" style="10" customWidth="1"/>
    <col min="2184" max="2187" width="1.19921875" style="10"/>
    <col min="2188" max="2188" width="1.09765625" style="10" customWidth="1"/>
    <col min="2189" max="2432" width="1.19921875" style="10"/>
    <col min="2433" max="2439" width="1.19921875" style="10" customWidth="1"/>
    <col min="2440" max="2443" width="1.19921875" style="10"/>
    <col min="2444" max="2444" width="1.09765625" style="10" customWidth="1"/>
    <col min="2445" max="2688" width="1.19921875" style="10"/>
    <col min="2689" max="2695" width="1.19921875" style="10" customWidth="1"/>
    <col min="2696" max="2699" width="1.19921875" style="10"/>
    <col min="2700" max="2700" width="1.09765625" style="10" customWidth="1"/>
    <col min="2701" max="2944" width="1.19921875" style="10"/>
    <col min="2945" max="2951" width="1.19921875" style="10" customWidth="1"/>
    <col min="2952" max="2955" width="1.19921875" style="10"/>
    <col min="2956" max="2956" width="1.09765625" style="10" customWidth="1"/>
    <col min="2957" max="3200" width="1.19921875" style="10"/>
    <col min="3201" max="3207" width="1.19921875" style="10" customWidth="1"/>
    <col min="3208" max="3211" width="1.19921875" style="10"/>
    <col min="3212" max="3212" width="1.09765625" style="10" customWidth="1"/>
    <col min="3213" max="3456" width="1.19921875" style="10"/>
    <col min="3457" max="3463" width="1.19921875" style="10" customWidth="1"/>
    <col min="3464" max="3467" width="1.19921875" style="10"/>
    <col min="3468" max="3468" width="1.09765625" style="10" customWidth="1"/>
    <col min="3469" max="3712" width="1.19921875" style="10"/>
    <col min="3713" max="3719" width="1.19921875" style="10" customWidth="1"/>
    <col min="3720" max="3723" width="1.19921875" style="10"/>
    <col min="3724" max="3724" width="1.09765625" style="10" customWidth="1"/>
    <col min="3725" max="3968" width="1.19921875" style="10"/>
    <col min="3969" max="3975" width="1.19921875" style="10" customWidth="1"/>
    <col min="3976" max="3979" width="1.19921875" style="10"/>
    <col min="3980" max="3980" width="1.09765625" style="10" customWidth="1"/>
    <col min="3981" max="4224" width="1.19921875" style="10"/>
    <col min="4225" max="4231" width="1.19921875" style="10" customWidth="1"/>
    <col min="4232" max="4235" width="1.19921875" style="10"/>
    <col min="4236" max="4236" width="1.09765625" style="10" customWidth="1"/>
    <col min="4237" max="4480" width="1.19921875" style="10"/>
    <col min="4481" max="4487" width="1.19921875" style="10" customWidth="1"/>
    <col min="4488" max="4491" width="1.19921875" style="10"/>
    <col min="4492" max="4492" width="1.09765625" style="10" customWidth="1"/>
    <col min="4493" max="4736" width="1.19921875" style="10"/>
    <col min="4737" max="4743" width="1.19921875" style="10" customWidth="1"/>
    <col min="4744" max="4747" width="1.19921875" style="10"/>
    <col min="4748" max="4748" width="1.09765625" style="10" customWidth="1"/>
    <col min="4749" max="4992" width="1.19921875" style="10"/>
    <col min="4993" max="4999" width="1.19921875" style="10" customWidth="1"/>
    <col min="5000" max="5003" width="1.19921875" style="10"/>
    <col min="5004" max="5004" width="1.09765625" style="10" customWidth="1"/>
    <col min="5005" max="5248" width="1.19921875" style="10"/>
    <col min="5249" max="5255" width="1.19921875" style="10" customWidth="1"/>
    <col min="5256" max="5259" width="1.19921875" style="10"/>
    <col min="5260" max="5260" width="1.09765625" style="10" customWidth="1"/>
    <col min="5261" max="5504" width="1.19921875" style="10"/>
    <col min="5505" max="5511" width="1.19921875" style="10" customWidth="1"/>
    <col min="5512" max="5515" width="1.19921875" style="10"/>
    <col min="5516" max="5516" width="1.09765625" style="10" customWidth="1"/>
    <col min="5517" max="5760" width="1.19921875" style="10"/>
    <col min="5761" max="5767" width="1.19921875" style="10" customWidth="1"/>
    <col min="5768" max="5771" width="1.19921875" style="10"/>
    <col min="5772" max="5772" width="1.09765625" style="10" customWidth="1"/>
    <col min="5773" max="6016" width="1.19921875" style="10"/>
    <col min="6017" max="6023" width="1.19921875" style="10" customWidth="1"/>
    <col min="6024" max="6027" width="1.19921875" style="10"/>
    <col min="6028" max="6028" width="1.09765625" style="10" customWidth="1"/>
    <col min="6029" max="6272" width="1.19921875" style="10"/>
    <col min="6273" max="6279" width="1.19921875" style="10" customWidth="1"/>
    <col min="6280" max="6283" width="1.19921875" style="10"/>
    <col min="6284" max="6284" width="1.09765625" style="10" customWidth="1"/>
    <col min="6285" max="6528" width="1.19921875" style="10"/>
    <col min="6529" max="6535" width="1.19921875" style="10" customWidth="1"/>
    <col min="6536" max="6539" width="1.19921875" style="10"/>
    <col min="6540" max="6540" width="1.09765625" style="10" customWidth="1"/>
    <col min="6541" max="6784" width="1.19921875" style="10"/>
    <col min="6785" max="6791" width="1.19921875" style="10" customWidth="1"/>
    <col min="6792" max="6795" width="1.19921875" style="10"/>
    <col min="6796" max="6796" width="1.09765625" style="10" customWidth="1"/>
    <col min="6797" max="7040" width="1.19921875" style="10"/>
    <col min="7041" max="7047" width="1.19921875" style="10" customWidth="1"/>
    <col min="7048" max="7051" width="1.19921875" style="10"/>
    <col min="7052" max="7052" width="1.09765625" style="10" customWidth="1"/>
    <col min="7053" max="7296" width="1.19921875" style="10"/>
    <col min="7297" max="7303" width="1.19921875" style="10" customWidth="1"/>
    <col min="7304" max="7307" width="1.19921875" style="10"/>
    <col min="7308" max="7308" width="1.09765625" style="10" customWidth="1"/>
    <col min="7309" max="7552" width="1.19921875" style="10"/>
    <col min="7553" max="7559" width="1.19921875" style="10" customWidth="1"/>
    <col min="7560" max="7563" width="1.19921875" style="10"/>
    <col min="7564" max="7564" width="1.09765625" style="10" customWidth="1"/>
    <col min="7565" max="7808" width="1.19921875" style="10"/>
    <col min="7809" max="7815" width="1.19921875" style="10" customWidth="1"/>
    <col min="7816" max="7819" width="1.19921875" style="10"/>
    <col min="7820" max="7820" width="1.09765625" style="10" customWidth="1"/>
    <col min="7821" max="8064" width="1.19921875" style="10"/>
    <col min="8065" max="8071" width="1.19921875" style="10" customWidth="1"/>
    <col min="8072" max="8075" width="1.19921875" style="10"/>
    <col min="8076" max="8076" width="1.09765625" style="10" customWidth="1"/>
    <col min="8077" max="8320" width="1.19921875" style="10"/>
    <col min="8321" max="8327" width="1.19921875" style="10" customWidth="1"/>
    <col min="8328" max="8331" width="1.19921875" style="10"/>
    <col min="8332" max="8332" width="1.09765625" style="10" customWidth="1"/>
    <col min="8333" max="8576" width="1.19921875" style="10"/>
    <col min="8577" max="8583" width="1.19921875" style="10" customWidth="1"/>
    <col min="8584" max="8587" width="1.19921875" style="10"/>
    <col min="8588" max="8588" width="1.09765625" style="10" customWidth="1"/>
    <col min="8589" max="8832" width="1.19921875" style="10"/>
    <col min="8833" max="8839" width="1.19921875" style="10" customWidth="1"/>
    <col min="8840" max="8843" width="1.19921875" style="10"/>
    <col min="8844" max="8844" width="1.09765625" style="10" customWidth="1"/>
    <col min="8845" max="9088" width="1.19921875" style="10"/>
    <col min="9089" max="9095" width="1.19921875" style="10" customWidth="1"/>
    <col min="9096" max="9099" width="1.19921875" style="10"/>
    <col min="9100" max="9100" width="1.09765625" style="10" customWidth="1"/>
    <col min="9101" max="9344" width="1.19921875" style="10"/>
    <col min="9345" max="9351" width="1.19921875" style="10" customWidth="1"/>
    <col min="9352" max="9355" width="1.19921875" style="10"/>
    <col min="9356" max="9356" width="1.09765625" style="10" customWidth="1"/>
    <col min="9357" max="9600" width="1.19921875" style="10"/>
    <col min="9601" max="9607" width="1.19921875" style="10" customWidth="1"/>
    <col min="9608" max="9611" width="1.19921875" style="10"/>
    <col min="9612" max="9612" width="1.09765625" style="10" customWidth="1"/>
    <col min="9613" max="9856" width="1.19921875" style="10"/>
    <col min="9857" max="9863" width="1.19921875" style="10" customWidth="1"/>
    <col min="9864" max="9867" width="1.19921875" style="10"/>
    <col min="9868" max="9868" width="1.09765625" style="10" customWidth="1"/>
    <col min="9869" max="10112" width="1.19921875" style="10"/>
    <col min="10113" max="10119" width="1.19921875" style="10" customWidth="1"/>
    <col min="10120" max="10123" width="1.19921875" style="10"/>
    <col min="10124" max="10124" width="1.09765625" style="10" customWidth="1"/>
    <col min="10125" max="10368" width="1.19921875" style="10"/>
    <col min="10369" max="10375" width="1.19921875" style="10" customWidth="1"/>
    <col min="10376" max="10379" width="1.19921875" style="10"/>
    <col min="10380" max="10380" width="1.09765625" style="10" customWidth="1"/>
    <col min="10381" max="10624" width="1.19921875" style="10"/>
    <col min="10625" max="10631" width="1.19921875" style="10" customWidth="1"/>
    <col min="10632" max="10635" width="1.19921875" style="10"/>
    <col min="10636" max="10636" width="1.09765625" style="10" customWidth="1"/>
    <col min="10637" max="10880" width="1.19921875" style="10"/>
    <col min="10881" max="10887" width="1.19921875" style="10" customWidth="1"/>
    <col min="10888" max="10891" width="1.19921875" style="10"/>
    <col min="10892" max="10892" width="1.09765625" style="10" customWidth="1"/>
    <col min="10893" max="11136" width="1.19921875" style="10"/>
    <col min="11137" max="11143" width="1.19921875" style="10" customWidth="1"/>
    <col min="11144" max="11147" width="1.19921875" style="10"/>
    <col min="11148" max="11148" width="1.09765625" style="10" customWidth="1"/>
    <col min="11149" max="11392" width="1.19921875" style="10"/>
    <col min="11393" max="11399" width="1.19921875" style="10" customWidth="1"/>
    <col min="11400" max="11403" width="1.19921875" style="10"/>
    <col min="11404" max="11404" width="1.09765625" style="10" customWidth="1"/>
    <col min="11405" max="11648" width="1.19921875" style="10"/>
    <col min="11649" max="11655" width="1.19921875" style="10" customWidth="1"/>
    <col min="11656" max="11659" width="1.19921875" style="10"/>
    <col min="11660" max="11660" width="1.09765625" style="10" customWidth="1"/>
    <col min="11661" max="11904" width="1.19921875" style="10"/>
    <col min="11905" max="11911" width="1.19921875" style="10" customWidth="1"/>
    <col min="11912" max="11915" width="1.19921875" style="10"/>
    <col min="11916" max="11916" width="1.09765625" style="10" customWidth="1"/>
    <col min="11917" max="12160" width="1.19921875" style="10"/>
    <col min="12161" max="12167" width="1.19921875" style="10" customWidth="1"/>
    <col min="12168" max="12171" width="1.19921875" style="10"/>
    <col min="12172" max="12172" width="1.09765625" style="10" customWidth="1"/>
    <col min="12173" max="12416" width="1.19921875" style="10"/>
    <col min="12417" max="12423" width="1.19921875" style="10" customWidth="1"/>
    <col min="12424" max="12427" width="1.19921875" style="10"/>
    <col min="12428" max="12428" width="1.09765625" style="10" customWidth="1"/>
    <col min="12429" max="12672" width="1.19921875" style="10"/>
    <col min="12673" max="12679" width="1.19921875" style="10" customWidth="1"/>
    <col min="12680" max="12683" width="1.19921875" style="10"/>
    <col min="12684" max="12684" width="1.09765625" style="10" customWidth="1"/>
    <col min="12685" max="12928" width="1.19921875" style="10"/>
    <col min="12929" max="12935" width="1.19921875" style="10" customWidth="1"/>
    <col min="12936" max="12939" width="1.19921875" style="10"/>
    <col min="12940" max="12940" width="1.09765625" style="10" customWidth="1"/>
    <col min="12941" max="13184" width="1.19921875" style="10"/>
    <col min="13185" max="13191" width="1.19921875" style="10" customWidth="1"/>
    <col min="13192" max="13195" width="1.19921875" style="10"/>
    <col min="13196" max="13196" width="1.09765625" style="10" customWidth="1"/>
    <col min="13197" max="13440" width="1.19921875" style="10"/>
    <col min="13441" max="13447" width="1.19921875" style="10" customWidth="1"/>
    <col min="13448" max="13451" width="1.19921875" style="10"/>
    <col min="13452" max="13452" width="1.09765625" style="10" customWidth="1"/>
    <col min="13453" max="13696" width="1.19921875" style="10"/>
    <col min="13697" max="13703" width="1.19921875" style="10" customWidth="1"/>
    <col min="13704" max="13707" width="1.19921875" style="10"/>
    <col min="13708" max="13708" width="1.09765625" style="10" customWidth="1"/>
    <col min="13709" max="13952" width="1.19921875" style="10"/>
    <col min="13953" max="13959" width="1.19921875" style="10" customWidth="1"/>
    <col min="13960" max="13963" width="1.19921875" style="10"/>
    <col min="13964" max="13964" width="1.09765625" style="10" customWidth="1"/>
    <col min="13965" max="14208" width="1.19921875" style="10"/>
    <col min="14209" max="14215" width="1.19921875" style="10" customWidth="1"/>
    <col min="14216" max="14219" width="1.19921875" style="10"/>
    <col min="14220" max="14220" width="1.09765625" style="10" customWidth="1"/>
    <col min="14221" max="14464" width="1.19921875" style="10"/>
    <col min="14465" max="14471" width="1.19921875" style="10" customWidth="1"/>
    <col min="14472" max="14475" width="1.19921875" style="10"/>
    <col min="14476" max="14476" width="1.09765625" style="10" customWidth="1"/>
    <col min="14477" max="14720" width="1.19921875" style="10"/>
    <col min="14721" max="14727" width="1.19921875" style="10" customWidth="1"/>
    <col min="14728" max="14731" width="1.19921875" style="10"/>
    <col min="14732" max="14732" width="1.09765625" style="10" customWidth="1"/>
    <col min="14733" max="14976" width="1.19921875" style="10"/>
    <col min="14977" max="14983" width="1.19921875" style="10" customWidth="1"/>
    <col min="14984" max="14987" width="1.19921875" style="10"/>
    <col min="14988" max="14988" width="1.09765625" style="10" customWidth="1"/>
    <col min="14989" max="15232" width="1.19921875" style="10"/>
    <col min="15233" max="15239" width="1.19921875" style="10" customWidth="1"/>
    <col min="15240" max="15243" width="1.19921875" style="10"/>
    <col min="15244" max="15244" width="1.09765625" style="10" customWidth="1"/>
    <col min="15245" max="15488" width="1.19921875" style="10"/>
    <col min="15489" max="15495" width="1.19921875" style="10" customWidth="1"/>
    <col min="15496" max="15499" width="1.19921875" style="10"/>
    <col min="15500" max="15500" width="1.09765625" style="10" customWidth="1"/>
    <col min="15501" max="16384" width="1.19921875" style="10"/>
  </cols>
  <sheetData>
    <row r="1" spans="1:171" s="20" customFormat="1" ht="21" customHeight="1" x14ac:dyDescent="0.45">
      <c r="B1" s="12" t="s">
        <v>38</v>
      </c>
      <c r="C1" s="12"/>
      <c r="D1" s="12"/>
      <c r="E1" s="14"/>
      <c r="F1" s="14"/>
      <c r="G1" s="21"/>
      <c r="H1" s="21"/>
      <c r="I1" s="21"/>
      <c r="J1" s="12"/>
      <c r="K1" s="12"/>
      <c r="L1" s="12"/>
      <c r="M1" s="12"/>
      <c r="N1" s="12"/>
      <c r="O1" s="12"/>
      <c r="P1" s="12"/>
      <c r="Q1" s="12"/>
      <c r="R1" s="12"/>
      <c r="S1" s="12"/>
      <c r="T1" s="12"/>
      <c r="U1" s="12"/>
      <c r="V1" s="12"/>
      <c r="W1" s="12"/>
      <c r="X1" s="12"/>
      <c r="Y1" s="12"/>
      <c r="Z1" s="12"/>
      <c r="AA1" s="12"/>
      <c r="AB1" s="12"/>
      <c r="AC1" s="12"/>
      <c r="AD1" s="12"/>
      <c r="AE1" s="12"/>
      <c r="AF1" s="12"/>
      <c r="AG1" s="12"/>
      <c r="AH1" s="12"/>
      <c r="AI1" s="12"/>
      <c r="AJ1" s="12"/>
      <c r="AK1" s="12"/>
      <c r="AL1" s="12"/>
      <c r="AM1" s="12"/>
      <c r="AN1" s="12"/>
      <c r="AO1" s="12"/>
      <c r="AP1" s="305" t="s">
        <v>39</v>
      </c>
      <c r="AQ1" s="306"/>
      <c r="AR1" s="306"/>
      <c r="AS1" s="306"/>
      <c r="AT1" s="306"/>
      <c r="AU1" s="306"/>
      <c r="AV1" s="306"/>
      <c r="AW1" s="306"/>
      <c r="AX1" s="306"/>
      <c r="AY1" s="306"/>
      <c r="AZ1" s="306"/>
      <c r="BA1" s="306"/>
      <c r="BB1" s="306"/>
      <c r="BC1" s="306"/>
      <c r="BD1" s="10"/>
      <c r="BE1" s="315" t="s">
        <v>324</v>
      </c>
      <c r="BF1" s="316"/>
      <c r="BG1" s="316"/>
      <c r="BH1" s="316"/>
      <c r="BI1" s="316"/>
      <c r="BJ1" s="316"/>
      <c r="BK1" s="316"/>
      <c r="BL1" s="316"/>
      <c r="BM1" s="317"/>
      <c r="BN1" s="284"/>
      <c r="BO1" s="284"/>
      <c r="BP1" s="284"/>
      <c r="BQ1" s="284"/>
      <c r="BR1" s="284"/>
      <c r="BS1" s="284"/>
      <c r="BT1" s="284"/>
      <c r="BU1" s="284"/>
      <c r="BV1" s="284"/>
      <c r="BW1" s="284"/>
      <c r="BX1" s="284"/>
      <c r="BY1" s="284"/>
      <c r="BZ1" s="284"/>
      <c r="CA1" s="284"/>
      <c r="CB1" s="284"/>
      <c r="CC1" s="284"/>
      <c r="CD1" s="284"/>
      <c r="CE1" s="284"/>
      <c r="CF1" s="284"/>
      <c r="CG1" s="284"/>
      <c r="CH1" s="284"/>
      <c r="CI1" s="284"/>
      <c r="CJ1" s="284"/>
      <c r="CK1" s="284"/>
      <c r="CL1" s="284"/>
      <c r="CM1" s="284"/>
      <c r="CN1" s="284"/>
      <c r="CP1" s="10"/>
      <c r="CQ1" s="17"/>
      <c r="CR1" s="10"/>
      <c r="CS1" s="10"/>
      <c r="CT1" s="10"/>
      <c r="CU1" s="17"/>
      <c r="CV1" s="17"/>
      <c r="CW1" s="10"/>
      <c r="CX1" s="10"/>
      <c r="CY1" s="10"/>
      <c r="CZ1" s="10"/>
      <c r="DA1" s="10"/>
      <c r="DB1" s="10"/>
      <c r="DC1" s="10"/>
      <c r="DD1" s="10"/>
      <c r="DE1" s="10"/>
      <c r="DF1" s="10"/>
      <c r="DG1" s="10"/>
      <c r="DH1" s="10"/>
      <c r="DI1" s="10"/>
      <c r="DJ1" s="10"/>
      <c r="DK1" s="10"/>
      <c r="DL1" s="10"/>
      <c r="DM1" s="10"/>
      <c r="DN1" s="10"/>
      <c r="DO1" s="10"/>
      <c r="DP1" s="10"/>
      <c r="DQ1" s="10"/>
      <c r="DR1" s="10"/>
      <c r="DS1" s="10"/>
      <c r="DT1" s="10"/>
      <c r="DU1" s="10"/>
      <c r="DV1" s="10"/>
      <c r="DW1" s="10"/>
      <c r="DX1" s="10"/>
      <c r="DY1" s="10"/>
      <c r="DZ1" s="10"/>
      <c r="EA1" s="10"/>
      <c r="EB1" s="10"/>
      <c r="EC1" s="10"/>
      <c r="ED1" s="10"/>
      <c r="EE1" s="10"/>
      <c r="EF1" s="10"/>
      <c r="EG1" s="10"/>
      <c r="EH1" s="10"/>
      <c r="EI1" s="10"/>
      <c r="EJ1" s="10"/>
      <c r="EK1" s="10"/>
      <c r="EL1" s="10"/>
      <c r="EM1" s="10"/>
      <c r="EN1" s="10"/>
      <c r="EO1" s="10"/>
      <c r="EP1" s="10"/>
      <c r="EQ1" s="10"/>
      <c r="ER1" s="10"/>
      <c r="ES1" s="10"/>
      <c r="ET1" s="10"/>
      <c r="EU1" s="10"/>
      <c r="EV1" s="10"/>
      <c r="EW1" s="10"/>
      <c r="EX1" s="10"/>
      <c r="EY1" s="10"/>
      <c r="EZ1" s="10"/>
      <c r="FA1" s="10"/>
      <c r="FB1" s="10"/>
      <c r="FC1" s="10"/>
      <c r="FD1" s="10"/>
      <c r="FE1" s="10"/>
      <c r="FF1" s="10"/>
      <c r="FG1" s="10"/>
      <c r="FH1" s="10"/>
      <c r="FI1" s="10"/>
      <c r="FJ1" s="10"/>
      <c r="FK1" s="10"/>
      <c r="FL1" s="10"/>
      <c r="FM1" s="10"/>
      <c r="FN1" s="10"/>
      <c r="FO1" s="10"/>
    </row>
    <row r="2" spans="1:171" s="20" customFormat="1" ht="12.75" customHeight="1" x14ac:dyDescent="0.45">
      <c r="B2" s="12"/>
      <c r="C2" s="12"/>
      <c r="D2" s="12"/>
      <c r="E2" s="14"/>
      <c r="F2" s="14"/>
      <c r="G2" s="21"/>
      <c r="H2" s="21"/>
      <c r="I2" s="21"/>
      <c r="J2" s="12"/>
      <c r="K2" s="12"/>
      <c r="L2" s="12"/>
      <c r="M2" s="12"/>
      <c r="N2" s="12"/>
      <c r="O2" s="12"/>
      <c r="P2" s="12"/>
      <c r="Q2" s="12"/>
      <c r="R2" s="12"/>
      <c r="S2" s="12"/>
      <c r="T2" s="12"/>
      <c r="U2" s="12"/>
      <c r="V2" s="12"/>
      <c r="W2" s="12"/>
      <c r="X2" s="12"/>
      <c r="Y2" s="12"/>
      <c r="Z2" s="12"/>
      <c r="AA2" s="12"/>
      <c r="AB2" s="12"/>
      <c r="AC2" s="12"/>
      <c r="AD2" s="12"/>
      <c r="AE2" s="12"/>
      <c r="AF2" s="12"/>
      <c r="AG2" s="12"/>
      <c r="AH2" s="12"/>
      <c r="AI2" s="12"/>
      <c r="AJ2" s="12"/>
      <c r="AK2" s="12"/>
      <c r="AL2" s="12"/>
      <c r="AM2" s="12"/>
      <c r="AN2" s="12"/>
      <c r="AO2" s="12"/>
      <c r="AP2" s="213"/>
      <c r="AQ2" s="214"/>
      <c r="AR2" s="214"/>
      <c r="AS2" s="214"/>
      <c r="AT2" s="214"/>
      <c r="AU2" s="214"/>
      <c r="AV2" s="214"/>
      <c r="AW2" s="214"/>
      <c r="AX2" s="214"/>
      <c r="AY2" s="214"/>
      <c r="AZ2" s="214"/>
      <c r="BA2" s="214"/>
      <c r="BB2" s="214"/>
      <c r="BC2" s="215"/>
      <c r="BD2" s="10"/>
      <c r="BE2" s="318"/>
      <c r="BF2" s="319"/>
      <c r="BG2" s="319"/>
      <c r="BH2" s="319"/>
      <c r="BI2" s="319"/>
      <c r="BJ2" s="319"/>
      <c r="BK2" s="319"/>
      <c r="BL2" s="319"/>
      <c r="BM2" s="320"/>
      <c r="BN2" s="284"/>
      <c r="BO2" s="284"/>
      <c r="BP2" s="284"/>
      <c r="BQ2" s="284"/>
      <c r="BR2" s="284"/>
      <c r="BS2" s="284"/>
      <c r="BT2" s="284"/>
      <c r="BU2" s="284"/>
      <c r="BV2" s="284"/>
      <c r="BW2" s="284"/>
      <c r="BX2" s="284"/>
      <c r="BY2" s="284"/>
      <c r="BZ2" s="284"/>
      <c r="CA2" s="284"/>
      <c r="CB2" s="284"/>
      <c r="CC2" s="284"/>
      <c r="CD2" s="284"/>
      <c r="CE2" s="284"/>
      <c r="CF2" s="284"/>
      <c r="CG2" s="284"/>
      <c r="CH2" s="284"/>
      <c r="CI2" s="284"/>
      <c r="CJ2" s="284"/>
      <c r="CK2" s="284"/>
      <c r="CL2" s="284"/>
      <c r="CM2" s="284"/>
      <c r="CN2" s="284"/>
      <c r="CP2" s="10"/>
      <c r="CQ2" s="17"/>
      <c r="CR2" s="10"/>
      <c r="CS2" s="10"/>
      <c r="CT2" s="10"/>
      <c r="CU2" s="17"/>
      <c r="CV2" s="17"/>
      <c r="CW2" s="10"/>
      <c r="CX2" s="10"/>
      <c r="CY2" s="10"/>
      <c r="CZ2" s="10"/>
      <c r="DA2" s="10"/>
      <c r="DB2" s="10"/>
      <c r="DC2" s="10"/>
      <c r="DD2" s="10"/>
      <c r="DE2" s="10"/>
      <c r="DF2" s="10"/>
      <c r="DG2" s="10"/>
      <c r="DH2" s="10"/>
      <c r="DI2" s="10"/>
      <c r="DJ2" s="10"/>
      <c r="DK2" s="10"/>
      <c r="DL2" s="10"/>
      <c r="DM2" s="10"/>
      <c r="DN2" s="10"/>
      <c r="DO2" s="10"/>
      <c r="DP2" s="10"/>
      <c r="DQ2" s="10"/>
      <c r="DR2" s="10"/>
      <c r="DS2" s="10"/>
      <c r="DT2" s="10"/>
      <c r="DU2" s="10"/>
      <c r="DV2" s="10"/>
      <c r="DW2" s="10"/>
      <c r="DX2" s="10"/>
      <c r="DY2" s="10"/>
      <c r="DZ2" s="10"/>
      <c r="EA2" s="10"/>
      <c r="EB2" s="10"/>
      <c r="EC2" s="10"/>
      <c r="ED2" s="10"/>
      <c r="EE2" s="10"/>
      <c r="EF2" s="10"/>
      <c r="EG2" s="10"/>
      <c r="EH2" s="10"/>
      <c r="EI2" s="10"/>
      <c r="EJ2" s="10"/>
      <c r="EK2" s="10"/>
      <c r="EL2" s="10"/>
      <c r="EM2" s="10"/>
      <c r="EN2" s="10"/>
      <c r="EO2" s="10"/>
      <c r="EP2" s="10"/>
      <c r="EQ2" s="10"/>
      <c r="ER2" s="10"/>
      <c r="ES2" s="10"/>
      <c r="ET2" s="10"/>
      <c r="EU2" s="10"/>
      <c r="EV2" s="10"/>
      <c r="EW2" s="10"/>
      <c r="EX2" s="10"/>
      <c r="EY2" s="10"/>
      <c r="EZ2" s="10"/>
      <c r="FA2" s="10"/>
      <c r="FB2" s="10"/>
      <c r="FC2" s="10"/>
      <c r="FD2" s="10"/>
      <c r="FE2" s="10"/>
      <c r="FF2" s="10"/>
      <c r="FG2" s="10"/>
      <c r="FH2" s="10"/>
      <c r="FI2" s="10"/>
      <c r="FJ2" s="10"/>
      <c r="FK2" s="10"/>
      <c r="FL2" s="10"/>
      <c r="FM2" s="10"/>
      <c r="FN2" s="10"/>
      <c r="FO2" s="10"/>
    </row>
    <row r="3" spans="1:171" s="20" customFormat="1" ht="37.5" customHeight="1" x14ac:dyDescent="0.45">
      <c r="B3" s="12"/>
      <c r="C3" s="328" t="s">
        <v>411</v>
      </c>
      <c r="D3" s="328"/>
      <c r="E3" s="328"/>
      <c r="F3" s="328"/>
      <c r="G3" s="328"/>
      <c r="H3" s="328"/>
      <c r="I3" s="328"/>
      <c r="J3" s="328"/>
      <c r="K3" s="328"/>
      <c r="L3" s="328"/>
      <c r="M3" s="328"/>
      <c r="N3" s="328"/>
      <c r="O3" s="328"/>
      <c r="P3" s="328"/>
      <c r="Q3" s="328"/>
      <c r="R3" s="328"/>
      <c r="S3" s="328"/>
      <c r="T3" s="328"/>
      <c r="U3" s="328"/>
      <c r="V3" s="328"/>
      <c r="W3" s="328"/>
      <c r="X3" s="328"/>
      <c r="Y3" s="328"/>
      <c r="Z3" s="328"/>
      <c r="AA3" s="328"/>
      <c r="AB3" s="328"/>
      <c r="AC3" s="328"/>
      <c r="AD3" s="328"/>
      <c r="AE3" s="328"/>
      <c r="AF3" s="328"/>
      <c r="AG3" s="328"/>
      <c r="AH3" s="328"/>
      <c r="AI3" s="328"/>
      <c r="AJ3" s="328"/>
      <c r="AK3" s="328"/>
      <c r="AL3" s="328"/>
      <c r="AM3" s="328"/>
      <c r="AN3" s="328"/>
      <c r="AP3" s="216"/>
      <c r="AQ3" s="217"/>
      <c r="AR3" s="217"/>
      <c r="AS3" s="217"/>
      <c r="AT3" s="217"/>
      <c r="AU3" s="217"/>
      <c r="AV3" s="217"/>
      <c r="AW3" s="217"/>
      <c r="AX3" s="217"/>
      <c r="AY3" s="217"/>
      <c r="AZ3" s="217"/>
      <c r="BA3" s="217"/>
      <c r="BB3" s="217"/>
      <c r="BC3" s="218"/>
      <c r="BD3" s="10"/>
      <c r="BE3" s="321" t="s">
        <v>209</v>
      </c>
      <c r="BF3" s="322"/>
      <c r="BG3" s="322"/>
      <c r="BH3" s="322"/>
      <c r="BI3" s="322"/>
      <c r="BJ3" s="322"/>
      <c r="BK3" s="322"/>
      <c r="BL3" s="322"/>
      <c r="BM3" s="323"/>
      <c r="BN3" s="324"/>
      <c r="BO3" s="324"/>
      <c r="BP3" s="324"/>
      <c r="BQ3" s="324"/>
      <c r="BR3" s="324"/>
      <c r="BS3" s="324"/>
      <c r="BT3" s="324"/>
      <c r="BU3" s="324"/>
      <c r="BV3" s="324"/>
      <c r="BW3" s="324"/>
      <c r="BX3" s="324"/>
      <c r="BY3" s="324"/>
      <c r="BZ3" s="324"/>
      <c r="CA3" s="324"/>
      <c r="CB3" s="324"/>
      <c r="CC3" s="324"/>
      <c r="CD3" s="324"/>
      <c r="CE3" s="324"/>
      <c r="CF3" s="324"/>
      <c r="CG3" s="324"/>
      <c r="CH3" s="324"/>
      <c r="CI3" s="324"/>
      <c r="CJ3" s="324"/>
      <c r="CK3" s="324"/>
      <c r="CL3" s="324"/>
      <c r="CM3" s="324"/>
      <c r="CN3" s="324"/>
      <c r="CP3" s="10"/>
      <c r="CQ3" s="22"/>
      <c r="CR3" s="10"/>
      <c r="CS3" s="10"/>
      <c r="CT3" s="10"/>
      <c r="CU3" s="10"/>
      <c r="CV3" s="10"/>
      <c r="CW3" s="10"/>
      <c r="CX3" s="10"/>
      <c r="CY3" s="10"/>
      <c r="CZ3" s="10"/>
      <c r="DA3" s="10"/>
      <c r="DB3" s="10"/>
      <c r="DC3" s="10"/>
      <c r="DD3" s="10"/>
      <c r="DE3" s="10"/>
      <c r="DF3" s="10"/>
      <c r="DG3" s="10"/>
      <c r="DH3" s="10"/>
      <c r="DI3" s="10"/>
      <c r="DJ3" s="10"/>
      <c r="DK3" s="10"/>
      <c r="DL3" s="10"/>
      <c r="DM3" s="10"/>
      <c r="DN3" s="10"/>
      <c r="DO3" s="10"/>
      <c r="DP3" s="10"/>
      <c r="DQ3" s="10"/>
      <c r="DR3" s="10"/>
      <c r="DS3" s="10"/>
      <c r="DT3" s="10"/>
      <c r="DU3" s="10"/>
      <c r="DV3" s="10"/>
      <c r="DW3" s="10"/>
      <c r="DX3" s="10"/>
      <c r="DY3" s="10"/>
      <c r="DZ3" s="10"/>
      <c r="EA3" s="10"/>
      <c r="EB3" s="10"/>
      <c r="EC3" s="10"/>
      <c r="ED3" s="10"/>
      <c r="EE3" s="10"/>
      <c r="EF3" s="10"/>
      <c r="EG3" s="10"/>
      <c r="EH3" s="10"/>
      <c r="EI3" s="10"/>
      <c r="EJ3" s="10"/>
      <c r="EK3" s="10"/>
      <c r="EL3" s="10"/>
      <c r="EM3" s="10"/>
      <c r="EN3" s="10"/>
      <c r="EO3" s="10"/>
      <c r="EP3" s="10"/>
      <c r="EQ3" s="10"/>
      <c r="ER3" s="10"/>
      <c r="ES3" s="10"/>
      <c r="ET3" s="10"/>
      <c r="EU3" s="10"/>
      <c r="EV3" s="10"/>
      <c r="EW3" s="10"/>
      <c r="EX3" s="10"/>
      <c r="EY3" s="10"/>
      <c r="EZ3" s="10"/>
      <c r="FA3" s="10"/>
      <c r="FB3" s="10"/>
      <c r="FC3" s="10"/>
      <c r="FD3" s="10"/>
      <c r="FE3" s="10"/>
      <c r="FF3" s="10"/>
      <c r="FG3" s="10"/>
      <c r="FH3" s="10"/>
      <c r="FI3" s="10"/>
      <c r="FJ3" s="10"/>
      <c r="FK3" s="10"/>
      <c r="FL3" s="10"/>
      <c r="FM3" s="10"/>
      <c r="FN3" s="10"/>
      <c r="FO3" s="10"/>
    </row>
    <row r="4" spans="1:171" ht="21" customHeight="1" x14ac:dyDescent="0.45">
      <c r="B4" s="23"/>
      <c r="C4" s="23"/>
      <c r="D4" s="23"/>
      <c r="E4" s="24"/>
      <c r="F4" s="24"/>
      <c r="G4" s="25"/>
      <c r="H4" s="25"/>
      <c r="I4" s="25"/>
      <c r="J4" s="23"/>
      <c r="K4" s="23"/>
      <c r="L4" s="23"/>
      <c r="M4" s="23"/>
      <c r="N4" s="23"/>
      <c r="O4" s="23"/>
      <c r="P4" s="23"/>
      <c r="Q4" s="23"/>
      <c r="R4" s="23"/>
      <c r="AP4" s="216"/>
      <c r="AQ4" s="217"/>
      <c r="AR4" s="217"/>
      <c r="AS4" s="217"/>
      <c r="AT4" s="217"/>
      <c r="AU4" s="217"/>
      <c r="AV4" s="217"/>
      <c r="AW4" s="217"/>
      <c r="AX4" s="217"/>
      <c r="AY4" s="217"/>
      <c r="AZ4" s="217"/>
      <c r="BA4" s="217"/>
      <c r="BB4" s="217"/>
      <c r="BC4" s="218"/>
      <c r="BE4" s="285" t="s">
        <v>210</v>
      </c>
      <c r="BF4" s="285"/>
      <c r="BG4" s="285"/>
      <c r="BH4" s="285"/>
      <c r="BI4" s="285"/>
      <c r="BJ4" s="285"/>
      <c r="BK4" s="285"/>
      <c r="BL4" s="285"/>
      <c r="BM4" s="285"/>
      <c r="BN4" s="285"/>
      <c r="BO4" s="285"/>
      <c r="BP4" s="285"/>
      <c r="BQ4" s="285"/>
      <c r="BR4" s="285"/>
      <c r="BS4" s="285"/>
      <c r="BT4" s="285"/>
      <c r="BU4" s="285"/>
      <c r="BV4" s="285"/>
      <c r="BW4" s="285"/>
      <c r="BX4" s="285"/>
      <c r="BY4" s="285"/>
      <c r="BZ4" s="285"/>
      <c r="CA4" s="285"/>
      <c r="CB4" s="285"/>
      <c r="CC4" s="285"/>
      <c r="CD4" s="285"/>
      <c r="CE4" s="285"/>
      <c r="CF4" s="285"/>
      <c r="CG4" s="285"/>
      <c r="CH4" s="285"/>
      <c r="CI4" s="285"/>
      <c r="CJ4" s="285"/>
      <c r="CK4" s="285"/>
      <c r="CL4" s="285"/>
      <c r="CM4" s="285"/>
      <c r="CN4" s="285"/>
      <c r="CO4" s="285"/>
      <c r="CP4" s="26"/>
    </row>
    <row r="5" spans="1:171" ht="25.5" customHeight="1" x14ac:dyDescent="0.45">
      <c r="B5" s="27" t="s">
        <v>40</v>
      </c>
      <c r="C5" s="28"/>
      <c r="D5" s="28"/>
      <c r="E5" s="28"/>
      <c r="F5" s="28"/>
      <c r="G5" s="28"/>
      <c r="H5" s="28"/>
      <c r="I5" s="28"/>
      <c r="J5" s="28"/>
      <c r="K5" s="29"/>
      <c r="L5" s="12"/>
      <c r="M5" s="12"/>
      <c r="N5" s="12"/>
      <c r="O5" s="12"/>
      <c r="P5" s="12"/>
      <c r="Q5" s="12"/>
      <c r="R5" s="12"/>
      <c r="S5" s="12"/>
      <c r="T5" s="12"/>
      <c r="U5" s="12"/>
      <c r="V5" s="12"/>
      <c r="W5" s="12"/>
      <c r="X5" s="12"/>
      <c r="Y5" s="12"/>
      <c r="Z5" s="12"/>
      <c r="AA5" s="12"/>
      <c r="AP5" s="219"/>
      <c r="AQ5" s="220"/>
      <c r="AR5" s="220"/>
      <c r="AS5" s="220"/>
      <c r="AT5" s="220"/>
      <c r="AU5" s="220"/>
      <c r="AV5" s="220"/>
      <c r="AW5" s="220"/>
      <c r="AX5" s="220"/>
      <c r="AY5" s="220"/>
      <c r="AZ5" s="220"/>
      <c r="BA5" s="220"/>
      <c r="BB5" s="220"/>
      <c r="BC5" s="221"/>
      <c r="BE5" s="333" t="s">
        <v>41</v>
      </c>
      <c r="BF5" s="334"/>
      <c r="BG5" s="334"/>
      <c r="BH5" s="334"/>
      <c r="BI5" s="334"/>
      <c r="BJ5" s="334"/>
      <c r="BK5" s="334"/>
      <c r="BL5" s="334"/>
      <c r="BM5" s="334"/>
      <c r="BN5" s="286"/>
      <c r="BO5" s="287"/>
      <c r="BP5" s="287"/>
      <c r="BQ5" s="287"/>
      <c r="BR5" s="287"/>
      <c r="BS5" s="287"/>
      <c r="BT5" s="287"/>
      <c r="BU5" s="287"/>
      <c r="BV5" s="287"/>
      <c r="BW5" s="287"/>
      <c r="BX5" s="287"/>
      <c r="BY5" s="287"/>
      <c r="BZ5" s="326" t="s">
        <v>42</v>
      </c>
      <c r="CA5" s="326"/>
      <c r="CB5" s="326"/>
      <c r="CC5" s="325"/>
      <c r="CD5" s="325"/>
      <c r="CE5" s="325"/>
      <c r="CF5" s="325"/>
      <c r="CG5" s="326" t="s">
        <v>43</v>
      </c>
      <c r="CH5" s="326"/>
      <c r="CI5" s="325"/>
      <c r="CJ5" s="325"/>
      <c r="CK5" s="325"/>
      <c r="CL5" s="325"/>
      <c r="CM5" s="326" t="s">
        <v>44</v>
      </c>
      <c r="CN5" s="327"/>
      <c r="CO5" s="20"/>
    </row>
    <row r="6" spans="1:171" ht="25.5" customHeight="1" x14ac:dyDescent="0.45">
      <c r="B6" s="12"/>
      <c r="C6" s="12"/>
      <c r="D6" s="31"/>
      <c r="E6" s="31"/>
      <c r="F6" s="31"/>
      <c r="G6" s="31"/>
      <c r="H6" s="31"/>
      <c r="I6" s="31"/>
      <c r="J6" s="31"/>
      <c r="K6" s="31"/>
      <c r="L6" s="12"/>
      <c r="M6" s="12"/>
      <c r="N6" s="12"/>
      <c r="O6" s="12"/>
      <c r="P6" s="217" t="s">
        <v>45</v>
      </c>
      <c r="Q6" s="217"/>
      <c r="R6" s="217"/>
      <c r="S6" s="217"/>
      <c r="T6" s="217"/>
      <c r="U6" s="217"/>
      <c r="V6" s="217"/>
      <c r="W6" s="217"/>
      <c r="X6" s="12" t="s">
        <v>46</v>
      </c>
      <c r="Y6" s="12"/>
      <c r="Z6" s="12"/>
      <c r="AA6" s="12"/>
      <c r="BE6" s="362" t="s">
        <v>258</v>
      </c>
      <c r="BF6" s="363"/>
      <c r="BG6" s="363"/>
      <c r="BH6" s="363"/>
      <c r="BI6" s="363"/>
      <c r="BJ6" s="363"/>
      <c r="BK6" s="363"/>
      <c r="BL6" s="363"/>
      <c r="BM6" s="363"/>
      <c r="BN6" s="286"/>
      <c r="BO6" s="287"/>
      <c r="BP6" s="287"/>
      <c r="BQ6" s="287"/>
      <c r="BR6" s="287"/>
      <c r="BS6" s="287"/>
      <c r="BT6" s="287"/>
      <c r="BU6" s="287"/>
      <c r="BV6" s="287"/>
      <c r="BW6" s="287"/>
      <c r="BX6" s="287"/>
      <c r="BY6" s="287"/>
      <c r="BZ6" s="326" t="s">
        <v>42</v>
      </c>
      <c r="CA6" s="326"/>
      <c r="CB6" s="326"/>
      <c r="CC6" s="325"/>
      <c r="CD6" s="325"/>
      <c r="CE6" s="325"/>
      <c r="CF6" s="325"/>
      <c r="CG6" s="326" t="s">
        <v>43</v>
      </c>
      <c r="CH6" s="326"/>
      <c r="CI6" s="325"/>
      <c r="CJ6" s="325"/>
      <c r="CK6" s="325"/>
      <c r="CL6" s="325"/>
      <c r="CM6" s="326" t="s">
        <v>44</v>
      </c>
      <c r="CN6" s="327"/>
      <c r="EN6" s="32"/>
    </row>
    <row r="7" spans="1:171" ht="5.25" customHeight="1" x14ac:dyDescent="0.45">
      <c r="C7" s="12"/>
      <c r="D7" s="12"/>
      <c r="E7" s="14"/>
      <c r="F7" s="14"/>
      <c r="G7" s="21"/>
      <c r="H7" s="21"/>
      <c r="I7" s="21"/>
      <c r="J7" s="12"/>
      <c r="K7" s="33"/>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2"/>
      <c r="AR7" s="34"/>
      <c r="AS7" s="34"/>
      <c r="AT7" s="34"/>
      <c r="AU7" s="34"/>
      <c r="AV7" s="34"/>
      <c r="AZ7" s="34"/>
      <c r="BA7" s="34"/>
      <c r="BB7" s="34"/>
      <c r="BC7" s="34"/>
      <c r="BD7" s="34"/>
      <c r="BE7" s="34"/>
      <c r="BF7" s="34"/>
      <c r="BG7" s="34"/>
      <c r="BH7" s="34"/>
      <c r="BI7" s="34"/>
      <c r="BJ7" s="34"/>
      <c r="BO7" s="34"/>
      <c r="BP7" s="34"/>
      <c r="BQ7" s="34"/>
      <c r="BR7" s="34"/>
      <c r="BS7" s="34"/>
      <c r="BT7" s="34"/>
      <c r="BU7" s="34"/>
      <c r="BV7" s="34"/>
      <c r="BW7" s="34"/>
      <c r="BX7" s="34"/>
      <c r="BY7" s="34"/>
      <c r="BZ7" s="34"/>
      <c r="CA7" s="34"/>
      <c r="CB7" s="34"/>
      <c r="CC7" s="34"/>
      <c r="CD7" s="34"/>
      <c r="CE7" s="34"/>
      <c r="CF7" s="34"/>
      <c r="CG7" s="34"/>
      <c r="CH7" s="34"/>
      <c r="CI7" s="34"/>
      <c r="CJ7" s="34"/>
      <c r="CK7" s="34"/>
      <c r="CL7" s="34"/>
    </row>
    <row r="8" spans="1:171" ht="22.2" x14ac:dyDescent="0.45">
      <c r="B8" s="329" t="s">
        <v>408</v>
      </c>
      <c r="C8" s="329"/>
      <c r="D8" s="329"/>
      <c r="E8" s="329"/>
      <c r="F8" s="329"/>
      <c r="G8" s="329"/>
      <c r="H8" s="329"/>
      <c r="I8" s="329"/>
      <c r="J8" s="329"/>
      <c r="K8" s="329"/>
      <c r="L8" s="329"/>
      <c r="M8" s="329"/>
      <c r="N8" s="329"/>
      <c r="O8" s="329"/>
      <c r="P8" s="329"/>
      <c r="Q8" s="329"/>
      <c r="R8" s="329"/>
      <c r="S8" s="329"/>
      <c r="T8" s="329"/>
      <c r="U8" s="329"/>
      <c r="V8" s="329"/>
      <c r="W8" s="329"/>
      <c r="X8" s="329"/>
      <c r="Y8" s="329"/>
      <c r="Z8" s="329"/>
      <c r="AA8" s="329"/>
      <c r="AB8" s="329"/>
      <c r="AC8" s="329"/>
      <c r="AD8" s="329"/>
      <c r="AE8" s="329"/>
      <c r="AF8" s="329"/>
      <c r="AG8" s="329"/>
      <c r="AH8" s="329"/>
      <c r="AI8" s="329"/>
      <c r="AJ8" s="329"/>
      <c r="AK8" s="329"/>
      <c r="AL8" s="329"/>
      <c r="AM8" s="329"/>
      <c r="AN8" s="329"/>
      <c r="AO8" s="329"/>
      <c r="AP8" s="329"/>
      <c r="AQ8" s="329"/>
      <c r="AR8" s="329"/>
      <c r="AS8" s="329"/>
      <c r="AT8" s="329"/>
      <c r="AU8" s="329"/>
      <c r="AV8" s="329"/>
      <c r="AW8" s="329"/>
      <c r="AX8" s="329"/>
      <c r="AY8" s="329"/>
      <c r="AZ8" s="329"/>
      <c r="BA8" s="329"/>
      <c r="BB8" s="329"/>
      <c r="BC8" s="329"/>
      <c r="BD8" s="329"/>
      <c r="BE8" s="329"/>
      <c r="BF8" s="329"/>
      <c r="BG8" s="329"/>
      <c r="BH8" s="329"/>
      <c r="BI8" s="329"/>
      <c r="BJ8" s="329"/>
      <c r="BK8" s="329"/>
      <c r="BL8" s="329"/>
      <c r="BM8" s="329"/>
      <c r="BN8" s="329"/>
      <c r="BO8" s="329"/>
      <c r="BP8" s="329"/>
      <c r="BQ8" s="329"/>
      <c r="BR8" s="329"/>
      <c r="BS8" s="329"/>
      <c r="BT8" s="329"/>
      <c r="BU8" s="329"/>
      <c r="BV8" s="329"/>
      <c r="BW8" s="329"/>
      <c r="BX8" s="329"/>
      <c r="BY8" s="329"/>
      <c r="BZ8" s="329"/>
      <c r="CA8" s="329"/>
      <c r="CB8" s="329"/>
      <c r="CC8" s="329"/>
      <c r="CD8" s="329"/>
      <c r="CE8" s="329"/>
      <c r="CF8" s="329"/>
      <c r="CG8" s="329"/>
      <c r="CH8" s="329"/>
      <c r="CI8" s="329"/>
      <c r="CJ8" s="329"/>
      <c r="CK8" s="329"/>
      <c r="CL8" s="329"/>
      <c r="CM8" s="329"/>
      <c r="CN8" s="329"/>
    </row>
    <row r="9" spans="1:171" ht="24" customHeight="1" x14ac:dyDescent="0.45">
      <c r="A9" s="217" t="s">
        <v>47</v>
      </c>
      <c r="B9" s="217"/>
      <c r="C9" s="217"/>
      <c r="D9" s="217"/>
      <c r="E9" s="217"/>
      <c r="F9" s="217"/>
      <c r="G9" s="217"/>
      <c r="H9" s="217"/>
      <c r="I9" s="217"/>
      <c r="J9" s="217"/>
      <c r="K9" s="217"/>
      <c r="L9" s="217"/>
      <c r="M9" s="217"/>
      <c r="N9" s="217"/>
      <c r="O9" s="217"/>
      <c r="P9" s="217"/>
      <c r="Q9" s="217"/>
      <c r="R9" s="217"/>
      <c r="S9" s="217"/>
      <c r="T9" s="217"/>
      <c r="U9" s="217"/>
      <c r="V9" s="217"/>
      <c r="W9" s="217"/>
      <c r="X9" s="217"/>
      <c r="Y9" s="217"/>
      <c r="Z9" s="217"/>
      <c r="AA9" s="217"/>
      <c r="AB9" s="217"/>
      <c r="AC9" s="217"/>
      <c r="AD9" s="217"/>
      <c r="AE9" s="217"/>
      <c r="AF9" s="217"/>
      <c r="AG9" s="217"/>
      <c r="AH9" s="217"/>
      <c r="AI9" s="217"/>
      <c r="AJ9" s="217"/>
      <c r="AK9" s="217"/>
      <c r="AL9" s="217"/>
      <c r="AM9" s="217"/>
      <c r="AN9" s="217"/>
      <c r="AO9" s="217"/>
      <c r="AP9" s="217"/>
      <c r="AQ9" s="217"/>
      <c r="AR9" s="217"/>
      <c r="AS9" s="217"/>
      <c r="AT9" s="217"/>
      <c r="AU9" s="217"/>
      <c r="AV9" s="217"/>
      <c r="AW9" s="217"/>
      <c r="AX9" s="217"/>
      <c r="AY9" s="217"/>
      <c r="AZ9" s="217"/>
      <c r="BA9" s="217"/>
      <c r="BB9" s="217"/>
      <c r="BC9" s="217"/>
      <c r="BD9" s="217"/>
      <c r="BE9" s="217"/>
      <c r="BF9" s="217"/>
      <c r="BG9" s="217"/>
      <c r="BH9" s="217"/>
      <c r="BI9" s="217"/>
      <c r="BJ9" s="217"/>
      <c r="BK9" s="217"/>
      <c r="BL9" s="217"/>
      <c r="BM9" s="217"/>
      <c r="BN9" s="217"/>
      <c r="BO9" s="217"/>
      <c r="BP9" s="217"/>
      <c r="BQ9" s="217"/>
      <c r="BR9" s="217"/>
      <c r="BS9" s="217"/>
      <c r="BT9" s="217"/>
      <c r="BU9" s="217"/>
      <c r="BV9" s="217"/>
      <c r="BW9" s="217"/>
      <c r="BX9" s="217"/>
      <c r="BY9" s="217"/>
      <c r="BZ9" s="217"/>
      <c r="CA9" s="217"/>
      <c r="CB9" s="217"/>
      <c r="CC9" s="217"/>
      <c r="CD9" s="217"/>
      <c r="CE9" s="217"/>
      <c r="CF9" s="217"/>
      <c r="CG9" s="217"/>
      <c r="CH9" s="217"/>
      <c r="CI9" s="217"/>
      <c r="CJ9" s="217"/>
      <c r="CK9" s="217"/>
      <c r="CL9" s="217"/>
      <c r="CM9" s="217"/>
      <c r="CN9" s="217"/>
      <c r="CO9" s="217"/>
    </row>
    <row r="10" spans="1:171" ht="4.5" customHeight="1" x14ac:dyDescent="0.45">
      <c r="B10" s="35"/>
      <c r="C10" s="35"/>
      <c r="E10" s="10"/>
      <c r="G10" s="36"/>
      <c r="H10" s="36"/>
      <c r="I10" s="36"/>
      <c r="J10" s="18"/>
      <c r="K10" s="18"/>
    </row>
    <row r="11" spans="1:171" ht="42" customHeight="1" x14ac:dyDescent="0.45">
      <c r="B11" s="330" t="s">
        <v>409</v>
      </c>
      <c r="C11" s="330"/>
      <c r="D11" s="330"/>
      <c r="E11" s="330"/>
      <c r="F11" s="330"/>
      <c r="G11" s="330"/>
      <c r="H11" s="330"/>
      <c r="I11" s="330"/>
      <c r="J11" s="330"/>
      <c r="K11" s="330"/>
      <c r="L11" s="330"/>
      <c r="M11" s="330"/>
      <c r="N11" s="330"/>
      <c r="O11" s="330"/>
      <c r="P11" s="330"/>
      <c r="Q11" s="330"/>
      <c r="R11" s="330"/>
      <c r="S11" s="330"/>
      <c r="T11" s="330"/>
      <c r="U11" s="330"/>
      <c r="V11" s="330"/>
      <c r="W11" s="330"/>
      <c r="X11" s="330"/>
      <c r="Y11" s="330"/>
      <c r="Z11" s="330"/>
      <c r="AA11" s="330"/>
      <c r="AB11" s="330"/>
      <c r="AC11" s="330"/>
      <c r="AD11" s="330"/>
      <c r="AE11" s="330"/>
      <c r="AF11" s="330"/>
      <c r="AG11" s="330"/>
      <c r="AH11" s="330"/>
      <c r="AI11" s="330"/>
      <c r="AJ11" s="330"/>
      <c r="AK11" s="330"/>
      <c r="AL11" s="330"/>
      <c r="AM11" s="330"/>
      <c r="AN11" s="330"/>
      <c r="AO11" s="330"/>
      <c r="AP11" s="330"/>
      <c r="AQ11" s="330"/>
      <c r="AR11" s="330"/>
      <c r="AS11" s="330"/>
      <c r="AT11" s="330"/>
      <c r="AU11" s="330"/>
      <c r="AV11" s="330"/>
      <c r="AW11" s="330"/>
      <c r="AX11" s="330"/>
      <c r="AY11" s="330"/>
      <c r="AZ11" s="330"/>
      <c r="BA11" s="330"/>
      <c r="BB11" s="330"/>
      <c r="BC11" s="330"/>
      <c r="BD11" s="330"/>
      <c r="BE11" s="330"/>
      <c r="BF11" s="330"/>
      <c r="BG11" s="330"/>
      <c r="BH11" s="330"/>
      <c r="BI11" s="330"/>
      <c r="BJ11" s="330"/>
      <c r="BK11" s="330"/>
      <c r="BL11" s="330"/>
      <c r="BM11" s="330"/>
      <c r="BN11" s="330"/>
      <c r="BO11" s="330"/>
      <c r="BP11" s="330"/>
      <c r="BQ11" s="330"/>
      <c r="BR11" s="330"/>
      <c r="BS11" s="330"/>
      <c r="BT11" s="330"/>
      <c r="BU11" s="330"/>
      <c r="BV11" s="330"/>
      <c r="BW11" s="330"/>
      <c r="BX11" s="330"/>
      <c r="BY11" s="330"/>
      <c r="BZ11" s="330"/>
      <c r="CA11" s="330"/>
      <c r="CB11" s="330"/>
      <c r="CC11" s="330"/>
      <c r="CD11" s="330"/>
      <c r="CE11" s="330"/>
      <c r="CF11" s="330"/>
      <c r="CG11" s="330"/>
      <c r="CH11" s="330"/>
      <c r="CI11" s="330"/>
      <c r="CJ11" s="330"/>
      <c r="CK11" s="330"/>
      <c r="CL11" s="330"/>
      <c r="CM11" s="330"/>
      <c r="CN11" s="330"/>
    </row>
    <row r="12" spans="1:171" ht="3.75" customHeight="1" x14ac:dyDescent="0.45">
      <c r="B12" s="37"/>
      <c r="C12" s="37"/>
      <c r="D12" s="37"/>
      <c r="E12" s="37"/>
      <c r="F12" s="37"/>
      <c r="G12" s="37"/>
      <c r="H12" s="37"/>
      <c r="I12" s="37"/>
      <c r="J12" s="37"/>
      <c r="K12" s="37"/>
      <c r="L12" s="37"/>
      <c r="M12" s="37"/>
      <c r="N12" s="37"/>
      <c r="O12" s="37"/>
      <c r="P12" s="37"/>
      <c r="Q12" s="37"/>
      <c r="R12" s="37"/>
      <c r="S12" s="37"/>
      <c r="T12" s="37"/>
      <c r="U12" s="37"/>
      <c r="V12" s="37"/>
      <c r="W12" s="37"/>
      <c r="X12" s="37"/>
      <c r="Y12" s="37"/>
      <c r="Z12" s="37"/>
      <c r="AA12" s="37"/>
      <c r="AB12" s="37"/>
      <c r="AC12" s="37"/>
      <c r="AD12" s="37"/>
      <c r="AE12" s="37"/>
      <c r="AF12" s="37"/>
      <c r="AG12" s="37"/>
      <c r="AH12" s="37"/>
      <c r="AI12" s="37"/>
      <c r="AJ12" s="37"/>
      <c r="AK12" s="37"/>
      <c r="AL12" s="37"/>
      <c r="AM12" s="37"/>
      <c r="AN12" s="37"/>
      <c r="AO12" s="37"/>
      <c r="AP12" s="37"/>
      <c r="AQ12" s="37"/>
      <c r="AR12" s="37"/>
      <c r="AS12" s="37"/>
      <c r="AT12" s="37"/>
      <c r="AU12" s="37"/>
      <c r="AV12" s="37"/>
      <c r="AW12" s="37"/>
      <c r="AX12" s="37"/>
      <c r="AY12" s="38"/>
      <c r="AZ12" s="37"/>
      <c r="BA12" s="37"/>
      <c r="BB12" s="37"/>
      <c r="BC12" s="37"/>
      <c r="BD12" s="37"/>
      <c r="BE12" s="37"/>
      <c r="BF12" s="37"/>
      <c r="BG12" s="37"/>
      <c r="BH12" s="37"/>
      <c r="BI12" s="37"/>
      <c r="BJ12" s="37"/>
      <c r="BK12" s="37"/>
      <c r="BL12" s="37"/>
      <c r="BM12" s="37"/>
      <c r="BN12" s="37"/>
      <c r="BO12" s="37"/>
      <c r="BP12" s="37"/>
      <c r="BQ12" s="37"/>
      <c r="BR12" s="37"/>
      <c r="BS12" s="37"/>
      <c r="BT12" s="37"/>
      <c r="BU12" s="37"/>
      <c r="BV12" s="37"/>
      <c r="BW12" s="37"/>
      <c r="BX12" s="37"/>
      <c r="BY12" s="37"/>
      <c r="BZ12" s="37"/>
      <c r="CA12" s="37"/>
      <c r="CB12" s="37"/>
      <c r="CC12" s="37"/>
      <c r="CD12" s="37"/>
      <c r="CE12" s="37"/>
      <c r="CF12" s="37"/>
      <c r="CG12" s="37"/>
      <c r="CH12" s="37"/>
      <c r="CI12" s="37"/>
      <c r="CJ12" s="37"/>
      <c r="CK12" s="37"/>
      <c r="CL12" s="37"/>
      <c r="CM12" s="37"/>
      <c r="CN12" s="37"/>
    </row>
    <row r="13" spans="1:171" ht="30" customHeight="1" x14ac:dyDescent="0.45">
      <c r="B13" s="331" t="s">
        <v>48</v>
      </c>
      <c r="C13" s="331"/>
      <c r="D13" s="331"/>
      <c r="E13" s="331"/>
      <c r="F13" s="331"/>
      <c r="G13" s="331"/>
      <c r="H13" s="331"/>
      <c r="I13" s="331"/>
      <c r="J13" s="331"/>
      <c r="K13" s="331"/>
      <c r="L13" s="331"/>
      <c r="M13" s="331"/>
      <c r="N13" s="331"/>
      <c r="O13" s="331"/>
      <c r="P13" s="331"/>
      <c r="Q13" s="331"/>
      <c r="R13" s="331"/>
      <c r="S13" s="331"/>
      <c r="T13" s="331"/>
      <c r="U13" s="331"/>
      <c r="V13" s="331"/>
      <c r="W13" s="331"/>
      <c r="X13" s="331"/>
      <c r="Y13" s="331"/>
      <c r="Z13" s="331"/>
      <c r="AA13" s="331"/>
      <c r="AB13" s="331"/>
      <c r="AC13" s="331"/>
      <c r="AD13" s="331"/>
      <c r="AE13" s="331"/>
      <c r="AF13" s="331"/>
      <c r="AG13" s="331"/>
      <c r="AH13" s="331"/>
      <c r="AI13" s="331"/>
      <c r="AJ13" s="331"/>
      <c r="AK13" s="331"/>
      <c r="AL13" s="331"/>
      <c r="AM13" s="331"/>
      <c r="AN13" s="331"/>
      <c r="AO13" s="331"/>
      <c r="AP13" s="331"/>
      <c r="AQ13" s="331"/>
      <c r="AR13" s="331"/>
      <c r="AS13" s="331"/>
      <c r="AT13" s="331"/>
      <c r="AU13" s="331"/>
      <c r="AV13" s="331"/>
      <c r="AW13" s="331"/>
      <c r="AX13" s="331"/>
      <c r="AY13" s="331"/>
      <c r="AZ13" s="331"/>
      <c r="BA13" s="331"/>
      <c r="BB13" s="331"/>
      <c r="BC13" s="331"/>
      <c r="BD13" s="331"/>
      <c r="BE13" s="331"/>
      <c r="BF13" s="331"/>
      <c r="BG13" s="331"/>
      <c r="BH13" s="331"/>
      <c r="BI13" s="331"/>
      <c r="BJ13" s="331"/>
      <c r="BK13" s="331"/>
      <c r="BL13" s="331"/>
      <c r="BM13" s="331"/>
      <c r="BN13" s="331"/>
      <c r="BO13" s="331"/>
      <c r="BP13" s="331"/>
      <c r="BQ13" s="331"/>
      <c r="BR13" s="331"/>
      <c r="BS13" s="331"/>
      <c r="BT13" s="331"/>
      <c r="BU13" s="331"/>
      <c r="BV13" s="331"/>
      <c r="BW13" s="331"/>
      <c r="BX13" s="331"/>
      <c r="BY13" s="331"/>
      <c r="BZ13" s="331"/>
      <c r="CA13" s="331"/>
      <c r="CB13" s="331"/>
      <c r="CC13" s="331"/>
      <c r="CD13" s="331"/>
      <c r="CE13" s="331"/>
      <c r="CF13" s="331"/>
      <c r="CG13" s="331"/>
      <c r="CH13" s="331"/>
      <c r="CI13" s="331"/>
      <c r="CJ13" s="331"/>
      <c r="CK13" s="331"/>
      <c r="CL13" s="331"/>
      <c r="CM13" s="331"/>
      <c r="CN13" s="331"/>
    </row>
    <row r="14" spans="1:171" ht="30" customHeight="1" x14ac:dyDescent="0.45">
      <c r="B14" s="332" t="s">
        <v>49</v>
      </c>
      <c r="C14" s="332"/>
      <c r="D14" s="332"/>
      <c r="E14" s="332"/>
      <c r="F14" s="332"/>
      <c r="G14" s="332"/>
      <c r="H14" s="332"/>
      <c r="I14" s="332"/>
      <c r="J14" s="332"/>
      <c r="K14" s="332"/>
      <c r="L14" s="332"/>
      <c r="M14" s="332"/>
      <c r="N14" s="332"/>
      <c r="O14" s="332"/>
      <c r="P14" s="332"/>
      <c r="Q14" s="332"/>
      <c r="R14" s="332"/>
      <c r="S14" s="332"/>
      <c r="T14" s="332"/>
      <c r="U14" s="332"/>
      <c r="V14" s="332"/>
      <c r="W14" s="332"/>
      <c r="X14" s="332"/>
      <c r="Y14" s="332"/>
      <c r="Z14" s="332"/>
      <c r="AA14" s="332"/>
      <c r="AB14" s="332"/>
      <c r="AC14" s="332"/>
      <c r="AD14" s="332"/>
      <c r="AE14" s="332"/>
      <c r="AF14" s="332"/>
      <c r="AG14" s="332"/>
      <c r="AH14" s="332"/>
      <c r="AI14" s="332"/>
      <c r="AJ14" s="332"/>
      <c r="AK14" s="332"/>
      <c r="AL14" s="332"/>
      <c r="AM14" s="332"/>
      <c r="AN14" s="332"/>
      <c r="AO14" s="332"/>
      <c r="AP14" s="332"/>
      <c r="AQ14" s="332"/>
      <c r="AR14" s="332"/>
      <c r="AS14" s="332"/>
      <c r="AT14" s="332"/>
      <c r="AU14" s="332"/>
      <c r="AV14" s="332"/>
      <c r="AW14" s="332"/>
      <c r="AX14" s="332"/>
      <c r="AY14" s="332"/>
      <c r="AZ14" s="332"/>
      <c r="BA14" s="332"/>
      <c r="BB14" s="332"/>
      <c r="BC14" s="332"/>
      <c r="BD14" s="332"/>
      <c r="BE14" s="332"/>
      <c r="BF14" s="332"/>
      <c r="BG14" s="332"/>
      <c r="BH14" s="332"/>
      <c r="BI14" s="332"/>
      <c r="BJ14" s="332"/>
      <c r="BK14" s="332"/>
      <c r="BL14" s="332"/>
      <c r="BM14" s="332"/>
      <c r="BN14" s="332"/>
      <c r="BO14" s="332"/>
      <c r="BP14" s="332"/>
      <c r="BQ14" s="332"/>
      <c r="BR14" s="332"/>
      <c r="BS14" s="332"/>
      <c r="BT14" s="332"/>
      <c r="BU14" s="332"/>
      <c r="BV14" s="332"/>
      <c r="BW14" s="332"/>
      <c r="BX14" s="332"/>
      <c r="BY14" s="332"/>
      <c r="BZ14" s="332"/>
      <c r="CA14" s="332"/>
      <c r="CB14" s="332"/>
      <c r="CC14" s="332"/>
      <c r="CD14" s="332"/>
      <c r="CE14" s="332"/>
      <c r="CF14" s="332"/>
      <c r="CG14" s="332"/>
      <c r="CH14" s="332"/>
      <c r="CI14" s="332"/>
      <c r="CJ14" s="332"/>
      <c r="CK14" s="332"/>
      <c r="CL14" s="332"/>
      <c r="CM14" s="332"/>
      <c r="CN14" s="332"/>
      <c r="CY14" s="1"/>
    </row>
    <row r="15" spans="1:171" ht="30" customHeight="1" x14ac:dyDescent="0.45">
      <c r="B15" s="349" t="s">
        <v>50</v>
      </c>
      <c r="C15" s="350"/>
      <c r="D15" s="350"/>
      <c r="E15" s="350"/>
      <c r="F15" s="350"/>
      <c r="G15" s="350"/>
      <c r="H15" s="350"/>
      <c r="I15" s="350"/>
      <c r="J15" s="350"/>
      <c r="K15" s="351"/>
      <c r="L15" s="307" t="s">
        <v>51</v>
      </c>
      <c r="M15" s="308"/>
      <c r="N15" s="308"/>
      <c r="O15" s="308"/>
      <c r="P15" s="308"/>
      <c r="Q15" s="309"/>
      <c r="R15" s="310"/>
      <c r="S15" s="310"/>
      <c r="T15" s="310"/>
      <c r="U15" s="310"/>
      <c r="V15" s="310"/>
      <c r="W15" s="310"/>
      <c r="X15" s="310"/>
      <c r="Y15" s="310"/>
      <c r="Z15" s="310"/>
      <c r="AA15" s="310"/>
      <c r="AB15" s="310"/>
      <c r="AC15" s="310"/>
      <c r="AD15" s="310"/>
      <c r="AE15" s="310"/>
      <c r="AF15" s="310"/>
      <c r="AG15" s="310"/>
      <c r="AH15" s="310"/>
      <c r="AI15" s="310"/>
      <c r="AJ15" s="310"/>
      <c r="AK15" s="310"/>
      <c r="AL15" s="310"/>
      <c r="AM15" s="310"/>
      <c r="AN15" s="310"/>
      <c r="AO15" s="310"/>
      <c r="AP15" s="310"/>
      <c r="AQ15" s="310"/>
      <c r="AR15" s="310"/>
      <c r="AS15" s="310"/>
      <c r="AT15" s="310"/>
      <c r="AU15" s="310"/>
      <c r="AV15" s="310"/>
      <c r="AW15" s="310"/>
      <c r="AX15" s="311"/>
      <c r="AY15" s="312" t="s">
        <v>52</v>
      </c>
      <c r="AZ15" s="313"/>
      <c r="BA15" s="313"/>
      <c r="BB15" s="313"/>
      <c r="BC15" s="313"/>
      <c r="BD15" s="313"/>
      <c r="BE15" s="313"/>
      <c r="BF15" s="313"/>
      <c r="BG15" s="313"/>
      <c r="BH15" s="313"/>
      <c r="BI15" s="314"/>
      <c r="BJ15" s="364"/>
      <c r="BK15" s="365"/>
      <c r="BL15" s="365"/>
      <c r="BM15" s="365"/>
      <c r="BN15" s="365"/>
      <c r="BO15" s="365"/>
      <c r="BP15" s="365"/>
      <c r="BQ15" s="365"/>
      <c r="BR15" s="365"/>
      <c r="BS15" s="365"/>
      <c r="BT15" s="365"/>
      <c r="BU15" s="365"/>
      <c r="BV15" s="365"/>
      <c r="BW15" s="365"/>
      <c r="BX15" s="365"/>
      <c r="BY15" s="365"/>
      <c r="BZ15" s="365"/>
      <c r="CA15" s="365"/>
      <c r="CB15" s="365"/>
      <c r="CC15" s="365"/>
      <c r="CD15" s="365"/>
      <c r="CE15" s="365"/>
      <c r="CF15" s="365"/>
      <c r="CG15" s="365"/>
      <c r="CH15" s="365"/>
      <c r="CI15" s="365"/>
      <c r="CJ15" s="365"/>
      <c r="CK15" s="365"/>
      <c r="CL15" s="365"/>
      <c r="CM15" s="365"/>
      <c r="CN15" s="366"/>
      <c r="CY15" s="1"/>
    </row>
    <row r="16" spans="1:171" ht="30" customHeight="1" x14ac:dyDescent="0.45">
      <c r="B16" s="352"/>
      <c r="C16" s="353"/>
      <c r="D16" s="353"/>
      <c r="E16" s="353"/>
      <c r="F16" s="353"/>
      <c r="G16" s="353"/>
      <c r="H16" s="353"/>
      <c r="I16" s="353"/>
      <c r="J16" s="353"/>
      <c r="K16" s="354"/>
      <c r="L16" s="370"/>
      <c r="M16" s="371"/>
      <c r="N16" s="371"/>
      <c r="O16" s="371"/>
      <c r="P16" s="371"/>
      <c r="Q16" s="371"/>
      <c r="R16" s="371"/>
      <c r="S16" s="371"/>
      <c r="T16" s="371"/>
      <c r="U16" s="371"/>
      <c r="V16" s="371"/>
      <c r="W16" s="371"/>
      <c r="X16" s="371"/>
      <c r="Y16" s="371"/>
      <c r="Z16" s="371"/>
      <c r="AA16" s="371"/>
      <c r="AB16" s="371"/>
      <c r="AC16" s="371"/>
      <c r="AD16" s="371"/>
      <c r="AE16" s="371"/>
      <c r="AF16" s="371"/>
      <c r="AG16" s="371"/>
      <c r="AH16" s="371"/>
      <c r="AI16" s="371"/>
      <c r="AJ16" s="371"/>
      <c r="AK16" s="371"/>
      <c r="AL16" s="371"/>
      <c r="AM16" s="371"/>
      <c r="AN16" s="371"/>
      <c r="AO16" s="371"/>
      <c r="AP16" s="371"/>
      <c r="AQ16" s="371"/>
      <c r="AR16" s="371"/>
      <c r="AS16" s="371"/>
      <c r="AT16" s="371"/>
      <c r="AU16" s="371"/>
      <c r="AV16" s="371"/>
      <c r="AW16" s="371"/>
      <c r="AX16" s="372"/>
      <c r="AY16" s="312" t="s">
        <v>53</v>
      </c>
      <c r="AZ16" s="313"/>
      <c r="BA16" s="313"/>
      <c r="BB16" s="313"/>
      <c r="BC16" s="313"/>
      <c r="BD16" s="313"/>
      <c r="BE16" s="313"/>
      <c r="BF16" s="313"/>
      <c r="BG16" s="313"/>
      <c r="BH16" s="313"/>
      <c r="BI16" s="314"/>
      <c r="BJ16" s="364"/>
      <c r="BK16" s="365"/>
      <c r="BL16" s="365"/>
      <c r="BM16" s="365"/>
      <c r="BN16" s="365"/>
      <c r="BO16" s="365"/>
      <c r="BP16" s="365"/>
      <c r="BQ16" s="365"/>
      <c r="BR16" s="365"/>
      <c r="BS16" s="365"/>
      <c r="BT16" s="365"/>
      <c r="BU16" s="365"/>
      <c r="BV16" s="365"/>
      <c r="BW16" s="365"/>
      <c r="BX16" s="365"/>
      <c r="BY16" s="365"/>
      <c r="BZ16" s="365"/>
      <c r="CA16" s="365"/>
      <c r="CB16" s="365"/>
      <c r="CC16" s="365"/>
      <c r="CD16" s="365"/>
      <c r="CE16" s="365"/>
      <c r="CF16" s="365"/>
      <c r="CG16" s="365"/>
      <c r="CH16" s="365"/>
      <c r="CI16" s="365"/>
      <c r="CJ16" s="365"/>
      <c r="CK16" s="365"/>
      <c r="CL16" s="365"/>
      <c r="CM16" s="365"/>
      <c r="CN16" s="366"/>
      <c r="CY16" s="1"/>
    </row>
    <row r="17" spans="1:103" ht="30" customHeight="1" x14ac:dyDescent="0.45">
      <c r="B17" s="355"/>
      <c r="C17" s="356"/>
      <c r="D17" s="356"/>
      <c r="E17" s="356"/>
      <c r="F17" s="356"/>
      <c r="G17" s="356"/>
      <c r="H17" s="356"/>
      <c r="I17" s="356"/>
      <c r="J17" s="356"/>
      <c r="K17" s="357"/>
      <c r="L17" s="373"/>
      <c r="M17" s="374"/>
      <c r="N17" s="374"/>
      <c r="O17" s="374"/>
      <c r="P17" s="374"/>
      <c r="Q17" s="374"/>
      <c r="R17" s="374"/>
      <c r="S17" s="374"/>
      <c r="T17" s="374"/>
      <c r="U17" s="374"/>
      <c r="V17" s="374"/>
      <c r="W17" s="374"/>
      <c r="X17" s="374"/>
      <c r="Y17" s="374"/>
      <c r="Z17" s="374"/>
      <c r="AA17" s="374"/>
      <c r="AB17" s="374"/>
      <c r="AC17" s="374"/>
      <c r="AD17" s="374"/>
      <c r="AE17" s="374"/>
      <c r="AF17" s="374"/>
      <c r="AG17" s="374"/>
      <c r="AH17" s="374"/>
      <c r="AI17" s="374"/>
      <c r="AJ17" s="374"/>
      <c r="AK17" s="374"/>
      <c r="AL17" s="374"/>
      <c r="AM17" s="374"/>
      <c r="AN17" s="374"/>
      <c r="AO17" s="374"/>
      <c r="AP17" s="374"/>
      <c r="AQ17" s="374"/>
      <c r="AR17" s="374"/>
      <c r="AS17" s="374"/>
      <c r="AT17" s="374"/>
      <c r="AU17" s="374"/>
      <c r="AV17" s="374"/>
      <c r="AW17" s="374"/>
      <c r="AX17" s="375"/>
      <c r="AY17" s="288" t="s">
        <v>54</v>
      </c>
      <c r="AZ17" s="289"/>
      <c r="BA17" s="289"/>
      <c r="BB17" s="289"/>
      <c r="BC17" s="289"/>
      <c r="BD17" s="289"/>
      <c r="BE17" s="289"/>
      <c r="BF17" s="289"/>
      <c r="BG17" s="289"/>
      <c r="BH17" s="289"/>
      <c r="BI17" s="293"/>
      <c r="BJ17" s="340"/>
      <c r="BK17" s="341"/>
      <c r="BL17" s="341"/>
      <c r="BM17" s="341"/>
      <c r="BN17" s="341"/>
      <c r="BO17" s="341"/>
      <c r="BP17" s="341"/>
      <c r="BQ17" s="341"/>
      <c r="BR17" s="341"/>
      <c r="BS17" s="341"/>
      <c r="BT17" s="341"/>
      <c r="BU17" s="341"/>
      <c r="BV17" s="341"/>
      <c r="BW17" s="341"/>
      <c r="BX17" s="341"/>
      <c r="BY17" s="341"/>
      <c r="BZ17" s="341"/>
      <c r="CA17" s="341"/>
      <c r="CB17" s="341"/>
      <c r="CC17" s="341"/>
      <c r="CD17" s="341"/>
      <c r="CE17" s="341"/>
      <c r="CF17" s="341"/>
      <c r="CG17" s="341"/>
      <c r="CH17" s="341"/>
      <c r="CI17" s="341"/>
      <c r="CJ17" s="341"/>
      <c r="CK17" s="341"/>
      <c r="CL17" s="341"/>
      <c r="CM17" s="341"/>
      <c r="CN17" s="342"/>
      <c r="CY17" s="1"/>
    </row>
    <row r="18" spans="1:103" ht="19.8" x14ac:dyDescent="0.45">
      <c r="B18" s="343" t="s">
        <v>55</v>
      </c>
      <c r="C18" s="344"/>
      <c r="D18" s="344"/>
      <c r="E18" s="344"/>
      <c r="F18" s="344"/>
      <c r="G18" s="344"/>
      <c r="H18" s="344"/>
      <c r="I18" s="344"/>
      <c r="J18" s="344"/>
      <c r="K18" s="344"/>
      <c r="L18" s="347" t="s">
        <v>56</v>
      </c>
      <c r="M18" s="348"/>
      <c r="N18" s="348"/>
      <c r="P18" s="376"/>
      <c r="Q18" s="376"/>
      <c r="R18" s="376"/>
      <c r="S18" s="376"/>
      <c r="T18" s="376"/>
      <c r="U18" s="376"/>
      <c r="V18" s="376"/>
      <c r="W18" s="376"/>
      <c r="X18" s="376"/>
      <c r="Y18" s="376"/>
      <c r="Z18" s="376"/>
      <c r="AA18" s="376"/>
      <c r="AB18" s="297"/>
      <c r="AC18" s="297"/>
      <c r="AD18" s="297"/>
      <c r="AE18" s="297"/>
      <c r="AF18" s="297"/>
      <c r="AG18" s="297"/>
      <c r="AH18" s="297"/>
      <c r="AI18" s="297"/>
      <c r="AJ18" s="297"/>
      <c r="AK18" s="297"/>
      <c r="AL18" s="297"/>
      <c r="AM18" s="297"/>
      <c r="AN18" s="297"/>
      <c r="AO18" s="297"/>
      <c r="AP18" s="297"/>
      <c r="AQ18" s="297"/>
      <c r="AR18" s="297"/>
      <c r="AS18" s="297"/>
      <c r="AT18" s="297"/>
      <c r="AU18" s="297"/>
      <c r="AV18" s="297"/>
      <c r="AW18" s="297"/>
      <c r="AX18" s="297"/>
      <c r="AY18" s="297"/>
      <c r="AZ18" s="297"/>
      <c r="BA18" s="297"/>
      <c r="BB18" s="297"/>
      <c r="BC18" s="297"/>
      <c r="BD18" s="297"/>
      <c r="BE18" s="297"/>
      <c r="BF18" s="297"/>
      <c r="BG18" s="297"/>
      <c r="BH18" s="297"/>
      <c r="BI18" s="297"/>
      <c r="BJ18" s="297"/>
      <c r="BK18" s="297"/>
      <c r="BL18" s="297"/>
      <c r="BM18" s="297"/>
      <c r="BN18" s="297"/>
      <c r="BO18" s="297"/>
      <c r="BP18" s="297"/>
      <c r="BQ18" s="297"/>
      <c r="BR18" s="297"/>
      <c r="BS18" s="297"/>
      <c r="BT18" s="297"/>
      <c r="BU18" s="297"/>
      <c r="BV18" s="297"/>
      <c r="BW18" s="297"/>
      <c r="BX18" s="297"/>
      <c r="BY18" s="297"/>
      <c r="BZ18" s="297"/>
      <c r="CA18" s="297"/>
      <c r="CB18" s="297"/>
      <c r="CC18" s="297"/>
      <c r="CD18" s="297"/>
      <c r="CE18" s="297"/>
      <c r="CF18" s="297"/>
      <c r="CG18" s="297"/>
      <c r="CH18" s="297"/>
      <c r="CI18" s="297"/>
      <c r="CJ18" s="297"/>
      <c r="CK18" s="297"/>
      <c r="CL18" s="297"/>
      <c r="CM18" s="297"/>
      <c r="CN18" s="298"/>
      <c r="CY18" s="1"/>
    </row>
    <row r="19" spans="1:103" ht="21.75" customHeight="1" x14ac:dyDescent="0.45">
      <c r="B19" s="343"/>
      <c r="C19" s="344"/>
      <c r="D19" s="344"/>
      <c r="E19" s="344"/>
      <c r="F19" s="344"/>
      <c r="G19" s="344"/>
      <c r="H19" s="344"/>
      <c r="I19" s="344"/>
      <c r="J19" s="344"/>
      <c r="K19" s="344"/>
      <c r="L19" s="377"/>
      <c r="M19" s="378"/>
      <c r="N19" s="378"/>
      <c r="O19" s="378"/>
      <c r="P19" s="378"/>
      <c r="Q19" s="378"/>
      <c r="R19" s="378"/>
      <c r="S19" s="378"/>
      <c r="T19" s="378"/>
      <c r="U19" s="378"/>
      <c r="V19" s="378"/>
      <c r="W19" s="378"/>
      <c r="X19" s="378"/>
      <c r="Y19" s="378"/>
      <c r="Z19" s="378"/>
      <c r="AA19" s="378"/>
      <c r="AB19" s="378"/>
      <c r="AC19" s="378"/>
      <c r="AD19" s="378"/>
      <c r="AE19" s="378"/>
      <c r="AF19" s="378"/>
      <c r="AG19" s="378"/>
      <c r="AH19" s="378"/>
      <c r="AI19" s="378"/>
      <c r="AJ19" s="378"/>
      <c r="AK19" s="378"/>
      <c r="AL19" s="378"/>
      <c r="AM19" s="378"/>
      <c r="AN19" s="378"/>
      <c r="AO19" s="378"/>
      <c r="AP19" s="378"/>
      <c r="AQ19" s="378"/>
      <c r="AR19" s="378"/>
      <c r="AS19" s="378"/>
      <c r="AT19" s="378"/>
      <c r="AU19" s="378"/>
      <c r="AV19" s="378"/>
      <c r="AW19" s="378"/>
      <c r="AX19" s="378"/>
      <c r="AY19" s="378"/>
      <c r="AZ19" s="378"/>
      <c r="BA19" s="378"/>
      <c r="BB19" s="378"/>
      <c r="BC19" s="378"/>
      <c r="BD19" s="378"/>
      <c r="BE19" s="378"/>
      <c r="BF19" s="378"/>
      <c r="BG19" s="378"/>
      <c r="BH19" s="378"/>
      <c r="BI19" s="378"/>
      <c r="BJ19" s="378"/>
      <c r="BK19" s="378"/>
      <c r="BL19" s="378"/>
      <c r="BM19" s="378"/>
      <c r="BN19" s="378"/>
      <c r="BO19" s="378"/>
      <c r="BP19" s="378"/>
      <c r="BQ19" s="378"/>
      <c r="BR19" s="378"/>
      <c r="BS19" s="378"/>
      <c r="BT19" s="378"/>
      <c r="BU19" s="378"/>
      <c r="BV19" s="378"/>
      <c r="BW19" s="378"/>
      <c r="BX19" s="378"/>
      <c r="BY19" s="378"/>
      <c r="BZ19" s="378"/>
      <c r="CA19" s="378"/>
      <c r="CB19" s="378"/>
      <c r="CC19" s="378"/>
      <c r="CD19" s="378"/>
      <c r="CE19" s="378"/>
      <c r="CF19" s="378"/>
      <c r="CG19" s="378"/>
      <c r="CH19" s="378"/>
      <c r="CI19" s="378"/>
      <c r="CJ19" s="378"/>
      <c r="CK19" s="378"/>
      <c r="CL19" s="378"/>
      <c r="CM19" s="378"/>
      <c r="CN19" s="379"/>
      <c r="CY19" s="1"/>
    </row>
    <row r="20" spans="1:103" ht="21.9" customHeight="1" x14ac:dyDescent="0.45">
      <c r="B20" s="345"/>
      <c r="C20" s="346"/>
      <c r="D20" s="346"/>
      <c r="E20" s="346"/>
      <c r="F20" s="346"/>
      <c r="G20" s="346"/>
      <c r="H20" s="346"/>
      <c r="I20" s="346"/>
      <c r="J20" s="346"/>
      <c r="K20" s="346"/>
      <c r="L20" s="380"/>
      <c r="M20" s="381"/>
      <c r="N20" s="381"/>
      <c r="O20" s="381"/>
      <c r="P20" s="381"/>
      <c r="Q20" s="381"/>
      <c r="R20" s="381"/>
      <c r="S20" s="381"/>
      <c r="T20" s="381"/>
      <c r="U20" s="381"/>
      <c r="V20" s="381"/>
      <c r="W20" s="381"/>
      <c r="X20" s="381"/>
      <c r="Y20" s="381"/>
      <c r="Z20" s="381"/>
      <c r="AA20" s="381"/>
      <c r="AB20" s="381"/>
      <c r="AC20" s="381"/>
      <c r="AD20" s="381"/>
      <c r="AE20" s="381"/>
      <c r="AF20" s="381"/>
      <c r="AG20" s="381"/>
      <c r="AH20" s="381"/>
      <c r="AI20" s="381"/>
      <c r="AJ20" s="381"/>
      <c r="AK20" s="381"/>
      <c r="AL20" s="381"/>
      <c r="AM20" s="381"/>
      <c r="AN20" s="381"/>
      <c r="AO20" s="381"/>
      <c r="AP20" s="381"/>
      <c r="AQ20" s="381"/>
      <c r="AR20" s="381"/>
      <c r="AS20" s="381"/>
      <c r="AT20" s="381"/>
      <c r="AU20" s="381"/>
      <c r="AV20" s="381"/>
      <c r="AW20" s="381"/>
      <c r="AX20" s="381"/>
      <c r="AY20" s="381"/>
      <c r="AZ20" s="381"/>
      <c r="BA20" s="381"/>
      <c r="BB20" s="381"/>
      <c r="BC20" s="381"/>
      <c r="BD20" s="381"/>
      <c r="BE20" s="381"/>
      <c r="BF20" s="381"/>
      <c r="BG20" s="381"/>
      <c r="BH20" s="381"/>
      <c r="BI20" s="381"/>
      <c r="BJ20" s="381"/>
      <c r="BK20" s="381"/>
      <c r="BL20" s="381"/>
      <c r="BM20" s="381"/>
      <c r="BN20" s="381"/>
      <c r="BO20" s="381"/>
      <c r="BP20" s="381"/>
      <c r="BQ20" s="381"/>
      <c r="BR20" s="381"/>
      <c r="BS20" s="381"/>
      <c r="BT20" s="381"/>
      <c r="BU20" s="381"/>
      <c r="BV20" s="381"/>
      <c r="BW20" s="381"/>
      <c r="BX20" s="381"/>
      <c r="BY20" s="381"/>
      <c r="BZ20" s="381"/>
      <c r="CA20" s="381"/>
      <c r="CB20" s="381"/>
      <c r="CC20" s="381"/>
      <c r="CD20" s="381"/>
      <c r="CE20" s="381"/>
      <c r="CF20" s="381"/>
      <c r="CG20" s="381"/>
      <c r="CH20" s="381"/>
      <c r="CI20" s="381"/>
      <c r="CJ20" s="381"/>
      <c r="CK20" s="381"/>
      <c r="CL20" s="381"/>
      <c r="CM20" s="381"/>
      <c r="CN20" s="382"/>
      <c r="CY20" s="1"/>
    </row>
    <row r="21" spans="1:103" ht="9.75" customHeight="1" x14ac:dyDescent="0.45">
      <c r="A21" s="10" t="s">
        <v>57</v>
      </c>
      <c r="B21" s="39"/>
      <c r="C21" s="39"/>
      <c r="D21" s="39"/>
      <c r="E21" s="10"/>
      <c r="F21" s="10"/>
      <c r="U21" s="39"/>
      <c r="V21" s="39"/>
      <c r="W21" s="39"/>
      <c r="X21" s="40"/>
      <c r="Y21" s="41"/>
      <c r="Z21" s="41"/>
      <c r="AA21" s="41"/>
      <c r="AB21" s="41"/>
      <c r="AC21" s="41"/>
      <c r="AD21" s="41"/>
      <c r="AE21" s="41"/>
      <c r="AF21" s="41"/>
      <c r="AG21" s="41"/>
      <c r="AH21" s="41"/>
      <c r="AI21" s="41"/>
      <c r="AJ21" s="41"/>
      <c r="AK21" s="41"/>
      <c r="AL21" s="41"/>
      <c r="AM21" s="41"/>
      <c r="AN21" s="41"/>
      <c r="AO21" s="41"/>
      <c r="AP21" s="41"/>
      <c r="AQ21" s="41"/>
      <c r="AR21" s="12"/>
      <c r="AS21" s="12"/>
      <c r="AU21" s="42"/>
      <c r="AV21" s="42"/>
      <c r="AW21" s="42"/>
      <c r="AX21" s="42"/>
      <c r="AY21" s="42"/>
      <c r="AZ21" s="42"/>
      <c r="BA21" s="42"/>
      <c r="BB21" s="42"/>
      <c r="BC21" s="42"/>
      <c r="BD21" s="42"/>
      <c r="BE21" s="43"/>
      <c r="BF21" s="43"/>
      <c r="BG21" s="43"/>
      <c r="BH21" s="43"/>
      <c r="BI21" s="43"/>
      <c r="BJ21" s="43"/>
      <c r="BK21" s="43"/>
      <c r="BL21" s="43"/>
      <c r="BM21" s="43"/>
      <c r="BN21" s="43"/>
      <c r="BO21" s="43"/>
      <c r="BP21" s="43"/>
      <c r="BQ21" s="43"/>
      <c r="BR21" s="43"/>
      <c r="BS21" s="43"/>
      <c r="BT21" s="43"/>
      <c r="BU21" s="43"/>
      <c r="BV21" s="43"/>
      <c r="BW21" s="43"/>
      <c r="BX21" s="43"/>
      <c r="BY21" s="43"/>
      <c r="BZ21" s="43"/>
      <c r="CA21" s="43"/>
      <c r="CB21" s="43"/>
      <c r="CC21" s="43"/>
      <c r="CD21" s="43"/>
      <c r="CE21" s="43"/>
      <c r="CF21" s="43"/>
      <c r="CG21" s="43"/>
      <c r="CH21" s="43"/>
      <c r="CI21" s="43"/>
      <c r="CJ21" s="43"/>
      <c r="CK21" s="43"/>
      <c r="CL21" s="43"/>
      <c r="CM21" s="14"/>
      <c r="CN21" s="14"/>
      <c r="CY21" s="1"/>
    </row>
    <row r="22" spans="1:103" ht="30" customHeight="1" x14ac:dyDescent="0.45">
      <c r="B22" s="383" t="s">
        <v>58</v>
      </c>
      <c r="C22" s="383"/>
      <c r="D22" s="383"/>
      <c r="E22" s="383"/>
      <c r="F22" s="383"/>
      <c r="G22" s="383"/>
      <c r="H22" s="383"/>
      <c r="I22" s="383"/>
      <c r="J22" s="383"/>
      <c r="K22" s="383"/>
      <c r="L22" s="383"/>
      <c r="M22" s="383"/>
      <c r="N22" s="383"/>
      <c r="O22" s="383"/>
      <c r="P22" s="383"/>
      <c r="Q22" s="383"/>
      <c r="R22" s="383"/>
      <c r="S22" s="383"/>
      <c r="T22" s="383"/>
      <c r="U22" s="383"/>
      <c r="V22" s="383"/>
      <c r="W22" s="383"/>
      <c r="X22" s="383"/>
      <c r="Y22" s="383"/>
      <c r="Z22" s="383"/>
      <c r="AA22" s="383"/>
      <c r="AB22" s="383"/>
      <c r="AC22" s="383"/>
      <c r="AD22" s="383"/>
      <c r="AE22" s="383"/>
      <c r="AF22" s="383"/>
      <c r="AG22" s="383"/>
      <c r="AH22" s="383"/>
      <c r="AI22" s="383"/>
      <c r="AJ22" s="383"/>
      <c r="AK22" s="383"/>
      <c r="AL22" s="383"/>
      <c r="AM22" s="383"/>
      <c r="AN22" s="383"/>
      <c r="AO22" s="383"/>
      <c r="AP22" s="383"/>
      <c r="AQ22" s="383"/>
      <c r="AR22" s="383"/>
      <c r="AS22" s="383"/>
      <c r="AT22" s="383"/>
      <c r="AU22" s="383"/>
      <c r="AV22" s="383"/>
      <c r="AW22" s="383"/>
      <c r="AX22" s="383"/>
      <c r="AY22" s="384"/>
      <c r="AZ22" s="384"/>
      <c r="BA22" s="384"/>
      <c r="BB22" s="384"/>
      <c r="BC22" s="384"/>
      <c r="BD22" s="384"/>
      <c r="BE22" s="384"/>
      <c r="BF22" s="384"/>
      <c r="BG22" s="384"/>
      <c r="BH22" s="384"/>
      <c r="BI22" s="384"/>
      <c r="BJ22" s="384"/>
      <c r="BK22" s="384"/>
      <c r="BL22" s="384"/>
      <c r="BM22" s="384"/>
      <c r="BN22" s="384"/>
      <c r="BO22" s="384"/>
      <c r="BP22" s="384"/>
      <c r="BQ22" s="384"/>
      <c r="BR22" s="384"/>
      <c r="BS22" s="384"/>
      <c r="BT22" s="384"/>
      <c r="BU22" s="384"/>
      <c r="BV22" s="384"/>
      <c r="BW22" s="384"/>
      <c r="BX22" s="384"/>
      <c r="BY22" s="384"/>
      <c r="BZ22" s="384"/>
      <c r="CA22" s="384"/>
      <c r="CB22" s="384"/>
      <c r="CC22" s="384"/>
      <c r="CD22" s="384"/>
      <c r="CE22" s="384"/>
      <c r="CF22" s="384"/>
      <c r="CG22" s="384"/>
      <c r="CH22" s="384"/>
      <c r="CI22" s="384"/>
      <c r="CJ22" s="384"/>
      <c r="CK22" s="384"/>
      <c r="CL22" s="384"/>
      <c r="CM22" s="384"/>
      <c r="CN22" s="384"/>
      <c r="CY22" s="1"/>
    </row>
    <row r="23" spans="1:103" ht="41.25" customHeight="1" x14ac:dyDescent="0.45">
      <c r="B23" s="288" t="s">
        <v>270</v>
      </c>
      <c r="C23" s="289"/>
      <c r="D23" s="289"/>
      <c r="E23" s="289"/>
      <c r="F23" s="289"/>
      <c r="G23" s="289"/>
      <c r="H23" s="289"/>
      <c r="I23" s="289"/>
      <c r="J23" s="289"/>
      <c r="K23" s="289"/>
      <c r="L23" s="335"/>
      <c r="M23" s="336"/>
      <c r="N23" s="336"/>
      <c r="O23" s="336"/>
      <c r="P23" s="336"/>
      <c r="Q23" s="336"/>
      <c r="R23" s="336"/>
      <c r="S23" s="336"/>
      <c r="T23" s="336"/>
      <c r="U23" s="336"/>
      <c r="V23" s="336"/>
      <c r="W23" s="336"/>
      <c r="X23" s="336"/>
      <c r="Y23" s="336"/>
      <c r="Z23" s="336"/>
      <c r="AA23" s="336"/>
      <c r="AB23" s="336"/>
      <c r="AC23" s="336"/>
      <c r="AD23" s="336"/>
      <c r="AE23" s="336"/>
      <c r="AF23" s="336"/>
      <c r="AG23" s="336"/>
      <c r="AH23" s="336"/>
      <c r="AI23" s="336"/>
      <c r="AJ23" s="336"/>
      <c r="AK23" s="336"/>
      <c r="AL23" s="336"/>
      <c r="AM23" s="336"/>
      <c r="AN23" s="336"/>
      <c r="AO23" s="336"/>
      <c r="AP23" s="336"/>
      <c r="AQ23" s="336"/>
      <c r="AR23" s="336"/>
      <c r="AS23" s="336"/>
      <c r="AT23" s="336"/>
      <c r="AU23" s="336"/>
      <c r="AV23" s="336"/>
      <c r="AW23" s="336"/>
      <c r="AX23" s="337"/>
      <c r="AY23" s="338" t="s">
        <v>297</v>
      </c>
      <c r="AZ23" s="339"/>
      <c r="BA23" s="339"/>
      <c r="BB23" s="339"/>
      <c r="BC23" s="339"/>
      <c r="BD23" s="339"/>
      <c r="BE23" s="339"/>
      <c r="BF23" s="339"/>
      <c r="BG23" s="339"/>
      <c r="BH23" s="339"/>
      <c r="BI23" s="339"/>
      <c r="BJ23" s="339"/>
      <c r="BK23" s="339"/>
      <c r="BL23" s="339"/>
      <c r="BM23" s="339"/>
      <c r="BN23" s="339"/>
      <c r="BO23" s="339"/>
      <c r="BP23" s="339"/>
      <c r="BQ23" s="339"/>
      <c r="BR23" s="339"/>
      <c r="BS23" s="339"/>
      <c r="BT23" s="339"/>
      <c r="BU23" s="339"/>
      <c r="BV23" s="339"/>
      <c r="BW23" s="339"/>
      <c r="BX23" s="339"/>
      <c r="BY23" s="339"/>
      <c r="BZ23" s="339"/>
      <c r="CA23" s="339"/>
      <c r="CB23" s="339"/>
      <c r="CC23" s="339"/>
      <c r="CD23" s="339"/>
      <c r="CE23" s="339"/>
      <c r="CF23" s="339"/>
      <c r="CG23" s="339"/>
      <c r="CH23" s="339"/>
      <c r="CI23" s="339"/>
      <c r="CJ23" s="339"/>
      <c r="CK23" s="339"/>
      <c r="CL23" s="339"/>
      <c r="CM23" s="339"/>
      <c r="CN23" s="339"/>
      <c r="CY23" s="1"/>
    </row>
    <row r="24" spans="1:103" ht="30" customHeight="1" x14ac:dyDescent="0.45">
      <c r="B24" s="358" t="s">
        <v>59</v>
      </c>
      <c r="C24" s="359"/>
      <c r="D24" s="359"/>
      <c r="E24" s="359"/>
      <c r="F24" s="359"/>
      <c r="G24" s="359"/>
      <c r="H24" s="359"/>
      <c r="I24" s="359"/>
      <c r="J24" s="359"/>
      <c r="K24" s="359"/>
      <c r="L24" s="367"/>
      <c r="M24" s="368"/>
      <c r="N24" s="368"/>
      <c r="O24" s="368"/>
      <c r="P24" s="368"/>
      <c r="Q24" s="368"/>
      <c r="R24" s="368"/>
      <c r="S24" s="368"/>
      <c r="T24" s="368"/>
      <c r="U24" s="368"/>
      <c r="V24" s="368"/>
      <c r="W24" s="368"/>
      <c r="X24" s="368"/>
      <c r="Y24" s="368"/>
      <c r="Z24" s="368"/>
      <c r="AA24" s="368"/>
      <c r="AB24" s="368"/>
      <c r="AC24" s="368"/>
      <c r="AD24" s="368"/>
      <c r="AE24" s="368"/>
      <c r="AF24" s="368"/>
      <c r="AG24" s="368"/>
      <c r="AH24" s="368"/>
      <c r="AI24" s="368"/>
      <c r="AJ24" s="368"/>
      <c r="AK24" s="368"/>
      <c r="AL24" s="368"/>
      <c r="AM24" s="368"/>
      <c r="AN24" s="368"/>
      <c r="AO24" s="368"/>
      <c r="AP24" s="368"/>
      <c r="AQ24" s="368"/>
      <c r="AR24" s="368"/>
      <c r="AS24" s="368"/>
      <c r="AT24" s="368"/>
      <c r="AU24" s="368"/>
      <c r="AV24" s="368"/>
      <c r="AW24" s="368"/>
      <c r="AX24" s="369"/>
      <c r="AY24" s="288" t="s">
        <v>60</v>
      </c>
      <c r="AZ24" s="289"/>
      <c r="BA24" s="289"/>
      <c r="BB24" s="289"/>
      <c r="BC24" s="289"/>
      <c r="BD24" s="289"/>
      <c r="BE24" s="289"/>
      <c r="BF24" s="289"/>
      <c r="BG24" s="289"/>
      <c r="BH24" s="289"/>
      <c r="BI24" s="293"/>
      <c r="BJ24" s="340"/>
      <c r="BK24" s="341"/>
      <c r="BL24" s="341"/>
      <c r="BM24" s="341"/>
      <c r="BN24" s="341"/>
      <c r="BO24" s="341"/>
      <c r="BP24" s="341"/>
      <c r="BQ24" s="341"/>
      <c r="BR24" s="341"/>
      <c r="BS24" s="341"/>
      <c r="BT24" s="341"/>
      <c r="BU24" s="341"/>
      <c r="BV24" s="341"/>
      <c r="BW24" s="341"/>
      <c r="BX24" s="341"/>
      <c r="BY24" s="341"/>
      <c r="BZ24" s="341"/>
      <c r="CA24" s="341"/>
      <c r="CB24" s="341"/>
      <c r="CC24" s="341"/>
      <c r="CD24" s="341"/>
      <c r="CE24" s="341"/>
      <c r="CF24" s="341"/>
      <c r="CG24" s="341"/>
      <c r="CH24" s="341"/>
      <c r="CI24" s="341"/>
      <c r="CJ24" s="341"/>
      <c r="CK24" s="341"/>
      <c r="CL24" s="341"/>
      <c r="CM24" s="341"/>
      <c r="CN24" s="342"/>
      <c r="CY24" s="1"/>
    </row>
    <row r="25" spans="1:103" ht="30" customHeight="1" x14ac:dyDescent="0.45">
      <c r="B25" s="360"/>
      <c r="C25" s="361"/>
      <c r="D25" s="361"/>
      <c r="E25" s="361"/>
      <c r="F25" s="361"/>
      <c r="G25" s="361"/>
      <c r="H25" s="361"/>
      <c r="I25" s="361"/>
      <c r="J25" s="361"/>
      <c r="K25" s="361"/>
      <c r="L25" s="290"/>
      <c r="M25" s="291"/>
      <c r="N25" s="291"/>
      <c r="O25" s="291"/>
      <c r="P25" s="291"/>
      <c r="Q25" s="291"/>
      <c r="R25" s="291"/>
      <c r="S25" s="291"/>
      <c r="T25" s="291"/>
      <c r="U25" s="291"/>
      <c r="V25" s="291"/>
      <c r="W25" s="291"/>
      <c r="X25" s="291"/>
      <c r="Y25" s="291"/>
      <c r="Z25" s="291"/>
      <c r="AA25" s="291"/>
      <c r="AB25" s="291"/>
      <c r="AC25" s="291"/>
      <c r="AD25" s="291"/>
      <c r="AE25" s="291"/>
      <c r="AF25" s="291"/>
      <c r="AG25" s="291"/>
      <c r="AH25" s="291"/>
      <c r="AI25" s="291"/>
      <c r="AJ25" s="291"/>
      <c r="AK25" s="291"/>
      <c r="AL25" s="291"/>
      <c r="AM25" s="291"/>
      <c r="AN25" s="291"/>
      <c r="AO25" s="291"/>
      <c r="AP25" s="291"/>
      <c r="AQ25" s="291"/>
      <c r="AR25" s="291"/>
      <c r="AS25" s="291"/>
      <c r="AT25" s="291"/>
      <c r="AU25" s="291"/>
      <c r="AV25" s="291"/>
      <c r="AW25" s="291"/>
      <c r="AX25" s="292"/>
      <c r="AY25" s="288" t="s">
        <v>61</v>
      </c>
      <c r="AZ25" s="289"/>
      <c r="BA25" s="289"/>
      <c r="BB25" s="289"/>
      <c r="BC25" s="289"/>
      <c r="BD25" s="289"/>
      <c r="BE25" s="289"/>
      <c r="BF25" s="289"/>
      <c r="BG25" s="289"/>
      <c r="BH25" s="289"/>
      <c r="BI25" s="293"/>
      <c r="BJ25" s="340"/>
      <c r="BK25" s="341"/>
      <c r="BL25" s="341"/>
      <c r="BM25" s="341"/>
      <c r="BN25" s="341"/>
      <c r="BO25" s="341"/>
      <c r="BP25" s="341"/>
      <c r="BQ25" s="341"/>
      <c r="BR25" s="341"/>
      <c r="BS25" s="341"/>
      <c r="BT25" s="341"/>
      <c r="BU25" s="341"/>
      <c r="BV25" s="341"/>
      <c r="BW25" s="341"/>
      <c r="BX25" s="341"/>
      <c r="BY25" s="341"/>
      <c r="BZ25" s="341"/>
      <c r="CA25" s="341"/>
      <c r="CB25" s="341"/>
      <c r="CC25" s="341"/>
      <c r="CD25" s="341"/>
      <c r="CE25" s="341"/>
      <c r="CF25" s="341"/>
      <c r="CG25" s="341"/>
      <c r="CH25" s="341"/>
      <c r="CI25" s="341"/>
      <c r="CJ25" s="341"/>
      <c r="CK25" s="341"/>
      <c r="CL25" s="341"/>
      <c r="CM25" s="341"/>
      <c r="CN25" s="342"/>
      <c r="CY25" s="1"/>
    </row>
    <row r="26" spans="1:103" ht="19.8" x14ac:dyDescent="0.45">
      <c r="B26" s="343" t="s">
        <v>55</v>
      </c>
      <c r="C26" s="344"/>
      <c r="D26" s="344"/>
      <c r="E26" s="344"/>
      <c r="F26" s="344"/>
      <c r="G26" s="344"/>
      <c r="H26" s="344"/>
      <c r="I26" s="344"/>
      <c r="J26" s="344"/>
      <c r="K26" s="344"/>
      <c r="L26" s="347" t="s">
        <v>56</v>
      </c>
      <c r="M26" s="348"/>
      <c r="N26" s="348"/>
      <c r="P26" s="376"/>
      <c r="Q26" s="376"/>
      <c r="R26" s="376"/>
      <c r="S26" s="376"/>
      <c r="T26" s="376"/>
      <c r="U26" s="376"/>
      <c r="V26" s="376"/>
      <c r="W26" s="376"/>
      <c r="X26" s="376"/>
      <c r="Y26" s="376"/>
      <c r="Z26" s="376"/>
      <c r="AA26" s="376"/>
      <c r="AB26" s="297"/>
      <c r="AC26" s="297"/>
      <c r="AD26" s="297"/>
      <c r="AE26" s="297"/>
      <c r="AF26" s="297"/>
      <c r="AG26" s="297"/>
      <c r="AH26" s="297"/>
      <c r="AI26" s="297"/>
      <c r="AJ26" s="297"/>
      <c r="AK26" s="297"/>
      <c r="AL26" s="297"/>
      <c r="AM26" s="297"/>
      <c r="AN26" s="297"/>
      <c r="AO26" s="297"/>
      <c r="AP26" s="297"/>
      <c r="AQ26" s="297"/>
      <c r="AR26" s="297"/>
      <c r="AS26" s="297"/>
      <c r="AT26" s="297"/>
      <c r="AU26" s="297"/>
      <c r="AV26" s="297"/>
      <c r="AW26" s="297"/>
      <c r="AX26" s="297"/>
      <c r="AY26" s="297"/>
      <c r="AZ26" s="297"/>
      <c r="BA26" s="297"/>
      <c r="BB26" s="297"/>
      <c r="BC26" s="297"/>
      <c r="BD26" s="297"/>
      <c r="BE26" s="297"/>
      <c r="BF26" s="297"/>
      <c r="BG26" s="297"/>
      <c r="BH26" s="297"/>
      <c r="BI26" s="297"/>
      <c r="BJ26" s="297"/>
      <c r="BK26" s="297"/>
      <c r="BL26" s="297"/>
      <c r="BM26" s="297"/>
      <c r="BN26" s="297"/>
      <c r="BO26" s="297"/>
      <c r="BP26" s="297"/>
      <c r="BQ26" s="297"/>
      <c r="BR26" s="297"/>
      <c r="BS26" s="297"/>
      <c r="BT26" s="297"/>
      <c r="BU26" s="297"/>
      <c r="BV26" s="297"/>
      <c r="BW26" s="297"/>
      <c r="BX26" s="297"/>
      <c r="BY26" s="297"/>
      <c r="BZ26" s="297"/>
      <c r="CA26" s="297"/>
      <c r="CB26" s="297"/>
      <c r="CC26" s="297"/>
      <c r="CD26" s="297"/>
      <c r="CE26" s="297"/>
      <c r="CF26" s="297"/>
      <c r="CG26" s="297"/>
      <c r="CH26" s="297"/>
      <c r="CI26" s="297"/>
      <c r="CJ26" s="297"/>
      <c r="CK26" s="297"/>
      <c r="CL26" s="297"/>
      <c r="CM26" s="297"/>
      <c r="CN26" s="298"/>
      <c r="CY26" s="1"/>
    </row>
    <row r="27" spans="1:103" ht="21.9" customHeight="1" x14ac:dyDescent="0.45">
      <c r="B27" s="343"/>
      <c r="C27" s="344"/>
      <c r="D27" s="344"/>
      <c r="E27" s="344"/>
      <c r="F27" s="344"/>
      <c r="G27" s="344"/>
      <c r="H27" s="344"/>
      <c r="I27" s="344"/>
      <c r="J27" s="344"/>
      <c r="K27" s="344"/>
      <c r="L27" s="299"/>
      <c r="M27" s="300"/>
      <c r="N27" s="300"/>
      <c r="O27" s="300"/>
      <c r="P27" s="300"/>
      <c r="Q27" s="300"/>
      <c r="R27" s="300"/>
      <c r="S27" s="300"/>
      <c r="T27" s="300"/>
      <c r="U27" s="300"/>
      <c r="V27" s="300"/>
      <c r="W27" s="300"/>
      <c r="X27" s="300"/>
      <c r="Y27" s="300"/>
      <c r="Z27" s="300"/>
      <c r="AA27" s="300"/>
      <c r="AB27" s="300"/>
      <c r="AC27" s="300"/>
      <c r="AD27" s="300"/>
      <c r="AE27" s="300"/>
      <c r="AF27" s="300"/>
      <c r="AG27" s="300"/>
      <c r="AH27" s="300"/>
      <c r="AI27" s="300"/>
      <c r="AJ27" s="300"/>
      <c r="AK27" s="300"/>
      <c r="AL27" s="300"/>
      <c r="AM27" s="300"/>
      <c r="AN27" s="300"/>
      <c r="AO27" s="300"/>
      <c r="AP27" s="300"/>
      <c r="AQ27" s="300"/>
      <c r="AR27" s="300"/>
      <c r="AS27" s="300"/>
      <c r="AT27" s="300"/>
      <c r="AU27" s="300"/>
      <c r="AV27" s="300"/>
      <c r="AW27" s="300"/>
      <c r="AX27" s="300"/>
      <c r="AY27" s="300"/>
      <c r="AZ27" s="300"/>
      <c r="BA27" s="300"/>
      <c r="BB27" s="300"/>
      <c r="BC27" s="300"/>
      <c r="BD27" s="300"/>
      <c r="BE27" s="300"/>
      <c r="BF27" s="300"/>
      <c r="BG27" s="300"/>
      <c r="BH27" s="300"/>
      <c r="BI27" s="300"/>
      <c r="BJ27" s="300"/>
      <c r="BK27" s="300"/>
      <c r="BL27" s="300"/>
      <c r="BM27" s="300"/>
      <c r="BN27" s="300"/>
      <c r="BO27" s="300"/>
      <c r="BP27" s="300"/>
      <c r="BQ27" s="300"/>
      <c r="BR27" s="300"/>
      <c r="BS27" s="300"/>
      <c r="BT27" s="300"/>
      <c r="BU27" s="300"/>
      <c r="BV27" s="300"/>
      <c r="BW27" s="300"/>
      <c r="BX27" s="300"/>
      <c r="BY27" s="300"/>
      <c r="BZ27" s="300"/>
      <c r="CA27" s="300"/>
      <c r="CB27" s="300"/>
      <c r="CC27" s="300"/>
      <c r="CD27" s="300"/>
      <c r="CE27" s="300"/>
      <c r="CF27" s="300"/>
      <c r="CG27" s="300"/>
      <c r="CH27" s="300"/>
      <c r="CI27" s="300"/>
      <c r="CJ27" s="300"/>
      <c r="CK27" s="300"/>
      <c r="CL27" s="300"/>
      <c r="CM27" s="300"/>
      <c r="CN27" s="301"/>
      <c r="CY27" s="1"/>
    </row>
    <row r="28" spans="1:103" ht="21.9" customHeight="1" x14ac:dyDescent="0.45">
      <c r="B28" s="345"/>
      <c r="C28" s="346"/>
      <c r="D28" s="346"/>
      <c r="E28" s="346"/>
      <c r="F28" s="346"/>
      <c r="G28" s="346"/>
      <c r="H28" s="346"/>
      <c r="I28" s="346"/>
      <c r="J28" s="346"/>
      <c r="K28" s="346"/>
      <c r="L28" s="302"/>
      <c r="M28" s="303"/>
      <c r="N28" s="303"/>
      <c r="O28" s="303"/>
      <c r="P28" s="303"/>
      <c r="Q28" s="303"/>
      <c r="R28" s="303"/>
      <c r="S28" s="303"/>
      <c r="T28" s="303"/>
      <c r="U28" s="303"/>
      <c r="V28" s="303"/>
      <c r="W28" s="303"/>
      <c r="X28" s="303"/>
      <c r="Y28" s="303"/>
      <c r="Z28" s="303"/>
      <c r="AA28" s="303"/>
      <c r="AB28" s="303"/>
      <c r="AC28" s="303"/>
      <c r="AD28" s="303"/>
      <c r="AE28" s="303"/>
      <c r="AF28" s="303"/>
      <c r="AG28" s="303"/>
      <c r="AH28" s="303"/>
      <c r="AI28" s="303"/>
      <c r="AJ28" s="303"/>
      <c r="AK28" s="303"/>
      <c r="AL28" s="303"/>
      <c r="AM28" s="303"/>
      <c r="AN28" s="303"/>
      <c r="AO28" s="303"/>
      <c r="AP28" s="303"/>
      <c r="AQ28" s="303"/>
      <c r="AR28" s="303"/>
      <c r="AS28" s="303"/>
      <c r="AT28" s="303"/>
      <c r="AU28" s="303"/>
      <c r="AV28" s="303"/>
      <c r="AW28" s="303"/>
      <c r="AX28" s="303"/>
      <c r="AY28" s="303"/>
      <c r="AZ28" s="303"/>
      <c r="BA28" s="303"/>
      <c r="BB28" s="303"/>
      <c r="BC28" s="303"/>
      <c r="BD28" s="303"/>
      <c r="BE28" s="303"/>
      <c r="BF28" s="303"/>
      <c r="BG28" s="303"/>
      <c r="BH28" s="303"/>
      <c r="BI28" s="303"/>
      <c r="BJ28" s="303"/>
      <c r="BK28" s="303"/>
      <c r="BL28" s="303"/>
      <c r="BM28" s="303"/>
      <c r="BN28" s="303"/>
      <c r="BO28" s="303"/>
      <c r="BP28" s="303"/>
      <c r="BQ28" s="303"/>
      <c r="BR28" s="303"/>
      <c r="BS28" s="303"/>
      <c r="BT28" s="303"/>
      <c r="BU28" s="303"/>
      <c r="BV28" s="303"/>
      <c r="BW28" s="303"/>
      <c r="BX28" s="303"/>
      <c r="BY28" s="303"/>
      <c r="BZ28" s="303"/>
      <c r="CA28" s="303"/>
      <c r="CB28" s="303"/>
      <c r="CC28" s="303"/>
      <c r="CD28" s="303"/>
      <c r="CE28" s="303"/>
      <c r="CF28" s="303"/>
      <c r="CG28" s="303"/>
      <c r="CH28" s="303"/>
      <c r="CI28" s="303"/>
      <c r="CJ28" s="303"/>
      <c r="CK28" s="303"/>
      <c r="CL28" s="303"/>
      <c r="CM28" s="303"/>
      <c r="CN28" s="304"/>
      <c r="CY28" s="1"/>
    </row>
    <row r="29" spans="1:103" ht="30" customHeight="1" x14ac:dyDescent="0.45">
      <c r="B29" s="288" t="s">
        <v>62</v>
      </c>
      <c r="C29" s="289"/>
      <c r="D29" s="289"/>
      <c r="E29" s="289"/>
      <c r="F29" s="289"/>
      <c r="G29" s="289"/>
      <c r="H29" s="289"/>
      <c r="I29" s="289"/>
      <c r="J29" s="289"/>
      <c r="K29" s="289"/>
      <c r="L29" s="290"/>
      <c r="M29" s="291"/>
      <c r="N29" s="291"/>
      <c r="O29" s="291"/>
      <c r="P29" s="291"/>
      <c r="Q29" s="291"/>
      <c r="R29" s="291"/>
      <c r="S29" s="291"/>
      <c r="T29" s="291"/>
      <c r="U29" s="291"/>
      <c r="V29" s="291"/>
      <c r="W29" s="291"/>
      <c r="X29" s="291"/>
      <c r="Y29" s="291"/>
      <c r="Z29" s="291"/>
      <c r="AA29" s="291"/>
      <c r="AB29" s="291"/>
      <c r="AC29" s="291"/>
      <c r="AD29" s="291"/>
      <c r="AE29" s="291"/>
      <c r="AF29" s="291"/>
      <c r="AG29" s="291"/>
      <c r="AH29" s="291"/>
      <c r="AI29" s="291"/>
      <c r="AJ29" s="291"/>
      <c r="AK29" s="291"/>
      <c r="AL29" s="291"/>
      <c r="AM29" s="291"/>
      <c r="AN29" s="291"/>
      <c r="AO29" s="291"/>
      <c r="AP29" s="291"/>
      <c r="AQ29" s="291"/>
      <c r="AR29" s="291"/>
      <c r="AS29" s="291"/>
      <c r="AT29" s="291"/>
      <c r="AU29" s="291"/>
      <c r="AV29" s="291"/>
      <c r="AW29" s="291"/>
      <c r="AX29" s="292"/>
      <c r="AY29" s="288" t="s">
        <v>63</v>
      </c>
      <c r="AZ29" s="289"/>
      <c r="BA29" s="289"/>
      <c r="BB29" s="289"/>
      <c r="BC29" s="289"/>
      <c r="BD29" s="289"/>
      <c r="BE29" s="289"/>
      <c r="BF29" s="289"/>
      <c r="BG29" s="289"/>
      <c r="BH29" s="289"/>
      <c r="BI29" s="293"/>
      <c r="BJ29" s="335"/>
      <c r="BK29" s="336"/>
      <c r="BL29" s="336"/>
      <c r="BM29" s="336"/>
      <c r="BN29" s="336"/>
      <c r="BO29" s="336"/>
      <c r="BP29" s="336"/>
      <c r="BQ29" s="336"/>
      <c r="BR29" s="336"/>
      <c r="BS29" s="336"/>
      <c r="BT29" s="336"/>
      <c r="BU29" s="336"/>
      <c r="BV29" s="336"/>
      <c r="BW29" s="336"/>
      <c r="BX29" s="336"/>
      <c r="BY29" s="336"/>
      <c r="BZ29" s="336"/>
      <c r="CA29" s="336"/>
      <c r="CB29" s="336"/>
      <c r="CC29" s="336"/>
      <c r="CD29" s="336"/>
      <c r="CE29" s="336"/>
      <c r="CF29" s="336"/>
      <c r="CG29" s="336"/>
      <c r="CH29" s="336"/>
      <c r="CI29" s="336"/>
      <c r="CJ29" s="336"/>
      <c r="CK29" s="336"/>
      <c r="CL29" s="336"/>
      <c r="CM29" s="336"/>
      <c r="CN29" s="337"/>
      <c r="CY29" s="1"/>
    </row>
    <row r="30" spans="1:103" ht="30" customHeight="1" x14ac:dyDescent="0.45">
      <c r="B30" s="288" t="s">
        <v>64</v>
      </c>
      <c r="C30" s="289"/>
      <c r="D30" s="289"/>
      <c r="E30" s="289"/>
      <c r="F30" s="289"/>
      <c r="G30" s="289"/>
      <c r="H30" s="289"/>
      <c r="I30" s="289"/>
      <c r="J30" s="289"/>
      <c r="K30" s="289"/>
      <c r="L30" s="290"/>
      <c r="M30" s="291"/>
      <c r="N30" s="291"/>
      <c r="O30" s="291"/>
      <c r="P30" s="291"/>
      <c r="Q30" s="291"/>
      <c r="R30" s="291"/>
      <c r="S30" s="291"/>
      <c r="T30" s="291"/>
      <c r="U30" s="291"/>
      <c r="V30" s="291"/>
      <c r="W30" s="291"/>
      <c r="X30" s="291"/>
      <c r="Y30" s="291"/>
      <c r="Z30" s="291"/>
      <c r="AA30" s="291"/>
      <c r="AB30" s="291"/>
      <c r="AC30" s="291"/>
      <c r="AD30" s="291"/>
      <c r="AE30" s="291"/>
      <c r="AF30" s="291"/>
      <c r="AG30" s="291"/>
      <c r="AH30" s="291"/>
      <c r="AI30" s="291"/>
      <c r="AJ30" s="291"/>
      <c r="AK30" s="291"/>
      <c r="AL30" s="291"/>
      <c r="AM30" s="291"/>
      <c r="AN30" s="291"/>
      <c r="AO30" s="291"/>
      <c r="AP30" s="291"/>
      <c r="AQ30" s="291"/>
      <c r="AR30" s="291"/>
      <c r="AS30" s="291"/>
      <c r="AT30" s="291"/>
      <c r="AU30" s="291"/>
      <c r="AV30" s="291"/>
      <c r="AW30" s="291"/>
      <c r="AX30" s="292"/>
      <c r="AY30" s="288" t="s">
        <v>54</v>
      </c>
      <c r="AZ30" s="289"/>
      <c r="BA30" s="289"/>
      <c r="BB30" s="289"/>
      <c r="BC30" s="289"/>
      <c r="BD30" s="289"/>
      <c r="BE30" s="289"/>
      <c r="BF30" s="289"/>
      <c r="BG30" s="289"/>
      <c r="BH30" s="289"/>
      <c r="BI30" s="293"/>
      <c r="BJ30" s="294"/>
      <c r="BK30" s="295"/>
      <c r="BL30" s="295"/>
      <c r="BM30" s="295"/>
      <c r="BN30" s="295"/>
      <c r="BO30" s="295"/>
      <c r="BP30" s="295"/>
      <c r="BQ30" s="295"/>
      <c r="BR30" s="295"/>
      <c r="BS30" s="295"/>
      <c r="BT30" s="295"/>
      <c r="BU30" s="295"/>
      <c r="BV30" s="295"/>
      <c r="BW30" s="295"/>
      <c r="BX30" s="295"/>
      <c r="BY30" s="295"/>
      <c r="BZ30" s="295"/>
      <c r="CA30" s="295"/>
      <c r="CB30" s="295"/>
      <c r="CC30" s="295"/>
      <c r="CD30" s="295"/>
      <c r="CE30" s="295"/>
      <c r="CF30" s="295"/>
      <c r="CG30" s="295"/>
      <c r="CH30" s="295"/>
      <c r="CI30" s="295"/>
      <c r="CJ30" s="295"/>
      <c r="CK30" s="295"/>
      <c r="CL30" s="295"/>
      <c r="CM30" s="295"/>
      <c r="CN30" s="296"/>
      <c r="CY30" s="1"/>
    </row>
    <row r="31" spans="1:103" ht="9.75" customHeight="1" x14ac:dyDescent="0.45">
      <c r="E31" s="10"/>
      <c r="F31" s="10"/>
      <c r="G31" s="10"/>
      <c r="H31" s="10"/>
      <c r="I31" s="10"/>
      <c r="Y31" s="41"/>
      <c r="Z31" s="41"/>
      <c r="AA31" s="41"/>
      <c r="AB31" s="41"/>
      <c r="AC31" s="41"/>
      <c r="AN31" s="41"/>
      <c r="AO31" s="41"/>
      <c r="AP31" s="41"/>
      <c r="AQ31" s="41"/>
      <c r="AR31" s="12"/>
      <c r="AS31" s="12"/>
      <c r="CY31" s="1"/>
    </row>
    <row r="32" spans="1:103" ht="30" customHeight="1" x14ac:dyDescent="0.45">
      <c r="B32" s="385" t="s">
        <v>325</v>
      </c>
      <c r="C32" s="385"/>
      <c r="D32" s="385"/>
      <c r="E32" s="385"/>
      <c r="F32" s="385"/>
      <c r="G32" s="385"/>
      <c r="H32" s="385"/>
      <c r="I32" s="385"/>
      <c r="J32" s="385"/>
      <c r="K32" s="385"/>
      <c r="L32" s="385"/>
      <c r="M32" s="385"/>
      <c r="N32" s="385"/>
      <c r="O32" s="385"/>
      <c r="P32" s="385"/>
      <c r="Q32" s="385"/>
      <c r="R32" s="385"/>
      <c r="S32" s="385"/>
      <c r="T32" s="385"/>
      <c r="U32" s="385"/>
      <c r="V32" s="385"/>
      <c r="W32" s="385"/>
      <c r="X32" s="385"/>
      <c r="Y32" s="385"/>
      <c r="Z32" s="385"/>
      <c r="AA32" s="385"/>
      <c r="AB32" s="385"/>
      <c r="AC32" s="385"/>
      <c r="AD32" s="385"/>
      <c r="AE32" s="385"/>
      <c r="AF32" s="385"/>
      <c r="AG32" s="385"/>
      <c r="AH32" s="385"/>
      <c r="AI32" s="385"/>
      <c r="AJ32" s="385"/>
      <c r="AK32" s="385"/>
      <c r="AL32" s="385"/>
      <c r="AM32" s="385"/>
      <c r="AN32" s="385"/>
      <c r="AO32" s="385"/>
      <c r="AP32" s="385"/>
      <c r="AQ32" s="385"/>
      <c r="AR32" s="385"/>
      <c r="AS32" s="385"/>
      <c r="AT32" s="385"/>
      <c r="AU32" s="385"/>
      <c r="AV32" s="385"/>
      <c r="AW32" s="385"/>
      <c r="AX32" s="385"/>
      <c r="AY32" s="385"/>
      <c r="AZ32" s="385"/>
      <c r="BA32" s="385"/>
      <c r="BB32" s="385"/>
      <c r="BC32" s="385"/>
      <c r="BD32" s="385"/>
      <c r="BE32" s="385"/>
      <c r="BF32" s="385"/>
      <c r="BG32" s="385"/>
      <c r="BH32" s="385"/>
      <c r="BI32" s="385"/>
      <c r="BJ32" s="385"/>
      <c r="BK32" s="385"/>
      <c r="BL32" s="385"/>
      <c r="BM32" s="385"/>
      <c r="BN32" s="385"/>
      <c r="BO32" s="385"/>
      <c r="BP32" s="385"/>
      <c r="BQ32" s="385"/>
      <c r="BR32" s="385"/>
      <c r="BS32" s="385"/>
      <c r="BT32" s="385"/>
      <c r="BU32" s="385"/>
      <c r="BV32" s="385"/>
      <c r="BW32" s="385"/>
      <c r="BX32" s="385"/>
      <c r="BY32" s="385"/>
      <c r="BZ32" s="385"/>
      <c r="CA32" s="385"/>
      <c r="CB32" s="385"/>
      <c r="CC32" s="385"/>
      <c r="CD32" s="385"/>
      <c r="CE32" s="385"/>
      <c r="CF32" s="385"/>
      <c r="CG32" s="385"/>
      <c r="CH32" s="385"/>
      <c r="CI32" s="385"/>
      <c r="CJ32" s="385"/>
      <c r="CK32" s="385"/>
      <c r="CL32" s="385"/>
      <c r="CM32" s="385"/>
      <c r="CN32" s="385"/>
      <c r="CY32" s="1"/>
    </row>
    <row r="33" spans="2:103" ht="30" customHeight="1" x14ac:dyDescent="0.45">
      <c r="B33" s="384" t="s">
        <v>326</v>
      </c>
      <c r="C33" s="384"/>
      <c r="D33" s="384"/>
      <c r="E33" s="384"/>
      <c r="F33" s="384"/>
      <c r="G33" s="384"/>
      <c r="H33" s="384"/>
      <c r="I33" s="384"/>
      <c r="J33" s="384"/>
      <c r="K33" s="384"/>
      <c r="L33" s="384"/>
      <c r="M33" s="384"/>
      <c r="N33" s="384"/>
      <c r="O33" s="384"/>
      <c r="P33" s="384"/>
      <c r="Q33" s="384"/>
      <c r="R33" s="384"/>
      <c r="S33" s="384"/>
      <c r="T33" s="384"/>
      <c r="U33" s="384"/>
      <c r="V33" s="384"/>
      <c r="W33" s="384"/>
      <c r="X33" s="384"/>
      <c r="Y33" s="384"/>
      <c r="Z33" s="384"/>
      <c r="AA33" s="384"/>
      <c r="AB33" s="384"/>
      <c r="AC33" s="384"/>
      <c r="AD33" s="384"/>
      <c r="AE33" s="384"/>
      <c r="AF33" s="384"/>
      <c r="AG33" s="384"/>
      <c r="AH33" s="384"/>
      <c r="AI33" s="384"/>
      <c r="AJ33" s="384"/>
      <c r="AK33" s="384"/>
      <c r="AL33" s="384"/>
      <c r="AM33" s="384"/>
      <c r="AN33" s="384"/>
      <c r="AO33" s="384"/>
      <c r="AP33" s="384"/>
      <c r="AQ33" s="384"/>
      <c r="AR33" s="384"/>
      <c r="AS33" s="384"/>
      <c r="AT33" s="384"/>
      <c r="AU33" s="384"/>
      <c r="AV33" s="384"/>
      <c r="AW33" s="384"/>
      <c r="AX33" s="384"/>
      <c r="AY33" s="384"/>
      <c r="AZ33" s="384"/>
      <c r="BA33" s="384"/>
      <c r="BB33" s="384"/>
      <c r="BC33" s="384"/>
      <c r="BD33" s="384"/>
      <c r="BE33" s="384"/>
      <c r="BF33" s="384"/>
      <c r="BG33" s="384"/>
      <c r="BH33" s="384"/>
      <c r="BI33" s="384"/>
      <c r="BJ33" s="384"/>
      <c r="BK33" s="384"/>
      <c r="BL33" s="384"/>
      <c r="BM33" s="384"/>
      <c r="BN33" s="384"/>
      <c r="BO33" s="384"/>
      <c r="BP33" s="384"/>
      <c r="BQ33" s="384"/>
      <c r="BR33" s="384"/>
      <c r="BS33" s="384"/>
      <c r="BT33" s="384"/>
      <c r="BU33" s="384"/>
      <c r="BV33" s="384"/>
      <c r="BW33" s="384"/>
      <c r="BX33" s="384"/>
      <c r="BY33" s="384"/>
      <c r="BZ33" s="384"/>
      <c r="CA33" s="384"/>
      <c r="CB33" s="384"/>
      <c r="CC33" s="384"/>
      <c r="CD33" s="384"/>
      <c r="CE33" s="384"/>
      <c r="CF33" s="384"/>
      <c r="CG33" s="384"/>
      <c r="CH33" s="384"/>
      <c r="CI33" s="384"/>
      <c r="CJ33" s="384"/>
      <c r="CK33" s="384"/>
      <c r="CL33" s="384"/>
      <c r="CM33" s="384"/>
      <c r="CN33" s="384"/>
      <c r="CY33" s="1"/>
    </row>
    <row r="34" spans="2:103" ht="43.5" customHeight="1" x14ac:dyDescent="0.45">
      <c r="B34" s="386" t="s">
        <v>302</v>
      </c>
      <c r="C34" s="387"/>
      <c r="D34" s="387"/>
      <c r="E34" s="387"/>
      <c r="F34" s="387"/>
      <c r="G34" s="387"/>
      <c r="H34" s="387"/>
      <c r="I34" s="387"/>
      <c r="J34" s="387"/>
      <c r="K34" s="387"/>
      <c r="L34" s="389" t="s">
        <v>303</v>
      </c>
      <c r="M34" s="390"/>
      <c r="N34" s="390"/>
      <c r="O34" s="394" t="s">
        <v>304</v>
      </c>
      <c r="P34" s="395"/>
      <c r="Q34" s="395"/>
      <c r="R34" s="395"/>
      <c r="S34" s="395"/>
      <c r="T34" s="395"/>
      <c r="U34" s="395"/>
      <c r="V34" s="395"/>
      <c r="W34" s="395"/>
      <c r="X34" s="395"/>
      <c r="Y34" s="395"/>
      <c r="Z34" s="395"/>
      <c r="AA34" s="395"/>
      <c r="AB34" s="395"/>
      <c r="AC34" s="395"/>
      <c r="AD34" s="395"/>
      <c r="AE34" s="395"/>
      <c r="AF34" s="395"/>
      <c r="AG34" s="395"/>
      <c r="AH34" s="395"/>
      <c r="AI34" s="391" t="s">
        <v>303</v>
      </c>
      <c r="AJ34" s="391"/>
      <c r="AK34" s="389"/>
      <c r="AL34" s="392" t="s">
        <v>305</v>
      </c>
      <c r="AM34" s="393"/>
      <c r="AN34" s="393"/>
      <c r="AO34" s="393"/>
      <c r="AP34" s="393"/>
      <c r="AQ34" s="393"/>
      <c r="AR34" s="393"/>
      <c r="AS34" s="393"/>
      <c r="AT34" s="393"/>
      <c r="AU34" s="393"/>
      <c r="AV34" s="393"/>
      <c r="AW34" s="393"/>
      <c r="AX34" s="393"/>
      <c r="AY34" s="393"/>
      <c r="AZ34" s="393"/>
      <c r="BA34" s="393"/>
      <c r="BB34" s="393"/>
      <c r="BC34" s="393"/>
      <c r="BD34" s="393"/>
      <c r="BE34" s="391" t="s">
        <v>303</v>
      </c>
      <c r="BF34" s="391"/>
      <c r="BG34" s="389"/>
      <c r="BH34" s="392" t="s">
        <v>306</v>
      </c>
      <c r="BI34" s="393"/>
      <c r="BJ34" s="393"/>
      <c r="BK34" s="393"/>
      <c r="BL34" s="393"/>
      <c r="BM34" s="393"/>
      <c r="BN34" s="393"/>
      <c r="BO34" s="393"/>
      <c r="BP34" s="393"/>
      <c r="BQ34" s="388" t="s">
        <v>312</v>
      </c>
      <c r="BR34" s="388"/>
      <c r="BS34" s="388"/>
      <c r="BT34" s="388"/>
      <c r="BU34" s="388"/>
      <c r="BV34" s="388"/>
      <c r="BW34" s="388"/>
      <c r="BX34" s="388"/>
      <c r="BY34" s="388"/>
      <c r="BZ34" s="388"/>
      <c r="CA34" s="388"/>
      <c r="CB34" s="388"/>
      <c r="CC34" s="388"/>
      <c r="CD34" s="388"/>
      <c r="CE34" s="388"/>
      <c r="CF34" s="388"/>
      <c r="CG34" s="388"/>
      <c r="CH34" s="388"/>
      <c r="CI34" s="388"/>
      <c r="CJ34" s="388"/>
      <c r="CK34" s="388"/>
      <c r="CL34" s="388"/>
      <c r="CM34" s="388"/>
      <c r="CN34" s="388"/>
      <c r="CY34" s="1"/>
    </row>
    <row r="35" spans="2:103" ht="41.25" customHeight="1" x14ac:dyDescent="0.45">
      <c r="B35" s="360" t="s">
        <v>270</v>
      </c>
      <c r="C35" s="361"/>
      <c r="D35" s="361"/>
      <c r="E35" s="361"/>
      <c r="F35" s="361"/>
      <c r="G35" s="361"/>
      <c r="H35" s="361"/>
      <c r="I35" s="361"/>
      <c r="J35" s="361"/>
      <c r="K35" s="361"/>
      <c r="L35" s="397"/>
      <c r="M35" s="398"/>
      <c r="N35" s="398"/>
      <c r="O35" s="398"/>
      <c r="P35" s="398"/>
      <c r="Q35" s="398"/>
      <c r="R35" s="398"/>
      <c r="S35" s="398"/>
      <c r="T35" s="398"/>
      <c r="U35" s="398"/>
      <c r="V35" s="398"/>
      <c r="W35" s="398"/>
      <c r="X35" s="398"/>
      <c r="Y35" s="398"/>
      <c r="Z35" s="398"/>
      <c r="AA35" s="398"/>
      <c r="AB35" s="398"/>
      <c r="AC35" s="398"/>
      <c r="AD35" s="398"/>
      <c r="AE35" s="398"/>
      <c r="AF35" s="398"/>
      <c r="AG35" s="398"/>
      <c r="AH35" s="398"/>
      <c r="AI35" s="398"/>
      <c r="AJ35" s="398"/>
      <c r="AK35" s="398"/>
      <c r="AL35" s="398"/>
      <c r="AM35" s="398"/>
      <c r="AN35" s="398"/>
      <c r="AO35" s="398"/>
      <c r="AP35" s="398"/>
      <c r="AQ35" s="398"/>
      <c r="AR35" s="398"/>
      <c r="AS35" s="398"/>
      <c r="AT35" s="398"/>
      <c r="AU35" s="398"/>
      <c r="AV35" s="398"/>
      <c r="AW35" s="398"/>
      <c r="AX35" s="399"/>
      <c r="AY35" s="400" t="s">
        <v>298</v>
      </c>
      <c r="AZ35" s="401"/>
      <c r="BA35" s="401"/>
      <c r="BB35" s="401"/>
      <c r="BC35" s="401"/>
      <c r="BD35" s="401"/>
      <c r="BE35" s="401"/>
      <c r="BF35" s="401"/>
      <c r="BG35" s="401"/>
      <c r="BH35" s="401"/>
      <c r="BI35" s="401"/>
      <c r="BJ35" s="401"/>
      <c r="BK35" s="401"/>
      <c r="BL35" s="401"/>
      <c r="BM35" s="401"/>
      <c r="BN35" s="401"/>
      <c r="BO35" s="401"/>
      <c r="BP35" s="401"/>
      <c r="BQ35" s="401"/>
      <c r="BR35" s="401"/>
      <c r="BS35" s="401"/>
      <c r="BT35" s="401"/>
      <c r="BU35" s="401"/>
      <c r="BV35" s="401"/>
      <c r="BW35" s="401"/>
      <c r="BX35" s="401"/>
      <c r="BY35" s="401"/>
      <c r="BZ35" s="401"/>
      <c r="CA35" s="401"/>
      <c r="CB35" s="401"/>
      <c r="CC35" s="401"/>
      <c r="CD35" s="401"/>
      <c r="CE35" s="401"/>
      <c r="CF35" s="401"/>
      <c r="CG35" s="401"/>
      <c r="CH35" s="401"/>
      <c r="CI35" s="401"/>
      <c r="CJ35" s="401"/>
      <c r="CK35" s="401"/>
      <c r="CL35" s="401"/>
      <c r="CM35" s="401"/>
      <c r="CN35" s="401"/>
      <c r="CY35" s="1"/>
    </row>
    <row r="36" spans="2:103" ht="30" customHeight="1" x14ac:dyDescent="0.45">
      <c r="B36" s="358" t="s">
        <v>59</v>
      </c>
      <c r="C36" s="359"/>
      <c r="D36" s="359"/>
      <c r="E36" s="359"/>
      <c r="F36" s="359"/>
      <c r="G36" s="359"/>
      <c r="H36" s="359"/>
      <c r="I36" s="359"/>
      <c r="J36" s="359"/>
      <c r="K36" s="359"/>
      <c r="L36" s="367"/>
      <c r="M36" s="368"/>
      <c r="N36" s="368"/>
      <c r="O36" s="368"/>
      <c r="P36" s="368"/>
      <c r="Q36" s="368"/>
      <c r="R36" s="368"/>
      <c r="S36" s="368"/>
      <c r="T36" s="368"/>
      <c r="U36" s="368"/>
      <c r="V36" s="368"/>
      <c r="W36" s="368"/>
      <c r="X36" s="368"/>
      <c r="Y36" s="368"/>
      <c r="Z36" s="368"/>
      <c r="AA36" s="368"/>
      <c r="AB36" s="368"/>
      <c r="AC36" s="368"/>
      <c r="AD36" s="368"/>
      <c r="AE36" s="368"/>
      <c r="AF36" s="368"/>
      <c r="AG36" s="368"/>
      <c r="AH36" s="368"/>
      <c r="AI36" s="368"/>
      <c r="AJ36" s="368"/>
      <c r="AK36" s="368"/>
      <c r="AL36" s="368"/>
      <c r="AM36" s="368"/>
      <c r="AN36" s="368"/>
      <c r="AO36" s="368"/>
      <c r="AP36" s="368"/>
      <c r="AQ36" s="368"/>
      <c r="AR36" s="368"/>
      <c r="AS36" s="368"/>
      <c r="AT36" s="368"/>
      <c r="AU36" s="368"/>
      <c r="AV36" s="368"/>
      <c r="AW36" s="368"/>
      <c r="AX36" s="369"/>
      <c r="AY36" s="288" t="s">
        <v>60</v>
      </c>
      <c r="AZ36" s="289"/>
      <c r="BA36" s="289"/>
      <c r="BB36" s="289"/>
      <c r="BC36" s="289"/>
      <c r="BD36" s="289"/>
      <c r="BE36" s="289"/>
      <c r="BF36" s="289"/>
      <c r="BG36" s="289"/>
      <c r="BH36" s="289"/>
      <c r="BI36" s="293"/>
      <c r="BJ36" s="340"/>
      <c r="BK36" s="341"/>
      <c r="BL36" s="341"/>
      <c r="BM36" s="341"/>
      <c r="BN36" s="341"/>
      <c r="BO36" s="341"/>
      <c r="BP36" s="341"/>
      <c r="BQ36" s="341"/>
      <c r="BR36" s="341"/>
      <c r="BS36" s="341"/>
      <c r="BT36" s="341"/>
      <c r="BU36" s="341"/>
      <c r="BV36" s="341"/>
      <c r="BW36" s="341"/>
      <c r="BX36" s="341"/>
      <c r="BY36" s="341"/>
      <c r="BZ36" s="341"/>
      <c r="CA36" s="341"/>
      <c r="CB36" s="341"/>
      <c r="CC36" s="341"/>
      <c r="CD36" s="341"/>
      <c r="CE36" s="341"/>
      <c r="CF36" s="341"/>
      <c r="CG36" s="341"/>
      <c r="CH36" s="341"/>
      <c r="CI36" s="341"/>
      <c r="CJ36" s="341"/>
      <c r="CK36" s="341"/>
      <c r="CL36" s="341"/>
      <c r="CM36" s="341"/>
      <c r="CN36" s="342"/>
      <c r="CY36" s="1"/>
    </row>
    <row r="37" spans="2:103" ht="22.5" customHeight="1" x14ac:dyDescent="0.45">
      <c r="B37" s="360"/>
      <c r="C37" s="361"/>
      <c r="D37" s="361"/>
      <c r="E37" s="361"/>
      <c r="F37" s="361"/>
      <c r="G37" s="361"/>
      <c r="H37" s="361"/>
      <c r="I37" s="361"/>
      <c r="J37" s="361"/>
      <c r="K37" s="361"/>
      <c r="L37" s="290"/>
      <c r="M37" s="291"/>
      <c r="N37" s="291"/>
      <c r="O37" s="291"/>
      <c r="P37" s="291"/>
      <c r="Q37" s="291"/>
      <c r="R37" s="291"/>
      <c r="S37" s="291"/>
      <c r="T37" s="291"/>
      <c r="U37" s="291"/>
      <c r="V37" s="291"/>
      <c r="W37" s="291"/>
      <c r="X37" s="291"/>
      <c r="Y37" s="291"/>
      <c r="Z37" s="291"/>
      <c r="AA37" s="291"/>
      <c r="AB37" s="291"/>
      <c r="AC37" s="291"/>
      <c r="AD37" s="291"/>
      <c r="AE37" s="291"/>
      <c r="AF37" s="291"/>
      <c r="AG37" s="291"/>
      <c r="AH37" s="291"/>
      <c r="AI37" s="291"/>
      <c r="AJ37" s="291"/>
      <c r="AK37" s="291"/>
      <c r="AL37" s="291"/>
      <c r="AM37" s="291"/>
      <c r="AN37" s="291"/>
      <c r="AO37" s="291"/>
      <c r="AP37" s="291"/>
      <c r="AQ37" s="291"/>
      <c r="AR37" s="291"/>
      <c r="AS37" s="291"/>
      <c r="AT37" s="291"/>
      <c r="AU37" s="291"/>
      <c r="AV37" s="291"/>
      <c r="AW37" s="291"/>
      <c r="AX37" s="292"/>
      <c r="AY37" s="288" t="s">
        <v>61</v>
      </c>
      <c r="AZ37" s="289"/>
      <c r="BA37" s="289"/>
      <c r="BB37" s="289"/>
      <c r="BC37" s="289"/>
      <c r="BD37" s="289"/>
      <c r="BE37" s="289"/>
      <c r="BF37" s="289"/>
      <c r="BG37" s="289"/>
      <c r="BH37" s="289"/>
      <c r="BI37" s="293"/>
      <c r="BJ37" s="340"/>
      <c r="BK37" s="341"/>
      <c r="BL37" s="341"/>
      <c r="BM37" s="341"/>
      <c r="BN37" s="341"/>
      <c r="BO37" s="341"/>
      <c r="BP37" s="341"/>
      <c r="BQ37" s="341"/>
      <c r="BR37" s="341"/>
      <c r="BS37" s="341"/>
      <c r="BT37" s="341"/>
      <c r="BU37" s="341"/>
      <c r="BV37" s="341"/>
      <c r="BW37" s="341"/>
      <c r="BX37" s="341"/>
      <c r="BY37" s="341"/>
      <c r="BZ37" s="341"/>
      <c r="CA37" s="341"/>
      <c r="CB37" s="341"/>
      <c r="CC37" s="341"/>
      <c r="CD37" s="341"/>
      <c r="CE37" s="341"/>
      <c r="CF37" s="341"/>
      <c r="CG37" s="341"/>
      <c r="CH37" s="341"/>
      <c r="CI37" s="341"/>
      <c r="CJ37" s="341"/>
      <c r="CK37" s="341"/>
      <c r="CL37" s="341"/>
      <c r="CM37" s="341"/>
      <c r="CN37" s="342"/>
      <c r="CY37" s="1"/>
    </row>
    <row r="38" spans="2:103" ht="19.8" x14ac:dyDescent="0.45">
      <c r="B38" s="343" t="s">
        <v>55</v>
      </c>
      <c r="C38" s="344"/>
      <c r="D38" s="344"/>
      <c r="E38" s="344"/>
      <c r="F38" s="344"/>
      <c r="G38" s="344"/>
      <c r="H38" s="344"/>
      <c r="I38" s="344"/>
      <c r="J38" s="344"/>
      <c r="K38" s="344"/>
      <c r="L38" s="347" t="s">
        <v>56</v>
      </c>
      <c r="M38" s="348"/>
      <c r="N38" s="348"/>
      <c r="P38" s="376"/>
      <c r="Q38" s="376"/>
      <c r="R38" s="376"/>
      <c r="S38" s="376"/>
      <c r="T38" s="376"/>
      <c r="U38" s="376"/>
      <c r="V38" s="376"/>
      <c r="W38" s="376"/>
      <c r="X38" s="376"/>
      <c r="Y38" s="376"/>
      <c r="Z38" s="376"/>
      <c r="AA38" s="376"/>
      <c r="AB38" s="297"/>
      <c r="AC38" s="297"/>
      <c r="AD38" s="297"/>
      <c r="AE38" s="297"/>
      <c r="AF38" s="297"/>
      <c r="AG38" s="297"/>
      <c r="AH38" s="297"/>
      <c r="AI38" s="297"/>
      <c r="AJ38" s="297"/>
      <c r="AK38" s="297"/>
      <c r="AL38" s="297"/>
      <c r="AM38" s="297"/>
      <c r="AN38" s="297"/>
      <c r="AO38" s="297"/>
      <c r="AP38" s="297"/>
      <c r="AQ38" s="297"/>
      <c r="AR38" s="297"/>
      <c r="AS38" s="297"/>
      <c r="AT38" s="297"/>
      <c r="AU38" s="297"/>
      <c r="AV38" s="297"/>
      <c r="AW38" s="297"/>
      <c r="AX38" s="297"/>
      <c r="AY38" s="297"/>
      <c r="AZ38" s="297"/>
      <c r="BA38" s="297"/>
      <c r="BB38" s="297"/>
      <c r="BC38" s="297"/>
      <c r="BD38" s="297"/>
      <c r="BE38" s="297"/>
      <c r="BF38" s="297"/>
      <c r="BG38" s="297"/>
      <c r="BH38" s="297"/>
      <c r="BI38" s="297"/>
      <c r="BJ38" s="297"/>
      <c r="BK38" s="297"/>
      <c r="BL38" s="297"/>
      <c r="BM38" s="297"/>
      <c r="BN38" s="297"/>
      <c r="BO38" s="297"/>
      <c r="BP38" s="297"/>
      <c r="BQ38" s="297"/>
      <c r="BR38" s="297"/>
      <c r="BS38" s="297"/>
      <c r="BT38" s="297"/>
      <c r="BU38" s="297"/>
      <c r="BV38" s="297"/>
      <c r="BW38" s="297"/>
      <c r="BX38" s="297"/>
      <c r="BY38" s="297"/>
      <c r="BZ38" s="297"/>
      <c r="CA38" s="297"/>
      <c r="CB38" s="297"/>
      <c r="CC38" s="297"/>
      <c r="CD38" s="297"/>
      <c r="CE38" s="297"/>
      <c r="CF38" s="297"/>
      <c r="CG38" s="297"/>
      <c r="CH38" s="297"/>
      <c r="CI38" s="297"/>
      <c r="CJ38" s="297"/>
      <c r="CK38" s="297"/>
      <c r="CL38" s="297"/>
      <c r="CM38" s="297"/>
      <c r="CN38" s="298"/>
      <c r="CY38" s="1"/>
    </row>
    <row r="39" spans="2:103" ht="21.9" customHeight="1" x14ac:dyDescent="0.45">
      <c r="B39" s="343"/>
      <c r="C39" s="344"/>
      <c r="D39" s="344"/>
      <c r="E39" s="344"/>
      <c r="F39" s="344"/>
      <c r="G39" s="344"/>
      <c r="H39" s="344"/>
      <c r="I39" s="344"/>
      <c r="J39" s="344"/>
      <c r="K39" s="344"/>
      <c r="L39" s="299"/>
      <c r="M39" s="300"/>
      <c r="N39" s="300"/>
      <c r="O39" s="300"/>
      <c r="P39" s="300"/>
      <c r="Q39" s="300"/>
      <c r="R39" s="300"/>
      <c r="S39" s="300"/>
      <c r="T39" s="300"/>
      <c r="U39" s="300"/>
      <c r="V39" s="300"/>
      <c r="W39" s="300"/>
      <c r="X39" s="300"/>
      <c r="Y39" s="300"/>
      <c r="Z39" s="300"/>
      <c r="AA39" s="300"/>
      <c r="AB39" s="300"/>
      <c r="AC39" s="300"/>
      <c r="AD39" s="300"/>
      <c r="AE39" s="300"/>
      <c r="AF39" s="300"/>
      <c r="AG39" s="300"/>
      <c r="AH39" s="300"/>
      <c r="AI39" s="300"/>
      <c r="AJ39" s="300"/>
      <c r="AK39" s="300"/>
      <c r="AL39" s="300"/>
      <c r="AM39" s="300"/>
      <c r="AN39" s="300"/>
      <c r="AO39" s="300"/>
      <c r="AP39" s="300"/>
      <c r="AQ39" s="300"/>
      <c r="AR39" s="300"/>
      <c r="AS39" s="300"/>
      <c r="AT39" s="300"/>
      <c r="AU39" s="300"/>
      <c r="AV39" s="300"/>
      <c r="AW39" s="300"/>
      <c r="AX39" s="300"/>
      <c r="AY39" s="300"/>
      <c r="AZ39" s="300"/>
      <c r="BA39" s="300"/>
      <c r="BB39" s="300"/>
      <c r="BC39" s="300"/>
      <c r="BD39" s="300"/>
      <c r="BE39" s="300"/>
      <c r="BF39" s="300"/>
      <c r="BG39" s="300"/>
      <c r="BH39" s="300"/>
      <c r="BI39" s="300"/>
      <c r="BJ39" s="300"/>
      <c r="BK39" s="300"/>
      <c r="BL39" s="300"/>
      <c r="BM39" s="300"/>
      <c r="BN39" s="300"/>
      <c r="BO39" s="300"/>
      <c r="BP39" s="300"/>
      <c r="BQ39" s="300"/>
      <c r="BR39" s="300"/>
      <c r="BS39" s="300"/>
      <c r="BT39" s="300"/>
      <c r="BU39" s="300"/>
      <c r="BV39" s="300"/>
      <c r="BW39" s="300"/>
      <c r="BX39" s="300"/>
      <c r="BY39" s="300"/>
      <c r="BZ39" s="300"/>
      <c r="CA39" s="300"/>
      <c r="CB39" s="300"/>
      <c r="CC39" s="300"/>
      <c r="CD39" s="300"/>
      <c r="CE39" s="300"/>
      <c r="CF39" s="300"/>
      <c r="CG39" s="300"/>
      <c r="CH39" s="300"/>
      <c r="CI39" s="300"/>
      <c r="CJ39" s="300"/>
      <c r="CK39" s="300"/>
      <c r="CL39" s="300"/>
      <c r="CM39" s="300"/>
      <c r="CN39" s="301"/>
      <c r="CY39" s="1"/>
    </row>
    <row r="40" spans="2:103" ht="21.9" customHeight="1" x14ac:dyDescent="0.45">
      <c r="B40" s="345"/>
      <c r="C40" s="346"/>
      <c r="D40" s="346"/>
      <c r="E40" s="346"/>
      <c r="F40" s="346"/>
      <c r="G40" s="346"/>
      <c r="H40" s="346"/>
      <c r="I40" s="346"/>
      <c r="J40" s="346"/>
      <c r="K40" s="346"/>
      <c r="L40" s="302"/>
      <c r="M40" s="303"/>
      <c r="N40" s="303"/>
      <c r="O40" s="303"/>
      <c r="P40" s="303"/>
      <c r="Q40" s="303"/>
      <c r="R40" s="303"/>
      <c r="S40" s="303"/>
      <c r="T40" s="303"/>
      <c r="U40" s="303"/>
      <c r="V40" s="303"/>
      <c r="W40" s="303"/>
      <c r="X40" s="303"/>
      <c r="Y40" s="303"/>
      <c r="Z40" s="303"/>
      <c r="AA40" s="303"/>
      <c r="AB40" s="303"/>
      <c r="AC40" s="303"/>
      <c r="AD40" s="303"/>
      <c r="AE40" s="303"/>
      <c r="AF40" s="303"/>
      <c r="AG40" s="303"/>
      <c r="AH40" s="303"/>
      <c r="AI40" s="303"/>
      <c r="AJ40" s="303"/>
      <c r="AK40" s="303"/>
      <c r="AL40" s="303"/>
      <c r="AM40" s="303"/>
      <c r="AN40" s="303"/>
      <c r="AO40" s="303"/>
      <c r="AP40" s="303"/>
      <c r="AQ40" s="303"/>
      <c r="AR40" s="303"/>
      <c r="AS40" s="303"/>
      <c r="AT40" s="303"/>
      <c r="AU40" s="303"/>
      <c r="AV40" s="303"/>
      <c r="AW40" s="303"/>
      <c r="AX40" s="303"/>
      <c r="AY40" s="303"/>
      <c r="AZ40" s="303"/>
      <c r="BA40" s="303"/>
      <c r="BB40" s="303"/>
      <c r="BC40" s="303"/>
      <c r="BD40" s="303"/>
      <c r="BE40" s="303"/>
      <c r="BF40" s="303"/>
      <c r="BG40" s="303"/>
      <c r="BH40" s="303"/>
      <c r="BI40" s="303"/>
      <c r="BJ40" s="303"/>
      <c r="BK40" s="303"/>
      <c r="BL40" s="303"/>
      <c r="BM40" s="303"/>
      <c r="BN40" s="303"/>
      <c r="BO40" s="303"/>
      <c r="BP40" s="303"/>
      <c r="BQ40" s="303"/>
      <c r="BR40" s="303"/>
      <c r="BS40" s="303"/>
      <c r="BT40" s="303"/>
      <c r="BU40" s="303"/>
      <c r="BV40" s="303"/>
      <c r="BW40" s="303"/>
      <c r="BX40" s="303"/>
      <c r="BY40" s="303"/>
      <c r="BZ40" s="303"/>
      <c r="CA40" s="303"/>
      <c r="CB40" s="303"/>
      <c r="CC40" s="303"/>
      <c r="CD40" s="303"/>
      <c r="CE40" s="303"/>
      <c r="CF40" s="303"/>
      <c r="CG40" s="303"/>
      <c r="CH40" s="303"/>
      <c r="CI40" s="303"/>
      <c r="CJ40" s="303"/>
      <c r="CK40" s="303"/>
      <c r="CL40" s="303"/>
      <c r="CM40" s="303"/>
      <c r="CN40" s="304"/>
      <c r="CY40" s="1"/>
    </row>
    <row r="41" spans="2:103" ht="30" customHeight="1" x14ac:dyDescent="0.45">
      <c r="B41" s="288" t="s">
        <v>62</v>
      </c>
      <c r="C41" s="289"/>
      <c r="D41" s="289"/>
      <c r="E41" s="289"/>
      <c r="F41" s="289"/>
      <c r="G41" s="289"/>
      <c r="H41" s="289"/>
      <c r="I41" s="289"/>
      <c r="J41" s="289"/>
      <c r="K41" s="289"/>
      <c r="L41" s="290"/>
      <c r="M41" s="291"/>
      <c r="N41" s="291"/>
      <c r="O41" s="291"/>
      <c r="P41" s="291"/>
      <c r="Q41" s="291"/>
      <c r="R41" s="291"/>
      <c r="S41" s="291"/>
      <c r="T41" s="291"/>
      <c r="U41" s="291"/>
      <c r="V41" s="291"/>
      <c r="W41" s="291"/>
      <c r="X41" s="291"/>
      <c r="Y41" s="291"/>
      <c r="Z41" s="291"/>
      <c r="AA41" s="291"/>
      <c r="AB41" s="291"/>
      <c r="AC41" s="291"/>
      <c r="AD41" s="291"/>
      <c r="AE41" s="291"/>
      <c r="AF41" s="291"/>
      <c r="AG41" s="291"/>
      <c r="AH41" s="291"/>
      <c r="AI41" s="291"/>
      <c r="AJ41" s="291"/>
      <c r="AK41" s="291"/>
      <c r="AL41" s="291"/>
      <c r="AM41" s="291"/>
      <c r="AN41" s="291"/>
      <c r="AO41" s="291"/>
      <c r="AP41" s="291"/>
      <c r="AQ41" s="291"/>
      <c r="AR41" s="291"/>
      <c r="AS41" s="291"/>
      <c r="AT41" s="291"/>
      <c r="AU41" s="291"/>
      <c r="AV41" s="291"/>
      <c r="AW41" s="291"/>
      <c r="AX41" s="292"/>
      <c r="AY41" s="288" t="s">
        <v>63</v>
      </c>
      <c r="AZ41" s="289"/>
      <c r="BA41" s="289"/>
      <c r="BB41" s="289"/>
      <c r="BC41" s="289"/>
      <c r="BD41" s="289"/>
      <c r="BE41" s="289"/>
      <c r="BF41" s="289"/>
      <c r="BG41" s="289"/>
      <c r="BH41" s="289"/>
      <c r="BI41" s="293"/>
      <c r="BJ41" s="335"/>
      <c r="BK41" s="336"/>
      <c r="BL41" s="336"/>
      <c r="BM41" s="336"/>
      <c r="BN41" s="336"/>
      <c r="BO41" s="336"/>
      <c r="BP41" s="336"/>
      <c r="BQ41" s="336"/>
      <c r="BR41" s="336"/>
      <c r="BS41" s="336"/>
      <c r="BT41" s="336"/>
      <c r="BU41" s="336"/>
      <c r="BV41" s="336"/>
      <c r="BW41" s="336"/>
      <c r="BX41" s="336"/>
      <c r="BY41" s="336"/>
      <c r="BZ41" s="336"/>
      <c r="CA41" s="336"/>
      <c r="CB41" s="336"/>
      <c r="CC41" s="336"/>
      <c r="CD41" s="336"/>
      <c r="CE41" s="336"/>
      <c r="CF41" s="336"/>
      <c r="CG41" s="336"/>
      <c r="CH41" s="336"/>
      <c r="CI41" s="336"/>
      <c r="CJ41" s="336"/>
      <c r="CK41" s="336"/>
      <c r="CL41" s="336"/>
      <c r="CM41" s="336"/>
      <c r="CN41" s="337"/>
      <c r="CY41" s="1"/>
    </row>
    <row r="42" spans="2:103" ht="30" customHeight="1" x14ac:dyDescent="0.45">
      <c r="B42" s="288" t="s">
        <v>64</v>
      </c>
      <c r="C42" s="289"/>
      <c r="D42" s="289"/>
      <c r="E42" s="289"/>
      <c r="F42" s="289"/>
      <c r="G42" s="289"/>
      <c r="H42" s="289"/>
      <c r="I42" s="289"/>
      <c r="J42" s="289"/>
      <c r="K42" s="289"/>
      <c r="L42" s="290"/>
      <c r="M42" s="291"/>
      <c r="N42" s="291"/>
      <c r="O42" s="291"/>
      <c r="P42" s="291"/>
      <c r="Q42" s="291"/>
      <c r="R42" s="291"/>
      <c r="S42" s="291"/>
      <c r="T42" s="291"/>
      <c r="U42" s="291"/>
      <c r="V42" s="291"/>
      <c r="W42" s="291"/>
      <c r="X42" s="291"/>
      <c r="Y42" s="291"/>
      <c r="Z42" s="291"/>
      <c r="AA42" s="291"/>
      <c r="AB42" s="291"/>
      <c r="AC42" s="291"/>
      <c r="AD42" s="291"/>
      <c r="AE42" s="291"/>
      <c r="AF42" s="291"/>
      <c r="AG42" s="291"/>
      <c r="AH42" s="291"/>
      <c r="AI42" s="291"/>
      <c r="AJ42" s="291"/>
      <c r="AK42" s="291"/>
      <c r="AL42" s="291"/>
      <c r="AM42" s="291"/>
      <c r="AN42" s="291"/>
      <c r="AO42" s="291"/>
      <c r="AP42" s="291"/>
      <c r="AQ42" s="291"/>
      <c r="AR42" s="291"/>
      <c r="AS42" s="291"/>
      <c r="AT42" s="291"/>
      <c r="AU42" s="291"/>
      <c r="AV42" s="291"/>
      <c r="AW42" s="291"/>
      <c r="AX42" s="292"/>
      <c r="AY42" s="288" t="s">
        <v>54</v>
      </c>
      <c r="AZ42" s="289"/>
      <c r="BA42" s="289"/>
      <c r="BB42" s="289"/>
      <c r="BC42" s="289"/>
      <c r="BD42" s="289"/>
      <c r="BE42" s="289"/>
      <c r="BF42" s="289"/>
      <c r="BG42" s="289"/>
      <c r="BH42" s="289"/>
      <c r="BI42" s="293"/>
      <c r="BJ42" s="294"/>
      <c r="BK42" s="295"/>
      <c r="BL42" s="295"/>
      <c r="BM42" s="295"/>
      <c r="BN42" s="295"/>
      <c r="BO42" s="295"/>
      <c r="BP42" s="295"/>
      <c r="BQ42" s="295"/>
      <c r="BR42" s="295"/>
      <c r="BS42" s="295"/>
      <c r="BT42" s="295"/>
      <c r="BU42" s="295"/>
      <c r="BV42" s="295"/>
      <c r="BW42" s="295"/>
      <c r="BX42" s="295"/>
      <c r="BY42" s="295"/>
      <c r="BZ42" s="295"/>
      <c r="CA42" s="295"/>
      <c r="CB42" s="295"/>
      <c r="CC42" s="295"/>
      <c r="CD42" s="295"/>
      <c r="CE42" s="295"/>
      <c r="CF42" s="295"/>
      <c r="CG42" s="295"/>
      <c r="CH42" s="295"/>
      <c r="CI42" s="295"/>
      <c r="CJ42" s="295"/>
      <c r="CK42" s="295"/>
      <c r="CL42" s="295"/>
      <c r="CM42" s="295"/>
      <c r="CN42" s="296"/>
      <c r="CY42" s="1"/>
    </row>
    <row r="43" spans="2:103" ht="23.25" customHeight="1" x14ac:dyDescent="0.45">
      <c r="B43" s="396" t="s">
        <v>315</v>
      </c>
      <c r="C43" s="396"/>
      <c r="D43" s="396"/>
      <c r="E43" s="396"/>
      <c r="F43" s="396"/>
      <c r="G43" s="396"/>
      <c r="H43" s="396"/>
      <c r="I43" s="396"/>
      <c r="J43" s="396"/>
      <c r="K43" s="396"/>
      <c r="L43" s="396"/>
      <c r="M43" s="396"/>
      <c r="N43" s="396"/>
      <c r="O43" s="396"/>
      <c r="P43" s="396"/>
      <c r="Q43" s="396"/>
      <c r="R43" s="396"/>
      <c r="S43" s="396"/>
      <c r="T43" s="396"/>
      <c r="U43" s="396"/>
      <c r="V43" s="396"/>
      <c r="W43" s="396"/>
      <c r="X43" s="396"/>
      <c r="Y43" s="396"/>
      <c r="Z43" s="396"/>
      <c r="AA43" s="396"/>
      <c r="AB43" s="396"/>
      <c r="AC43" s="396"/>
      <c r="AD43" s="396"/>
      <c r="AE43" s="396"/>
      <c r="AF43" s="396"/>
      <c r="AG43" s="396"/>
      <c r="AH43" s="396"/>
      <c r="AI43" s="396"/>
      <c r="AJ43" s="396"/>
      <c r="AK43" s="396"/>
      <c r="AL43" s="396"/>
      <c r="AM43" s="396"/>
      <c r="AN43" s="396"/>
      <c r="AO43" s="396"/>
      <c r="AP43" s="396"/>
      <c r="AQ43" s="396"/>
      <c r="AR43" s="396"/>
      <c r="AS43" s="396"/>
      <c r="AT43" s="396"/>
      <c r="AU43" s="396"/>
      <c r="AV43" s="396"/>
      <c r="AW43" s="396"/>
      <c r="AX43" s="396"/>
      <c r="AY43" s="396"/>
      <c r="AZ43" s="396"/>
      <c r="BA43" s="396"/>
      <c r="BB43" s="396"/>
      <c r="BC43" s="396"/>
      <c r="BD43" s="396"/>
      <c r="BE43" s="396"/>
      <c r="BF43" s="396"/>
      <c r="BG43" s="396"/>
      <c r="BH43" s="396"/>
      <c r="BI43" s="396"/>
      <c r="BJ43" s="396"/>
      <c r="BK43" s="396"/>
      <c r="BL43" s="396"/>
      <c r="BM43" s="396"/>
      <c r="BN43" s="396"/>
      <c r="BO43" s="396"/>
      <c r="BP43" s="396"/>
      <c r="BQ43" s="396"/>
      <c r="BR43" s="396"/>
      <c r="BS43" s="396"/>
      <c r="BT43" s="396"/>
      <c r="BU43" s="396"/>
      <c r="BV43" s="396"/>
      <c r="BW43" s="396"/>
      <c r="BX43" s="396"/>
      <c r="BY43" s="396"/>
      <c r="BZ43" s="396"/>
      <c r="CA43" s="396"/>
      <c r="CB43" s="396"/>
      <c r="CC43" s="396"/>
      <c r="CD43" s="396"/>
      <c r="CE43" s="396"/>
      <c r="CF43" s="396"/>
      <c r="CG43" s="396"/>
      <c r="CH43" s="396"/>
      <c r="CI43" s="396"/>
      <c r="CJ43" s="396"/>
      <c r="CK43" s="396"/>
      <c r="CL43" s="396"/>
      <c r="CM43" s="396"/>
      <c r="CN43" s="396"/>
      <c r="CY43" s="1"/>
    </row>
    <row r="44" spans="2:103" ht="9.75" customHeight="1" x14ac:dyDescent="0.45">
      <c r="E44" s="10"/>
      <c r="F44" s="10"/>
      <c r="G44" s="10"/>
      <c r="H44" s="10"/>
      <c r="I44" s="10"/>
      <c r="Y44" s="41"/>
      <c r="Z44" s="41"/>
      <c r="AA44" s="41"/>
      <c r="AB44" s="41"/>
      <c r="AC44" s="41"/>
      <c r="AN44" s="41"/>
      <c r="AO44" s="41"/>
      <c r="AP44" s="41"/>
      <c r="AQ44" s="41"/>
      <c r="AR44" s="12"/>
      <c r="AS44" s="12"/>
      <c r="CY44" s="1"/>
    </row>
    <row r="45" spans="2:103" ht="24.75" customHeight="1" x14ac:dyDescent="0.45">
      <c r="B45" s="277" t="s">
        <v>303</v>
      </c>
      <c r="C45" s="278"/>
      <c r="D45" s="278"/>
      <c r="E45" s="278"/>
      <c r="F45" s="278"/>
      <c r="G45" s="279"/>
      <c r="H45" s="283" t="s">
        <v>301</v>
      </c>
      <c r="I45" s="283"/>
      <c r="J45" s="283"/>
      <c r="K45" s="283"/>
      <c r="L45" s="283"/>
      <c r="M45" s="283"/>
      <c r="N45" s="283"/>
      <c r="O45" s="283"/>
      <c r="P45" s="283"/>
      <c r="Q45" s="283"/>
      <c r="R45" s="283"/>
      <c r="S45" s="283"/>
      <c r="T45" s="283"/>
      <c r="U45" s="283"/>
      <c r="V45" s="283"/>
      <c r="W45" s="283"/>
      <c r="X45" s="283"/>
      <c r="Y45" s="283"/>
      <c r="Z45" s="283"/>
      <c r="AA45" s="283"/>
      <c r="AB45" s="283"/>
      <c r="AC45" s="283"/>
      <c r="AD45" s="283"/>
      <c r="AE45" s="283"/>
      <c r="AF45" s="283"/>
      <c r="AG45" s="283"/>
      <c r="AH45" s="283"/>
      <c r="AI45" s="283"/>
      <c r="AJ45" s="283"/>
      <c r="AK45" s="283"/>
      <c r="AL45" s="283"/>
      <c r="AM45" s="283"/>
      <c r="AN45" s="283"/>
      <c r="AO45" s="283"/>
      <c r="AP45" s="283"/>
      <c r="AQ45" s="283"/>
      <c r="AR45" s="283"/>
      <c r="AS45" s="283"/>
      <c r="AT45" s="283"/>
      <c r="AU45" s="283"/>
      <c r="AV45" s="283"/>
      <c r="AW45" s="283"/>
      <c r="AX45" s="283"/>
      <c r="AY45" s="283"/>
      <c r="AZ45" s="283"/>
      <c r="BA45" s="283"/>
      <c r="BB45" s="283"/>
      <c r="BC45" s="283"/>
      <c r="BD45" s="283"/>
      <c r="BE45" s="283"/>
      <c r="BF45" s="283"/>
      <c r="BG45" s="283"/>
      <c r="BH45" s="283"/>
      <c r="BI45" s="283"/>
      <c r="BJ45" s="283"/>
      <c r="BK45" s="283"/>
      <c r="BL45" s="283"/>
      <c r="BM45" s="283"/>
      <c r="BN45" s="283"/>
      <c r="BO45" s="283"/>
      <c r="BP45" s="283"/>
      <c r="BQ45" s="283"/>
      <c r="BR45" s="283"/>
      <c r="BS45" s="283"/>
      <c r="BT45" s="283"/>
      <c r="BU45" s="283"/>
      <c r="BV45" s="283"/>
      <c r="BW45" s="283"/>
      <c r="BX45" s="283"/>
      <c r="BY45" s="283"/>
      <c r="BZ45" s="283"/>
      <c r="CA45" s="283"/>
      <c r="CB45" s="283"/>
      <c r="CC45" s="283"/>
      <c r="CD45" s="283"/>
      <c r="CE45" s="283"/>
      <c r="CF45" s="283"/>
      <c r="CG45" s="283"/>
      <c r="CH45" s="283"/>
      <c r="CI45" s="283"/>
      <c r="CJ45" s="283"/>
      <c r="CK45" s="283"/>
      <c r="CL45" s="283"/>
      <c r="CM45" s="283"/>
      <c r="CN45" s="283"/>
    </row>
    <row r="46" spans="2:103" ht="24.75" customHeight="1" x14ac:dyDescent="0.45">
      <c r="B46" s="280"/>
      <c r="C46" s="281"/>
      <c r="D46" s="281"/>
      <c r="E46" s="281"/>
      <c r="F46" s="281"/>
      <c r="G46" s="282"/>
      <c r="H46" s="283"/>
      <c r="I46" s="283"/>
      <c r="J46" s="283"/>
      <c r="K46" s="283"/>
      <c r="L46" s="283"/>
      <c r="M46" s="283"/>
      <c r="N46" s="283"/>
      <c r="O46" s="283"/>
      <c r="P46" s="283"/>
      <c r="Q46" s="283"/>
      <c r="R46" s="283"/>
      <c r="S46" s="283"/>
      <c r="T46" s="283"/>
      <c r="U46" s="283"/>
      <c r="V46" s="283"/>
      <c r="W46" s="283"/>
      <c r="X46" s="283"/>
      <c r="Y46" s="283"/>
      <c r="Z46" s="283"/>
      <c r="AA46" s="283"/>
      <c r="AB46" s="283"/>
      <c r="AC46" s="283"/>
      <c r="AD46" s="283"/>
      <c r="AE46" s="283"/>
      <c r="AF46" s="283"/>
      <c r="AG46" s="283"/>
      <c r="AH46" s="283"/>
      <c r="AI46" s="283"/>
      <c r="AJ46" s="283"/>
      <c r="AK46" s="283"/>
      <c r="AL46" s="283"/>
      <c r="AM46" s="283"/>
      <c r="AN46" s="283"/>
      <c r="AO46" s="283"/>
      <c r="AP46" s="283"/>
      <c r="AQ46" s="283"/>
      <c r="AR46" s="283"/>
      <c r="AS46" s="283"/>
      <c r="AT46" s="283"/>
      <c r="AU46" s="283"/>
      <c r="AV46" s="283"/>
      <c r="AW46" s="283"/>
      <c r="AX46" s="283"/>
      <c r="AY46" s="283"/>
      <c r="AZ46" s="283"/>
      <c r="BA46" s="283"/>
      <c r="BB46" s="283"/>
      <c r="BC46" s="283"/>
      <c r="BD46" s="283"/>
      <c r="BE46" s="283"/>
      <c r="BF46" s="283"/>
      <c r="BG46" s="283"/>
      <c r="BH46" s="283"/>
      <c r="BI46" s="283"/>
      <c r="BJ46" s="283"/>
      <c r="BK46" s="283"/>
      <c r="BL46" s="283"/>
      <c r="BM46" s="283"/>
      <c r="BN46" s="283"/>
      <c r="BO46" s="283"/>
      <c r="BP46" s="283"/>
      <c r="BQ46" s="283"/>
      <c r="BR46" s="283"/>
      <c r="BS46" s="283"/>
      <c r="BT46" s="283"/>
      <c r="BU46" s="283"/>
      <c r="BV46" s="283"/>
      <c r="BW46" s="283"/>
      <c r="BX46" s="283"/>
      <c r="BY46" s="283"/>
      <c r="BZ46" s="283"/>
      <c r="CA46" s="283"/>
      <c r="CB46" s="283"/>
      <c r="CC46" s="283"/>
      <c r="CD46" s="283"/>
      <c r="CE46" s="283"/>
      <c r="CF46" s="283"/>
      <c r="CG46" s="283"/>
      <c r="CH46" s="283"/>
      <c r="CI46" s="283"/>
      <c r="CJ46" s="283"/>
      <c r="CK46" s="283"/>
      <c r="CL46" s="283"/>
      <c r="CM46" s="283"/>
      <c r="CN46" s="283"/>
    </row>
    <row r="47" spans="2:103" ht="9.75" customHeight="1" x14ac:dyDescent="0.45"/>
    <row r="48" spans="2:103" s="12" customFormat="1" ht="26.4" x14ac:dyDescent="0.65">
      <c r="B48" s="138" t="s">
        <v>405</v>
      </c>
      <c r="E48" s="14"/>
      <c r="F48" s="14"/>
      <c r="G48" s="15"/>
      <c r="H48" s="137"/>
      <c r="I48" s="137"/>
      <c r="J48" s="137"/>
      <c r="K48" s="137"/>
      <c r="L48" s="137"/>
      <c r="M48" s="137"/>
      <c r="N48" s="137"/>
      <c r="O48" s="135"/>
      <c r="P48" s="135"/>
      <c r="Q48" s="135"/>
      <c r="R48" s="135"/>
      <c r="S48" s="135"/>
      <c r="T48" s="135"/>
      <c r="U48" s="135"/>
      <c r="V48" s="136"/>
      <c r="W48" s="136"/>
      <c r="X48" s="136"/>
      <c r="Y48" s="137"/>
      <c r="Z48" s="137"/>
    </row>
    <row r="49" spans="2:92" s="12" customFormat="1" ht="5.25" customHeight="1" x14ac:dyDescent="0.5">
      <c r="B49" s="134"/>
      <c r="E49" s="14"/>
      <c r="F49" s="14"/>
      <c r="G49" s="15"/>
      <c r="H49" s="137"/>
      <c r="I49" s="137"/>
      <c r="J49" s="137"/>
      <c r="K49" s="137"/>
      <c r="L49" s="137"/>
      <c r="M49" s="137"/>
      <c r="N49" s="137"/>
      <c r="O49" s="135"/>
      <c r="P49" s="135"/>
      <c r="Q49" s="135"/>
      <c r="R49" s="135"/>
      <c r="S49" s="135"/>
      <c r="T49" s="135"/>
      <c r="U49" s="135"/>
      <c r="V49" s="136"/>
      <c r="W49" s="136"/>
      <c r="X49" s="136"/>
      <c r="Y49" s="137"/>
      <c r="Z49" s="137"/>
    </row>
    <row r="50" spans="2:92" s="12" customFormat="1" ht="24.75" customHeight="1" thickBot="1" x14ac:dyDescent="0.5">
      <c r="B50" s="277" t="s">
        <v>303</v>
      </c>
      <c r="C50" s="278"/>
      <c r="D50" s="278"/>
      <c r="E50" s="278"/>
      <c r="F50" s="278"/>
      <c r="G50" s="279"/>
      <c r="H50" s="412" t="s">
        <v>410</v>
      </c>
      <c r="I50" s="413"/>
      <c r="J50" s="413"/>
      <c r="K50" s="413"/>
      <c r="L50" s="413"/>
      <c r="M50" s="413"/>
      <c r="N50" s="413"/>
      <c r="O50" s="413"/>
      <c r="P50" s="413"/>
      <c r="Q50" s="413"/>
      <c r="R50" s="413"/>
      <c r="S50" s="413"/>
      <c r="T50" s="413"/>
      <c r="U50" s="413"/>
      <c r="V50" s="413"/>
      <c r="W50" s="413"/>
      <c r="X50" s="413"/>
      <c r="Y50" s="413"/>
      <c r="Z50" s="413"/>
      <c r="AA50" s="413"/>
      <c r="AB50" s="413"/>
      <c r="AC50" s="413"/>
      <c r="AD50" s="413"/>
      <c r="AE50" s="413"/>
      <c r="AF50" s="413"/>
      <c r="AG50" s="413"/>
      <c r="AH50" s="413"/>
      <c r="AI50" s="413"/>
      <c r="AJ50" s="413"/>
      <c r="AK50" s="413"/>
      <c r="AL50" s="413"/>
      <c r="AM50" s="413"/>
      <c r="AN50" s="413"/>
      <c r="AO50" s="413"/>
      <c r="AP50" s="413"/>
      <c r="AQ50" s="413"/>
      <c r="AR50" s="413"/>
      <c r="AS50" s="413"/>
      <c r="AT50" s="413"/>
      <c r="AU50" s="413"/>
      <c r="AV50" s="413"/>
      <c r="AW50" s="413"/>
      <c r="AX50" s="413"/>
      <c r="AY50" s="413"/>
      <c r="AZ50" s="413"/>
      <c r="BA50" s="413"/>
      <c r="BB50" s="413"/>
      <c r="BC50" s="413"/>
      <c r="BD50" s="413"/>
      <c r="BE50" s="413"/>
      <c r="BF50" s="413"/>
      <c r="BG50" s="413"/>
      <c r="BH50" s="413"/>
      <c r="BI50" s="413"/>
      <c r="BJ50" s="413"/>
      <c r="BK50" s="413"/>
      <c r="BL50" s="413"/>
      <c r="BM50" s="413"/>
      <c r="BN50" s="413"/>
      <c r="BO50" s="413"/>
      <c r="BP50" s="413"/>
      <c r="BQ50" s="413"/>
      <c r="BR50" s="413"/>
      <c r="BS50" s="413"/>
      <c r="BT50" s="413"/>
      <c r="BU50" s="413"/>
      <c r="BV50" s="413"/>
      <c r="BW50" s="413"/>
      <c r="BX50" s="413"/>
      <c r="BY50" s="413"/>
      <c r="BZ50" s="413"/>
      <c r="CA50" s="413"/>
      <c r="CB50" s="413"/>
      <c r="CC50" s="413"/>
      <c r="CD50" s="413"/>
      <c r="CE50" s="413"/>
      <c r="CF50" s="413"/>
      <c r="CG50" s="413"/>
      <c r="CH50" s="413"/>
      <c r="CI50" s="413"/>
      <c r="CJ50" s="413"/>
      <c r="CK50" s="413"/>
      <c r="CL50" s="413"/>
      <c r="CM50" s="413"/>
      <c r="CN50" s="414"/>
    </row>
    <row r="51" spans="2:92" s="12" customFormat="1" ht="24.75" customHeight="1" thickBot="1" x14ac:dyDescent="0.5">
      <c r="B51" s="409"/>
      <c r="C51" s="410"/>
      <c r="D51" s="410"/>
      <c r="E51" s="410"/>
      <c r="F51" s="410"/>
      <c r="G51" s="411"/>
      <c r="H51" s="137" t="s">
        <v>344</v>
      </c>
      <c r="I51" s="137"/>
      <c r="J51" s="137"/>
      <c r="K51" s="137"/>
      <c r="L51" s="137"/>
      <c r="M51" s="137"/>
      <c r="N51" s="137"/>
      <c r="O51" s="137"/>
      <c r="P51" s="137"/>
      <c r="Q51" s="137"/>
      <c r="AM51" s="405" t="s">
        <v>345</v>
      </c>
      <c r="AN51" s="405"/>
      <c r="AO51" s="405"/>
      <c r="AP51" s="405"/>
      <c r="AQ51" s="405"/>
      <c r="AR51" s="405"/>
      <c r="AS51" s="405"/>
      <c r="AT51" s="405"/>
      <c r="AU51" s="405"/>
      <c r="AV51" s="405"/>
      <c r="AW51" s="405"/>
      <c r="AX51" s="405"/>
      <c r="AY51" s="405"/>
      <c r="AZ51" s="405"/>
      <c r="BA51" s="407"/>
      <c r="BB51" s="402"/>
      <c r="BC51" s="403"/>
      <c r="BD51" s="403"/>
      <c r="BE51" s="403"/>
      <c r="BF51" s="403"/>
      <c r="BG51" s="404"/>
      <c r="BH51" s="405" t="s">
        <v>346</v>
      </c>
      <c r="BI51" s="405"/>
      <c r="BJ51" s="405"/>
      <c r="BK51" s="405"/>
      <c r="BL51" s="405"/>
      <c r="BM51" s="405"/>
      <c r="BN51" s="405"/>
      <c r="BO51" s="405"/>
      <c r="BX51" s="137"/>
      <c r="BY51" s="137"/>
      <c r="CN51" s="139"/>
    </row>
    <row r="52" spans="2:92" s="12" customFormat="1" ht="6" customHeight="1" x14ac:dyDescent="0.45">
      <c r="B52" s="280"/>
      <c r="C52" s="281"/>
      <c r="D52" s="281"/>
      <c r="E52" s="281"/>
      <c r="F52" s="281"/>
      <c r="G52" s="282"/>
      <c r="H52" s="184"/>
      <c r="I52" s="184"/>
      <c r="J52" s="184"/>
      <c r="K52" s="184"/>
      <c r="L52" s="184"/>
      <c r="M52" s="184"/>
      <c r="N52" s="184"/>
      <c r="O52" s="185"/>
      <c r="P52" s="185"/>
      <c r="Q52" s="185"/>
      <c r="R52" s="185"/>
      <c r="S52" s="185"/>
      <c r="T52" s="185"/>
      <c r="U52" s="185"/>
      <c r="V52" s="186"/>
      <c r="W52" s="186"/>
      <c r="X52" s="186"/>
      <c r="Y52" s="184"/>
      <c r="Z52" s="184"/>
      <c r="AA52" s="140"/>
      <c r="AB52" s="140"/>
      <c r="AC52" s="140"/>
      <c r="AD52" s="140"/>
      <c r="AE52" s="140"/>
      <c r="AF52" s="140"/>
      <c r="AG52" s="140"/>
      <c r="AH52" s="140"/>
      <c r="AI52" s="140"/>
      <c r="AJ52" s="140"/>
      <c r="AK52" s="140"/>
      <c r="AL52" s="140"/>
      <c r="AM52" s="140"/>
      <c r="AN52" s="140"/>
      <c r="AO52" s="140"/>
      <c r="AP52" s="140"/>
      <c r="AQ52" s="140"/>
      <c r="AR52" s="140"/>
      <c r="AS52" s="140"/>
      <c r="AT52" s="140"/>
      <c r="AU52" s="140"/>
      <c r="AV52" s="140"/>
      <c r="AW52" s="140"/>
      <c r="AX52" s="140"/>
      <c r="AY52" s="140"/>
      <c r="AZ52" s="140"/>
      <c r="BA52" s="140"/>
      <c r="BB52" s="140"/>
      <c r="BC52" s="140"/>
      <c r="BD52" s="140"/>
      <c r="BE52" s="140"/>
      <c r="BF52" s="140"/>
      <c r="BG52" s="140"/>
      <c r="BH52" s="140"/>
      <c r="BI52" s="140"/>
      <c r="BJ52" s="140"/>
      <c r="BK52" s="140"/>
      <c r="BL52" s="140"/>
      <c r="BM52" s="140"/>
      <c r="BN52" s="140"/>
      <c r="BO52" s="140"/>
      <c r="BP52" s="140"/>
      <c r="BQ52" s="140"/>
      <c r="BR52" s="140"/>
      <c r="BS52" s="140"/>
      <c r="BT52" s="140"/>
      <c r="BU52" s="140"/>
      <c r="BV52" s="140"/>
      <c r="BW52" s="140"/>
      <c r="BX52" s="140"/>
      <c r="BY52" s="140"/>
      <c r="BZ52" s="140"/>
      <c r="CA52" s="140"/>
      <c r="CB52" s="140"/>
      <c r="CC52" s="140"/>
      <c r="CD52" s="140"/>
      <c r="CE52" s="140"/>
      <c r="CF52" s="140"/>
      <c r="CG52" s="140"/>
      <c r="CH52" s="140"/>
      <c r="CI52" s="140"/>
      <c r="CJ52" s="140"/>
      <c r="CK52" s="140"/>
      <c r="CL52" s="140"/>
      <c r="CM52" s="140"/>
      <c r="CN52" s="141"/>
    </row>
    <row r="53" spans="2:92" s="12" customFormat="1" ht="24.75" customHeight="1" x14ac:dyDescent="0.45">
      <c r="B53" s="217"/>
      <c r="C53" s="217"/>
      <c r="D53" s="217"/>
      <c r="E53" s="217"/>
      <c r="F53" s="217"/>
      <c r="G53" s="217"/>
      <c r="H53" s="406"/>
      <c r="I53" s="406"/>
      <c r="J53" s="406"/>
      <c r="K53" s="406"/>
      <c r="L53" s="406"/>
      <c r="M53" s="406"/>
      <c r="N53" s="406"/>
      <c r="O53" s="406"/>
      <c r="P53" s="406"/>
      <c r="Q53" s="406"/>
      <c r="R53" s="406"/>
      <c r="S53" s="406"/>
      <c r="T53" s="406"/>
      <c r="U53" s="406"/>
      <c r="V53" s="406"/>
      <c r="W53" s="406"/>
      <c r="X53" s="406"/>
      <c r="Y53" s="406"/>
      <c r="Z53" s="406"/>
      <c r="AA53" s="406"/>
      <c r="AB53" s="406"/>
      <c r="AC53" s="406"/>
      <c r="AD53" s="406"/>
      <c r="AE53" s="406"/>
      <c r="AF53" s="406"/>
      <c r="AG53" s="406"/>
      <c r="AH53" s="406"/>
      <c r="AI53" s="406"/>
      <c r="AJ53" s="406"/>
      <c r="AK53" s="406"/>
      <c r="AL53" s="406"/>
      <c r="AM53" s="406"/>
      <c r="AN53" s="406"/>
      <c r="AO53" s="406"/>
      <c r="AP53" s="406"/>
      <c r="AQ53" s="406"/>
      <c r="AR53" s="406"/>
      <c r="AS53" s="406"/>
      <c r="AT53" s="406"/>
      <c r="AU53" s="406"/>
      <c r="AV53" s="406"/>
      <c r="AW53" s="406"/>
      <c r="AX53" s="406"/>
      <c r="AY53" s="406"/>
      <c r="AZ53" s="406"/>
      <c r="BA53" s="406"/>
      <c r="BB53" s="406"/>
      <c r="BC53" s="406"/>
      <c r="BD53" s="406"/>
      <c r="BE53" s="406"/>
      <c r="BF53" s="406"/>
      <c r="BG53" s="406"/>
      <c r="BH53" s="406"/>
      <c r="BI53" s="406"/>
      <c r="BJ53" s="406"/>
      <c r="BK53" s="406"/>
      <c r="BL53" s="406"/>
      <c r="BM53" s="406"/>
      <c r="BN53" s="406"/>
      <c r="BO53" s="406"/>
      <c r="BP53" s="406"/>
      <c r="BQ53" s="406"/>
      <c r="BR53" s="406"/>
      <c r="BS53" s="406"/>
      <c r="BT53" s="406"/>
      <c r="BU53" s="406"/>
      <c r="BV53" s="406"/>
      <c r="BW53" s="406"/>
      <c r="BX53" s="406"/>
      <c r="BY53" s="406"/>
      <c r="BZ53" s="406"/>
      <c r="CA53" s="406"/>
      <c r="CB53" s="406"/>
      <c r="CC53" s="406"/>
      <c r="CD53" s="406"/>
      <c r="CE53" s="406"/>
      <c r="CF53" s="406"/>
      <c r="CG53" s="406"/>
      <c r="CH53" s="406"/>
      <c r="CI53" s="406"/>
      <c r="CJ53" s="406"/>
      <c r="CK53" s="406"/>
      <c r="CL53" s="406"/>
      <c r="CM53" s="406"/>
      <c r="CN53" s="406"/>
    </row>
    <row r="54" spans="2:92" s="12" customFormat="1" ht="24.75" customHeight="1" x14ac:dyDescent="0.45">
      <c r="B54" s="217"/>
      <c r="C54" s="217"/>
      <c r="D54" s="217"/>
      <c r="E54" s="217"/>
      <c r="F54" s="217"/>
      <c r="G54" s="217"/>
      <c r="H54" s="406"/>
      <c r="I54" s="406"/>
      <c r="J54" s="406"/>
      <c r="K54" s="406"/>
      <c r="L54" s="406"/>
      <c r="M54" s="406"/>
      <c r="N54" s="406"/>
      <c r="O54" s="406"/>
      <c r="P54" s="406"/>
      <c r="Q54" s="406"/>
      <c r="R54" s="406"/>
      <c r="S54" s="406"/>
      <c r="T54" s="406"/>
      <c r="U54" s="406"/>
      <c r="V54" s="406"/>
      <c r="W54" s="406"/>
      <c r="X54" s="406"/>
      <c r="Y54" s="406"/>
      <c r="Z54" s="406"/>
      <c r="AA54" s="406"/>
      <c r="AB54" s="406"/>
      <c r="AC54" s="406"/>
      <c r="AD54" s="406"/>
      <c r="AE54" s="406"/>
      <c r="AF54" s="406"/>
      <c r="AG54" s="406"/>
      <c r="AH54" s="406"/>
      <c r="AI54" s="406"/>
      <c r="AJ54" s="406"/>
      <c r="AK54" s="406"/>
      <c r="AL54" s="406"/>
      <c r="AM54" s="406"/>
      <c r="AN54" s="406"/>
      <c r="AO54" s="406"/>
      <c r="AP54" s="406"/>
      <c r="AQ54" s="406"/>
      <c r="AR54" s="406"/>
      <c r="AS54" s="406"/>
      <c r="AT54" s="406"/>
      <c r="AU54" s="406"/>
      <c r="AV54" s="406"/>
      <c r="AW54" s="406"/>
      <c r="AX54" s="406"/>
      <c r="AY54" s="406"/>
      <c r="AZ54" s="406"/>
      <c r="BA54" s="406"/>
      <c r="BB54" s="406"/>
      <c r="BC54" s="406"/>
      <c r="BD54" s="406"/>
      <c r="BE54" s="406"/>
      <c r="BF54" s="406"/>
      <c r="BG54" s="406"/>
      <c r="BH54" s="406"/>
      <c r="BI54" s="406"/>
      <c r="BJ54" s="406"/>
      <c r="BK54" s="406"/>
      <c r="BL54" s="406"/>
      <c r="BM54" s="406"/>
      <c r="BN54" s="406"/>
      <c r="BO54" s="406"/>
      <c r="BP54" s="406"/>
      <c r="BQ54" s="406"/>
      <c r="BR54" s="406"/>
      <c r="BS54" s="406"/>
      <c r="BT54" s="406"/>
      <c r="BU54" s="406"/>
      <c r="BV54" s="406"/>
      <c r="BW54" s="406"/>
      <c r="BX54" s="406"/>
      <c r="BY54" s="406"/>
      <c r="BZ54" s="406"/>
      <c r="CA54" s="406"/>
      <c r="CB54" s="406"/>
      <c r="CC54" s="406"/>
      <c r="CD54" s="406"/>
      <c r="CE54" s="406"/>
      <c r="CF54" s="406"/>
      <c r="CG54" s="406"/>
      <c r="CH54" s="406"/>
      <c r="CI54" s="406"/>
      <c r="CJ54" s="406"/>
      <c r="CK54" s="406"/>
      <c r="CL54" s="406"/>
      <c r="CM54" s="406"/>
      <c r="CN54" s="406"/>
    </row>
    <row r="55" spans="2:92" s="12" customFormat="1" ht="24.75" customHeight="1" x14ac:dyDescent="0.45">
      <c r="B55" s="217"/>
      <c r="C55" s="217"/>
      <c r="D55" s="217"/>
      <c r="E55" s="217"/>
      <c r="F55" s="217"/>
      <c r="G55" s="217"/>
      <c r="H55" s="406"/>
      <c r="I55" s="406"/>
      <c r="J55" s="406"/>
      <c r="K55" s="406"/>
      <c r="L55" s="406"/>
      <c r="M55" s="406"/>
      <c r="N55" s="406"/>
      <c r="O55" s="406"/>
      <c r="P55" s="406"/>
      <c r="Q55" s="406"/>
      <c r="R55" s="406"/>
      <c r="S55" s="406"/>
      <c r="T55" s="406"/>
      <c r="U55" s="406"/>
      <c r="V55" s="406"/>
      <c r="W55" s="406"/>
      <c r="X55" s="406"/>
      <c r="Y55" s="406"/>
      <c r="Z55" s="406"/>
      <c r="AA55" s="406"/>
      <c r="AB55" s="406"/>
      <c r="AC55" s="406"/>
      <c r="AD55" s="406"/>
      <c r="AE55" s="406"/>
      <c r="AF55" s="406"/>
      <c r="AG55" s="406"/>
      <c r="AH55" s="406"/>
      <c r="AI55" s="406"/>
      <c r="AJ55" s="406"/>
      <c r="AK55" s="406"/>
      <c r="AL55" s="406"/>
      <c r="AM55" s="406"/>
      <c r="AN55" s="406"/>
      <c r="AO55" s="406"/>
      <c r="AP55" s="406"/>
      <c r="AQ55" s="406"/>
      <c r="AR55" s="406"/>
      <c r="AS55" s="406"/>
      <c r="AT55" s="406"/>
      <c r="AU55" s="406"/>
      <c r="AV55" s="406"/>
      <c r="AW55" s="406"/>
      <c r="AX55" s="406"/>
      <c r="AY55" s="406"/>
      <c r="AZ55" s="406"/>
      <c r="BA55" s="406"/>
      <c r="BB55" s="406"/>
      <c r="BC55" s="406"/>
      <c r="BD55" s="406"/>
      <c r="BE55" s="406"/>
      <c r="BF55" s="406"/>
      <c r="BG55" s="406"/>
      <c r="BH55" s="406"/>
      <c r="BI55" s="406"/>
      <c r="BJ55" s="406"/>
      <c r="BK55" s="406"/>
      <c r="BL55" s="406"/>
      <c r="BM55" s="406"/>
      <c r="BN55" s="406"/>
      <c r="BO55" s="406"/>
      <c r="BP55" s="406"/>
      <c r="BQ55" s="406"/>
      <c r="BR55" s="406"/>
      <c r="BS55" s="406"/>
      <c r="BT55" s="406"/>
      <c r="BU55" s="406"/>
      <c r="BV55" s="406"/>
      <c r="BW55" s="406"/>
      <c r="BX55" s="406"/>
      <c r="BY55" s="406"/>
      <c r="BZ55" s="406"/>
      <c r="CA55" s="406"/>
      <c r="CB55" s="406"/>
      <c r="CC55" s="406"/>
      <c r="CD55" s="406"/>
      <c r="CE55" s="406"/>
      <c r="CF55" s="406"/>
      <c r="CG55" s="406"/>
      <c r="CH55" s="406"/>
      <c r="CI55" s="406"/>
      <c r="CJ55" s="406"/>
      <c r="CK55" s="406"/>
      <c r="CL55" s="406"/>
      <c r="CM55" s="406"/>
      <c r="CN55" s="406"/>
    </row>
    <row r="56" spans="2:92" s="12" customFormat="1" ht="24.75" customHeight="1" x14ac:dyDescent="0.45">
      <c r="B56" s="217"/>
      <c r="C56" s="217"/>
      <c r="D56" s="217"/>
      <c r="E56" s="217"/>
      <c r="F56" s="217"/>
      <c r="G56" s="217"/>
      <c r="H56" s="406"/>
      <c r="I56" s="406"/>
      <c r="J56" s="406"/>
      <c r="K56" s="406"/>
      <c r="L56" s="406"/>
      <c r="M56" s="406"/>
      <c r="N56" s="406"/>
      <c r="O56" s="406"/>
      <c r="P56" s="406"/>
      <c r="Q56" s="406"/>
      <c r="R56" s="406"/>
      <c r="S56" s="406"/>
      <c r="T56" s="406"/>
      <c r="U56" s="406"/>
      <c r="V56" s="406"/>
      <c r="W56" s="406"/>
      <c r="X56" s="406"/>
      <c r="Y56" s="406"/>
      <c r="Z56" s="406"/>
      <c r="AA56" s="406"/>
      <c r="AB56" s="406"/>
      <c r="AC56" s="406"/>
      <c r="AD56" s="406"/>
      <c r="AE56" s="406"/>
      <c r="AF56" s="406"/>
      <c r="AG56" s="406"/>
      <c r="AH56" s="406"/>
      <c r="AI56" s="406"/>
      <c r="AJ56" s="406"/>
      <c r="AK56" s="406"/>
      <c r="AL56" s="406"/>
      <c r="AM56" s="406"/>
      <c r="AN56" s="406"/>
      <c r="AO56" s="406"/>
      <c r="AP56" s="406"/>
      <c r="AQ56" s="406"/>
      <c r="AR56" s="406"/>
      <c r="AS56" s="406"/>
      <c r="AT56" s="406"/>
      <c r="AU56" s="406"/>
      <c r="AV56" s="406"/>
      <c r="AW56" s="406"/>
      <c r="AX56" s="406"/>
      <c r="AY56" s="406"/>
      <c r="AZ56" s="406"/>
      <c r="BA56" s="406"/>
      <c r="BB56" s="406"/>
      <c r="BC56" s="406"/>
      <c r="BD56" s="406"/>
      <c r="BE56" s="406"/>
      <c r="BF56" s="406"/>
      <c r="BG56" s="406"/>
      <c r="BH56" s="406"/>
      <c r="BI56" s="406"/>
      <c r="BJ56" s="406"/>
      <c r="BK56" s="406"/>
      <c r="BL56" s="406"/>
      <c r="BM56" s="406"/>
      <c r="BN56" s="406"/>
      <c r="BO56" s="406"/>
      <c r="BP56" s="406"/>
      <c r="BQ56" s="406"/>
      <c r="BR56" s="406"/>
      <c r="BS56" s="406"/>
      <c r="BT56" s="406"/>
      <c r="BU56" s="406"/>
      <c r="BV56" s="406"/>
      <c r="BW56" s="406"/>
      <c r="BX56" s="406"/>
      <c r="BY56" s="406"/>
      <c r="BZ56" s="406"/>
      <c r="CA56" s="406"/>
      <c r="CB56" s="406"/>
      <c r="CC56" s="406"/>
      <c r="CD56" s="406"/>
      <c r="CE56" s="406"/>
      <c r="CF56" s="406"/>
      <c r="CG56" s="406"/>
      <c r="CH56" s="406"/>
      <c r="CI56" s="406"/>
      <c r="CJ56" s="406"/>
      <c r="CK56" s="406"/>
      <c r="CL56" s="406"/>
      <c r="CM56" s="406"/>
      <c r="CN56" s="406"/>
    </row>
    <row r="57" spans="2:92" s="12" customFormat="1" ht="24.75" customHeight="1" x14ac:dyDescent="0.45">
      <c r="B57" s="217"/>
      <c r="C57" s="217"/>
      <c r="D57" s="217"/>
      <c r="E57" s="217"/>
      <c r="F57" s="217"/>
      <c r="G57" s="217"/>
      <c r="H57" s="406"/>
      <c r="I57" s="406"/>
      <c r="J57" s="406"/>
      <c r="K57" s="406"/>
      <c r="L57" s="406"/>
      <c r="M57" s="406"/>
      <c r="N57" s="183"/>
      <c r="P57" s="408"/>
      <c r="Q57" s="408"/>
      <c r="R57" s="408"/>
      <c r="S57" s="408"/>
      <c r="T57" s="408"/>
      <c r="U57" s="408"/>
      <c r="V57" s="408"/>
      <c r="W57" s="408"/>
      <c r="X57" s="408"/>
      <c r="Y57" s="408"/>
      <c r="Z57" s="408"/>
      <c r="AA57" s="408"/>
      <c r="AB57" s="408"/>
      <c r="AC57" s="408"/>
      <c r="AD57" s="408"/>
      <c r="AE57" s="408"/>
      <c r="AF57" s="408"/>
      <c r="AG57" s="408"/>
      <c r="AH57" s="408"/>
      <c r="AI57" s="408"/>
      <c r="AJ57" s="408"/>
      <c r="AK57" s="408"/>
      <c r="AL57" s="408"/>
      <c r="AM57" s="408"/>
      <c r="AN57" s="408"/>
      <c r="AO57" s="408"/>
      <c r="AP57" s="408"/>
      <c r="AQ57" s="408"/>
      <c r="AR57" s="408"/>
      <c r="AS57" s="408"/>
      <c r="AT57" s="408"/>
      <c r="AU57" s="408"/>
      <c r="AV57" s="408"/>
      <c r="AW57" s="408"/>
      <c r="AX57" s="408"/>
      <c r="AY57" s="408"/>
      <c r="AZ57" s="408"/>
      <c r="BA57" s="408"/>
      <c r="BB57" s="408"/>
      <c r="BC57" s="408"/>
      <c r="BD57" s="408"/>
      <c r="BE57" s="408"/>
      <c r="BF57" s="408"/>
      <c r="BG57" s="408"/>
      <c r="BH57" s="408"/>
      <c r="BI57" s="408"/>
      <c r="BJ57" s="408"/>
      <c r="BK57" s="408"/>
      <c r="BL57" s="408"/>
      <c r="BM57" s="408"/>
      <c r="BN57" s="408"/>
      <c r="BO57" s="408"/>
      <c r="BP57" s="408"/>
      <c r="BQ57" s="408"/>
      <c r="BR57" s="408"/>
      <c r="BS57" s="408"/>
      <c r="BT57" s="408"/>
      <c r="BU57" s="408"/>
      <c r="BV57" s="408"/>
      <c r="BW57" s="408"/>
      <c r="BX57" s="408"/>
      <c r="BY57" s="408"/>
      <c r="BZ57" s="408"/>
      <c r="CA57" s="408"/>
      <c r="CB57" s="408"/>
      <c r="CC57" s="408"/>
      <c r="CD57" s="408"/>
      <c r="CE57" s="183"/>
    </row>
    <row r="58" spans="2:92" ht="8.25" customHeight="1" x14ac:dyDescent="0.45">
      <c r="G58" s="36"/>
      <c r="H58" s="36"/>
      <c r="I58" s="36"/>
    </row>
    <row r="59" spans="2:92" ht="24.75" customHeight="1" x14ac:dyDescent="0.45">
      <c r="G59" s="36"/>
      <c r="H59" s="36"/>
      <c r="I59" s="36"/>
    </row>
    <row r="60" spans="2:92" ht="24.75" customHeight="1" x14ac:dyDescent="0.45"/>
    <row r="61" spans="2:92" ht="24.75" customHeight="1" x14ac:dyDescent="0.45"/>
    <row r="62" spans="2:92" ht="24.75" customHeight="1" x14ac:dyDescent="0.45"/>
  </sheetData>
  <mergeCells count="117">
    <mergeCell ref="B57:G57"/>
    <mergeCell ref="B56:G56"/>
    <mergeCell ref="B55:G55"/>
    <mergeCell ref="B54:G54"/>
    <mergeCell ref="B53:G53"/>
    <mergeCell ref="BB51:BG51"/>
    <mergeCell ref="BH51:BO51"/>
    <mergeCell ref="H53:CN53"/>
    <mergeCell ref="H56:CN56"/>
    <mergeCell ref="H55:CN55"/>
    <mergeCell ref="H54:CN54"/>
    <mergeCell ref="H57:M57"/>
    <mergeCell ref="AM51:BA51"/>
    <mergeCell ref="P57:CD57"/>
    <mergeCell ref="B50:G52"/>
    <mergeCell ref="H50:CN50"/>
    <mergeCell ref="B43:CN43"/>
    <mergeCell ref="AY42:BI42"/>
    <mergeCell ref="BJ42:CN42"/>
    <mergeCell ref="B35:K35"/>
    <mergeCell ref="L35:AX35"/>
    <mergeCell ref="AY35:CN35"/>
    <mergeCell ref="B38:K40"/>
    <mergeCell ref="L38:N38"/>
    <mergeCell ref="P38:AA38"/>
    <mergeCell ref="B42:K42"/>
    <mergeCell ref="L42:AX42"/>
    <mergeCell ref="L41:AX41"/>
    <mergeCell ref="AY41:BI41"/>
    <mergeCell ref="BJ41:CN41"/>
    <mergeCell ref="B32:CN32"/>
    <mergeCell ref="B36:K37"/>
    <mergeCell ref="L36:AX37"/>
    <mergeCell ref="AY36:BI36"/>
    <mergeCell ref="BJ36:CN36"/>
    <mergeCell ref="AY37:BI37"/>
    <mergeCell ref="BJ37:CN37"/>
    <mergeCell ref="B34:K34"/>
    <mergeCell ref="BQ34:CN34"/>
    <mergeCell ref="L34:N34"/>
    <mergeCell ref="AI34:AK34"/>
    <mergeCell ref="BE34:BG34"/>
    <mergeCell ref="BH34:BP34"/>
    <mergeCell ref="O34:AH34"/>
    <mergeCell ref="AL34:BD34"/>
    <mergeCell ref="B33:CN33"/>
    <mergeCell ref="B29:K29"/>
    <mergeCell ref="L29:AX29"/>
    <mergeCell ref="BE6:BM6"/>
    <mergeCell ref="BN6:BY6"/>
    <mergeCell ref="BZ6:CB6"/>
    <mergeCell ref="BJ15:CN15"/>
    <mergeCell ref="AY29:BI29"/>
    <mergeCell ref="BJ29:CN29"/>
    <mergeCell ref="L24:AX25"/>
    <mergeCell ref="AY24:BI24"/>
    <mergeCell ref="BJ24:CN24"/>
    <mergeCell ref="L16:AX17"/>
    <mergeCell ref="AY16:BI16"/>
    <mergeCell ref="BJ16:CN16"/>
    <mergeCell ref="AY17:BI17"/>
    <mergeCell ref="BJ17:CN17"/>
    <mergeCell ref="P18:AA18"/>
    <mergeCell ref="AB18:CN18"/>
    <mergeCell ref="L19:CN20"/>
    <mergeCell ref="B22:CN22"/>
    <mergeCell ref="B26:K28"/>
    <mergeCell ref="L26:N26"/>
    <mergeCell ref="P26:AA26"/>
    <mergeCell ref="AB26:CN26"/>
    <mergeCell ref="L27:CN28"/>
    <mergeCell ref="B23:K23"/>
    <mergeCell ref="L23:AX23"/>
    <mergeCell ref="AY23:CN23"/>
    <mergeCell ref="AY25:BI25"/>
    <mergeCell ref="BJ25:CN25"/>
    <mergeCell ref="B18:K20"/>
    <mergeCell ref="L18:N18"/>
    <mergeCell ref="CI5:CL5"/>
    <mergeCell ref="CM5:CN5"/>
    <mergeCell ref="B15:K17"/>
    <mergeCell ref="B24:K25"/>
    <mergeCell ref="C3:AN3"/>
    <mergeCell ref="P6:W6"/>
    <mergeCell ref="B8:CN8"/>
    <mergeCell ref="A9:CO9"/>
    <mergeCell ref="B11:CN11"/>
    <mergeCell ref="B13:CN13"/>
    <mergeCell ref="B14:CN14"/>
    <mergeCell ref="BE5:BM5"/>
    <mergeCell ref="BZ5:CB5"/>
    <mergeCell ref="CC5:CF5"/>
    <mergeCell ref="CG5:CH5"/>
    <mergeCell ref="B45:G46"/>
    <mergeCell ref="H45:CN46"/>
    <mergeCell ref="BN1:CN2"/>
    <mergeCell ref="BE4:CO4"/>
    <mergeCell ref="BN5:BY5"/>
    <mergeCell ref="B30:K30"/>
    <mergeCell ref="L30:AX30"/>
    <mergeCell ref="AY30:BI30"/>
    <mergeCell ref="BJ30:CN30"/>
    <mergeCell ref="AB38:CN38"/>
    <mergeCell ref="L39:CN40"/>
    <mergeCell ref="B41:K41"/>
    <mergeCell ref="AP1:BC1"/>
    <mergeCell ref="L15:P15"/>
    <mergeCell ref="Q15:AX15"/>
    <mergeCell ref="AY15:BI15"/>
    <mergeCell ref="BE1:BM2"/>
    <mergeCell ref="BE3:BM3"/>
    <mergeCell ref="BN3:CN3"/>
    <mergeCell ref="CC6:CF6"/>
    <mergeCell ref="CG6:CH6"/>
    <mergeCell ref="CI6:CL6"/>
    <mergeCell ref="CM6:CN6"/>
    <mergeCell ref="AP2:BC5"/>
  </mergeCells>
  <phoneticPr fontId="3"/>
  <conditionalFormatting sqref="L16">
    <cfRule type="cellIs" dxfId="143" priority="80" operator="equal">
      <formula>""</formula>
    </cfRule>
  </conditionalFormatting>
  <conditionalFormatting sqref="L19">
    <cfRule type="cellIs" dxfId="142" priority="67" operator="equal">
      <formula>""</formula>
    </cfRule>
  </conditionalFormatting>
  <conditionalFormatting sqref="L23:L24">
    <cfRule type="cellIs" dxfId="141" priority="1" operator="equal">
      <formula>""</formula>
    </cfRule>
  </conditionalFormatting>
  <conditionalFormatting sqref="L27">
    <cfRule type="cellIs" dxfId="140" priority="65" operator="equal">
      <formula>""</formula>
    </cfRule>
  </conditionalFormatting>
  <conditionalFormatting sqref="L29:L30">
    <cfRule type="cellIs" dxfId="139" priority="72" operator="equal">
      <formula>""</formula>
    </cfRule>
  </conditionalFormatting>
  <conditionalFormatting sqref="L35:L36">
    <cfRule type="cellIs" dxfId="138" priority="4" operator="equal">
      <formula>""</formula>
    </cfRule>
  </conditionalFormatting>
  <conditionalFormatting sqref="L39">
    <cfRule type="cellIs" dxfId="137" priority="37" operator="equal">
      <formula>""</formula>
    </cfRule>
  </conditionalFormatting>
  <conditionalFormatting sqref="L41:L42">
    <cfRule type="cellIs" dxfId="136" priority="39" operator="equal">
      <formula>""</formula>
    </cfRule>
  </conditionalFormatting>
  <conditionalFormatting sqref="P18">
    <cfRule type="cellIs" dxfId="135" priority="68" operator="equal">
      <formula>""</formula>
    </cfRule>
  </conditionalFormatting>
  <conditionalFormatting sqref="P26">
    <cfRule type="cellIs" dxfId="134" priority="66" operator="equal">
      <formula>""</formula>
    </cfRule>
  </conditionalFormatting>
  <conditionalFormatting sqref="P38">
    <cfRule type="cellIs" dxfId="133" priority="38" operator="equal">
      <formula>""</formula>
    </cfRule>
  </conditionalFormatting>
  <conditionalFormatting sqref="Q15">
    <cfRule type="cellIs" dxfId="132" priority="79" operator="equal">
      <formula>""</formula>
    </cfRule>
  </conditionalFormatting>
  <conditionalFormatting sqref="BJ15:BJ17">
    <cfRule type="cellIs" dxfId="131" priority="69" operator="equal">
      <formula>""</formula>
    </cfRule>
  </conditionalFormatting>
  <conditionalFormatting sqref="BJ24:BJ25">
    <cfRule type="cellIs" dxfId="130" priority="78" operator="equal">
      <formula>""</formula>
    </cfRule>
  </conditionalFormatting>
  <conditionalFormatting sqref="BJ29:BJ30">
    <cfRule type="cellIs" dxfId="129" priority="73" operator="equal">
      <formula>""</formula>
    </cfRule>
  </conditionalFormatting>
  <conditionalFormatting sqref="BJ36:BJ37">
    <cfRule type="cellIs" dxfId="128" priority="44" operator="equal">
      <formula>""</formula>
    </cfRule>
  </conditionalFormatting>
  <conditionalFormatting sqref="BJ41:BJ42">
    <cfRule type="cellIs" dxfId="127" priority="40" operator="equal">
      <formula>""</formula>
    </cfRule>
  </conditionalFormatting>
  <conditionalFormatting sqref="BN3">
    <cfRule type="cellIs" dxfId="126" priority="35" operator="equal">
      <formula>""</formula>
    </cfRule>
  </conditionalFormatting>
  <conditionalFormatting sqref="BN5:BN6">
    <cfRule type="cellIs" dxfId="125" priority="32" operator="equal">
      <formula>""</formula>
    </cfRule>
  </conditionalFormatting>
  <conditionalFormatting sqref="CC5:CC6">
    <cfRule type="cellIs" dxfId="124" priority="34" operator="equal">
      <formula>""</formula>
    </cfRule>
  </conditionalFormatting>
  <conditionalFormatting sqref="CI5:CI6">
    <cfRule type="cellIs" dxfId="123" priority="33" operator="equal">
      <formula>""</formula>
    </cfRule>
  </conditionalFormatting>
  <dataValidations count="1">
    <dataValidation type="list" allowBlank="1" showInputMessage="1" sqref="L34 AI34 BE34 B45 B50" xr:uid="{00000000-0002-0000-0100-000000000000}">
      <formula1>"□,☑"</formula1>
    </dataValidation>
  </dataValidations>
  <printOptions horizontalCentered="1"/>
  <pageMargins left="0.39370078740157483" right="0.39370078740157483" top="0.31496062992125984" bottom="0.23622047244094491" header="0.31496062992125984" footer="0.23622047244094491"/>
  <pageSetup paperSize="9" scale="62" orientation="portrait" r:id="rId1"/>
  <headerFooter>
    <oddFooter>&amp;R&amp;"ＭＳ Ｐ明朝,標準"（日本産業規格Ａ列４番）</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tabColor theme="5" tint="0.79998168889431442"/>
    <pageSetUpPr fitToPage="1"/>
  </sheetPr>
  <dimension ref="A1:FO35"/>
  <sheetViews>
    <sheetView view="pageBreakPreview" zoomScale="70" zoomScaleNormal="100" zoomScaleSheetLayoutView="70" workbookViewId="0"/>
  </sheetViews>
  <sheetFormatPr defaultColWidth="1.19921875" defaultRowHeight="16.2" x14ac:dyDescent="0.45"/>
  <cols>
    <col min="1" max="1" width="1.19921875" style="10" customWidth="1"/>
    <col min="2" max="4" width="1.3984375" style="10" customWidth="1"/>
    <col min="5" max="6" width="1.3984375" style="18" customWidth="1"/>
    <col min="7" max="9" width="1.3984375" style="19" customWidth="1"/>
    <col min="10" max="41" width="1.3984375" style="10" customWidth="1"/>
    <col min="42" max="45" width="1.19921875" style="10"/>
    <col min="46" max="46" width="1.19921875" style="10" customWidth="1"/>
    <col min="47" max="54" width="1.19921875" style="10"/>
    <col min="55" max="55" width="1.19921875" style="10" customWidth="1"/>
    <col min="56" max="93" width="1.3984375" style="10" customWidth="1"/>
    <col min="94" max="94" width="1.59765625" style="10" customWidth="1"/>
    <col min="95" max="102" width="1.19921875" style="10"/>
    <col min="103" max="103" width="8.8984375" style="10" hidden="1" customWidth="1"/>
    <col min="104" max="104" width="15.5" style="10" hidden="1" customWidth="1"/>
    <col min="105" max="256" width="1.19921875" style="10"/>
    <col min="257" max="262" width="1.19921875" style="10" customWidth="1"/>
    <col min="263" max="384" width="1.19921875" style="10"/>
    <col min="385" max="391" width="1.19921875" style="10" customWidth="1"/>
    <col min="392" max="395" width="1.19921875" style="10"/>
    <col min="396" max="396" width="1.09765625" style="10" customWidth="1"/>
    <col min="397" max="640" width="1.19921875" style="10"/>
    <col min="641" max="647" width="1.19921875" style="10" customWidth="1"/>
    <col min="648" max="651" width="1.19921875" style="10"/>
    <col min="652" max="652" width="1.09765625" style="10" customWidth="1"/>
    <col min="653" max="896" width="1.19921875" style="10"/>
    <col min="897" max="903" width="1.19921875" style="10" customWidth="1"/>
    <col min="904" max="907" width="1.19921875" style="10"/>
    <col min="908" max="908" width="1.09765625" style="10" customWidth="1"/>
    <col min="909" max="1152" width="1.19921875" style="10"/>
    <col min="1153" max="1159" width="1.19921875" style="10" customWidth="1"/>
    <col min="1160" max="1163" width="1.19921875" style="10"/>
    <col min="1164" max="1164" width="1.09765625" style="10" customWidth="1"/>
    <col min="1165" max="1408" width="1.19921875" style="10"/>
    <col min="1409" max="1415" width="1.19921875" style="10" customWidth="1"/>
    <col min="1416" max="1419" width="1.19921875" style="10"/>
    <col min="1420" max="1420" width="1.09765625" style="10" customWidth="1"/>
    <col min="1421" max="1664" width="1.19921875" style="10"/>
    <col min="1665" max="1671" width="1.19921875" style="10" customWidth="1"/>
    <col min="1672" max="1675" width="1.19921875" style="10"/>
    <col min="1676" max="1676" width="1.09765625" style="10" customWidth="1"/>
    <col min="1677" max="1920" width="1.19921875" style="10"/>
    <col min="1921" max="1927" width="1.19921875" style="10" customWidth="1"/>
    <col min="1928" max="1931" width="1.19921875" style="10"/>
    <col min="1932" max="1932" width="1.09765625" style="10" customWidth="1"/>
    <col min="1933" max="2176" width="1.19921875" style="10"/>
    <col min="2177" max="2183" width="1.19921875" style="10" customWidth="1"/>
    <col min="2184" max="2187" width="1.19921875" style="10"/>
    <col min="2188" max="2188" width="1.09765625" style="10" customWidth="1"/>
    <col min="2189" max="2432" width="1.19921875" style="10"/>
    <col min="2433" max="2439" width="1.19921875" style="10" customWidth="1"/>
    <col min="2440" max="2443" width="1.19921875" style="10"/>
    <col min="2444" max="2444" width="1.09765625" style="10" customWidth="1"/>
    <col min="2445" max="2688" width="1.19921875" style="10"/>
    <col min="2689" max="2695" width="1.19921875" style="10" customWidth="1"/>
    <col min="2696" max="2699" width="1.19921875" style="10"/>
    <col min="2700" max="2700" width="1.09765625" style="10" customWidth="1"/>
    <col min="2701" max="2944" width="1.19921875" style="10"/>
    <col min="2945" max="2951" width="1.19921875" style="10" customWidth="1"/>
    <col min="2952" max="2955" width="1.19921875" style="10"/>
    <col min="2956" max="2956" width="1.09765625" style="10" customWidth="1"/>
    <col min="2957" max="3200" width="1.19921875" style="10"/>
    <col min="3201" max="3207" width="1.19921875" style="10" customWidth="1"/>
    <col min="3208" max="3211" width="1.19921875" style="10"/>
    <col min="3212" max="3212" width="1.09765625" style="10" customWidth="1"/>
    <col min="3213" max="3456" width="1.19921875" style="10"/>
    <col min="3457" max="3463" width="1.19921875" style="10" customWidth="1"/>
    <col min="3464" max="3467" width="1.19921875" style="10"/>
    <col min="3468" max="3468" width="1.09765625" style="10" customWidth="1"/>
    <col min="3469" max="3712" width="1.19921875" style="10"/>
    <col min="3713" max="3719" width="1.19921875" style="10" customWidth="1"/>
    <col min="3720" max="3723" width="1.19921875" style="10"/>
    <col min="3724" max="3724" width="1.09765625" style="10" customWidth="1"/>
    <col min="3725" max="3968" width="1.19921875" style="10"/>
    <col min="3969" max="3975" width="1.19921875" style="10" customWidth="1"/>
    <col min="3976" max="3979" width="1.19921875" style="10"/>
    <col min="3980" max="3980" width="1.09765625" style="10" customWidth="1"/>
    <col min="3981" max="4224" width="1.19921875" style="10"/>
    <col min="4225" max="4231" width="1.19921875" style="10" customWidth="1"/>
    <col min="4232" max="4235" width="1.19921875" style="10"/>
    <col min="4236" max="4236" width="1.09765625" style="10" customWidth="1"/>
    <col min="4237" max="4480" width="1.19921875" style="10"/>
    <col min="4481" max="4487" width="1.19921875" style="10" customWidth="1"/>
    <col min="4488" max="4491" width="1.19921875" style="10"/>
    <col min="4492" max="4492" width="1.09765625" style="10" customWidth="1"/>
    <col min="4493" max="4736" width="1.19921875" style="10"/>
    <col min="4737" max="4743" width="1.19921875" style="10" customWidth="1"/>
    <col min="4744" max="4747" width="1.19921875" style="10"/>
    <col min="4748" max="4748" width="1.09765625" style="10" customWidth="1"/>
    <col min="4749" max="4992" width="1.19921875" style="10"/>
    <col min="4993" max="4999" width="1.19921875" style="10" customWidth="1"/>
    <col min="5000" max="5003" width="1.19921875" style="10"/>
    <col min="5004" max="5004" width="1.09765625" style="10" customWidth="1"/>
    <col min="5005" max="5248" width="1.19921875" style="10"/>
    <col min="5249" max="5255" width="1.19921875" style="10" customWidth="1"/>
    <col min="5256" max="5259" width="1.19921875" style="10"/>
    <col min="5260" max="5260" width="1.09765625" style="10" customWidth="1"/>
    <col min="5261" max="5504" width="1.19921875" style="10"/>
    <col min="5505" max="5511" width="1.19921875" style="10" customWidth="1"/>
    <col min="5512" max="5515" width="1.19921875" style="10"/>
    <col min="5516" max="5516" width="1.09765625" style="10" customWidth="1"/>
    <col min="5517" max="5760" width="1.19921875" style="10"/>
    <col min="5761" max="5767" width="1.19921875" style="10" customWidth="1"/>
    <col min="5768" max="5771" width="1.19921875" style="10"/>
    <col min="5772" max="5772" width="1.09765625" style="10" customWidth="1"/>
    <col min="5773" max="6016" width="1.19921875" style="10"/>
    <col min="6017" max="6023" width="1.19921875" style="10" customWidth="1"/>
    <col min="6024" max="6027" width="1.19921875" style="10"/>
    <col min="6028" max="6028" width="1.09765625" style="10" customWidth="1"/>
    <col min="6029" max="6272" width="1.19921875" style="10"/>
    <col min="6273" max="6279" width="1.19921875" style="10" customWidth="1"/>
    <col min="6280" max="6283" width="1.19921875" style="10"/>
    <col min="6284" max="6284" width="1.09765625" style="10" customWidth="1"/>
    <col min="6285" max="6528" width="1.19921875" style="10"/>
    <col min="6529" max="6535" width="1.19921875" style="10" customWidth="1"/>
    <col min="6536" max="6539" width="1.19921875" style="10"/>
    <col min="6540" max="6540" width="1.09765625" style="10" customWidth="1"/>
    <col min="6541" max="6784" width="1.19921875" style="10"/>
    <col min="6785" max="6791" width="1.19921875" style="10" customWidth="1"/>
    <col min="6792" max="6795" width="1.19921875" style="10"/>
    <col min="6796" max="6796" width="1.09765625" style="10" customWidth="1"/>
    <col min="6797" max="7040" width="1.19921875" style="10"/>
    <col min="7041" max="7047" width="1.19921875" style="10" customWidth="1"/>
    <col min="7048" max="7051" width="1.19921875" style="10"/>
    <col min="7052" max="7052" width="1.09765625" style="10" customWidth="1"/>
    <col min="7053" max="7296" width="1.19921875" style="10"/>
    <col min="7297" max="7303" width="1.19921875" style="10" customWidth="1"/>
    <col min="7304" max="7307" width="1.19921875" style="10"/>
    <col min="7308" max="7308" width="1.09765625" style="10" customWidth="1"/>
    <col min="7309" max="7552" width="1.19921875" style="10"/>
    <col min="7553" max="7559" width="1.19921875" style="10" customWidth="1"/>
    <col min="7560" max="7563" width="1.19921875" style="10"/>
    <col min="7564" max="7564" width="1.09765625" style="10" customWidth="1"/>
    <col min="7565" max="7808" width="1.19921875" style="10"/>
    <col min="7809" max="7815" width="1.19921875" style="10" customWidth="1"/>
    <col min="7816" max="7819" width="1.19921875" style="10"/>
    <col min="7820" max="7820" width="1.09765625" style="10" customWidth="1"/>
    <col min="7821" max="8064" width="1.19921875" style="10"/>
    <col min="8065" max="8071" width="1.19921875" style="10" customWidth="1"/>
    <col min="8072" max="8075" width="1.19921875" style="10"/>
    <col min="8076" max="8076" width="1.09765625" style="10" customWidth="1"/>
    <col min="8077" max="8320" width="1.19921875" style="10"/>
    <col min="8321" max="8327" width="1.19921875" style="10" customWidth="1"/>
    <col min="8328" max="8331" width="1.19921875" style="10"/>
    <col min="8332" max="8332" width="1.09765625" style="10" customWidth="1"/>
    <col min="8333" max="8576" width="1.19921875" style="10"/>
    <col min="8577" max="8583" width="1.19921875" style="10" customWidth="1"/>
    <col min="8584" max="8587" width="1.19921875" style="10"/>
    <col min="8588" max="8588" width="1.09765625" style="10" customWidth="1"/>
    <col min="8589" max="8832" width="1.19921875" style="10"/>
    <col min="8833" max="8839" width="1.19921875" style="10" customWidth="1"/>
    <col min="8840" max="8843" width="1.19921875" style="10"/>
    <col min="8844" max="8844" width="1.09765625" style="10" customWidth="1"/>
    <col min="8845" max="9088" width="1.19921875" style="10"/>
    <col min="9089" max="9095" width="1.19921875" style="10" customWidth="1"/>
    <col min="9096" max="9099" width="1.19921875" style="10"/>
    <col min="9100" max="9100" width="1.09765625" style="10" customWidth="1"/>
    <col min="9101" max="9344" width="1.19921875" style="10"/>
    <col min="9345" max="9351" width="1.19921875" style="10" customWidth="1"/>
    <col min="9352" max="9355" width="1.19921875" style="10"/>
    <col min="9356" max="9356" width="1.09765625" style="10" customWidth="1"/>
    <col min="9357" max="9600" width="1.19921875" style="10"/>
    <col min="9601" max="9607" width="1.19921875" style="10" customWidth="1"/>
    <col min="9608" max="9611" width="1.19921875" style="10"/>
    <col min="9612" max="9612" width="1.09765625" style="10" customWidth="1"/>
    <col min="9613" max="9856" width="1.19921875" style="10"/>
    <col min="9857" max="9863" width="1.19921875" style="10" customWidth="1"/>
    <col min="9864" max="9867" width="1.19921875" style="10"/>
    <col min="9868" max="9868" width="1.09765625" style="10" customWidth="1"/>
    <col min="9869" max="10112" width="1.19921875" style="10"/>
    <col min="10113" max="10119" width="1.19921875" style="10" customWidth="1"/>
    <col min="10120" max="10123" width="1.19921875" style="10"/>
    <col min="10124" max="10124" width="1.09765625" style="10" customWidth="1"/>
    <col min="10125" max="10368" width="1.19921875" style="10"/>
    <col min="10369" max="10375" width="1.19921875" style="10" customWidth="1"/>
    <col min="10376" max="10379" width="1.19921875" style="10"/>
    <col min="10380" max="10380" width="1.09765625" style="10" customWidth="1"/>
    <col min="10381" max="10624" width="1.19921875" style="10"/>
    <col min="10625" max="10631" width="1.19921875" style="10" customWidth="1"/>
    <col min="10632" max="10635" width="1.19921875" style="10"/>
    <col min="10636" max="10636" width="1.09765625" style="10" customWidth="1"/>
    <col min="10637" max="10880" width="1.19921875" style="10"/>
    <col min="10881" max="10887" width="1.19921875" style="10" customWidth="1"/>
    <col min="10888" max="10891" width="1.19921875" style="10"/>
    <col min="10892" max="10892" width="1.09765625" style="10" customWidth="1"/>
    <col min="10893" max="11136" width="1.19921875" style="10"/>
    <col min="11137" max="11143" width="1.19921875" style="10" customWidth="1"/>
    <col min="11144" max="11147" width="1.19921875" style="10"/>
    <col min="11148" max="11148" width="1.09765625" style="10" customWidth="1"/>
    <col min="11149" max="11392" width="1.19921875" style="10"/>
    <col min="11393" max="11399" width="1.19921875" style="10" customWidth="1"/>
    <col min="11400" max="11403" width="1.19921875" style="10"/>
    <col min="11404" max="11404" width="1.09765625" style="10" customWidth="1"/>
    <col min="11405" max="11648" width="1.19921875" style="10"/>
    <col min="11649" max="11655" width="1.19921875" style="10" customWidth="1"/>
    <col min="11656" max="11659" width="1.19921875" style="10"/>
    <col min="11660" max="11660" width="1.09765625" style="10" customWidth="1"/>
    <col min="11661" max="11904" width="1.19921875" style="10"/>
    <col min="11905" max="11911" width="1.19921875" style="10" customWidth="1"/>
    <col min="11912" max="11915" width="1.19921875" style="10"/>
    <col min="11916" max="11916" width="1.09765625" style="10" customWidth="1"/>
    <col min="11917" max="12160" width="1.19921875" style="10"/>
    <col min="12161" max="12167" width="1.19921875" style="10" customWidth="1"/>
    <col min="12168" max="12171" width="1.19921875" style="10"/>
    <col min="12172" max="12172" width="1.09765625" style="10" customWidth="1"/>
    <col min="12173" max="12416" width="1.19921875" style="10"/>
    <col min="12417" max="12423" width="1.19921875" style="10" customWidth="1"/>
    <col min="12424" max="12427" width="1.19921875" style="10"/>
    <col min="12428" max="12428" width="1.09765625" style="10" customWidth="1"/>
    <col min="12429" max="12672" width="1.19921875" style="10"/>
    <col min="12673" max="12679" width="1.19921875" style="10" customWidth="1"/>
    <col min="12680" max="12683" width="1.19921875" style="10"/>
    <col min="12684" max="12684" width="1.09765625" style="10" customWidth="1"/>
    <col min="12685" max="12928" width="1.19921875" style="10"/>
    <col min="12929" max="12935" width="1.19921875" style="10" customWidth="1"/>
    <col min="12936" max="12939" width="1.19921875" style="10"/>
    <col min="12940" max="12940" width="1.09765625" style="10" customWidth="1"/>
    <col min="12941" max="13184" width="1.19921875" style="10"/>
    <col min="13185" max="13191" width="1.19921875" style="10" customWidth="1"/>
    <col min="13192" max="13195" width="1.19921875" style="10"/>
    <col min="13196" max="13196" width="1.09765625" style="10" customWidth="1"/>
    <col min="13197" max="13440" width="1.19921875" style="10"/>
    <col min="13441" max="13447" width="1.19921875" style="10" customWidth="1"/>
    <col min="13448" max="13451" width="1.19921875" style="10"/>
    <col min="13452" max="13452" width="1.09765625" style="10" customWidth="1"/>
    <col min="13453" max="13696" width="1.19921875" style="10"/>
    <col min="13697" max="13703" width="1.19921875" style="10" customWidth="1"/>
    <col min="13704" max="13707" width="1.19921875" style="10"/>
    <col min="13708" max="13708" width="1.09765625" style="10" customWidth="1"/>
    <col min="13709" max="13952" width="1.19921875" style="10"/>
    <col min="13953" max="13959" width="1.19921875" style="10" customWidth="1"/>
    <col min="13960" max="13963" width="1.19921875" style="10"/>
    <col min="13964" max="13964" width="1.09765625" style="10" customWidth="1"/>
    <col min="13965" max="14208" width="1.19921875" style="10"/>
    <col min="14209" max="14215" width="1.19921875" style="10" customWidth="1"/>
    <col min="14216" max="14219" width="1.19921875" style="10"/>
    <col min="14220" max="14220" width="1.09765625" style="10" customWidth="1"/>
    <col min="14221" max="14464" width="1.19921875" style="10"/>
    <col min="14465" max="14471" width="1.19921875" style="10" customWidth="1"/>
    <col min="14472" max="14475" width="1.19921875" style="10"/>
    <col min="14476" max="14476" width="1.09765625" style="10" customWidth="1"/>
    <col min="14477" max="14720" width="1.19921875" style="10"/>
    <col min="14721" max="14727" width="1.19921875" style="10" customWidth="1"/>
    <col min="14728" max="14731" width="1.19921875" style="10"/>
    <col min="14732" max="14732" width="1.09765625" style="10" customWidth="1"/>
    <col min="14733" max="14976" width="1.19921875" style="10"/>
    <col min="14977" max="14983" width="1.19921875" style="10" customWidth="1"/>
    <col min="14984" max="14987" width="1.19921875" style="10"/>
    <col min="14988" max="14988" width="1.09765625" style="10" customWidth="1"/>
    <col min="14989" max="15232" width="1.19921875" style="10"/>
    <col min="15233" max="15239" width="1.19921875" style="10" customWidth="1"/>
    <col min="15240" max="15243" width="1.19921875" style="10"/>
    <col min="15244" max="15244" width="1.09765625" style="10" customWidth="1"/>
    <col min="15245" max="15488" width="1.19921875" style="10"/>
    <col min="15489" max="15495" width="1.19921875" style="10" customWidth="1"/>
    <col min="15496" max="15499" width="1.19921875" style="10"/>
    <col min="15500" max="15500" width="1.09765625" style="10" customWidth="1"/>
    <col min="15501" max="16384" width="1.19921875" style="10"/>
  </cols>
  <sheetData>
    <row r="1" spans="1:171" s="20" customFormat="1" ht="22.2" customHeight="1" x14ac:dyDescent="0.45">
      <c r="B1" s="12" t="s">
        <v>38</v>
      </c>
      <c r="C1" s="12"/>
      <c r="D1" s="12"/>
      <c r="E1" s="14"/>
      <c r="F1" s="14"/>
      <c r="G1" s="21"/>
      <c r="H1" s="21"/>
      <c r="I1" s="21"/>
      <c r="J1" s="12"/>
      <c r="K1" s="12"/>
      <c r="L1" s="12"/>
      <c r="M1" s="12"/>
      <c r="N1" s="12"/>
      <c r="O1" s="12"/>
      <c r="P1" s="12"/>
      <c r="Q1" s="12"/>
      <c r="R1" s="12"/>
      <c r="S1" s="12"/>
      <c r="T1" s="12"/>
      <c r="U1" s="12"/>
      <c r="V1" s="12"/>
      <c r="W1" s="12"/>
      <c r="X1" s="12"/>
      <c r="Y1" s="12"/>
      <c r="Z1" s="12"/>
      <c r="AA1" s="12"/>
      <c r="AB1" s="12"/>
      <c r="AC1" s="12"/>
      <c r="AD1" s="12"/>
      <c r="AE1" s="12"/>
      <c r="AF1" s="12"/>
      <c r="AG1" s="12"/>
      <c r="AH1" s="12"/>
      <c r="AI1" s="12"/>
      <c r="AJ1" s="12"/>
      <c r="AK1" s="12"/>
      <c r="AL1" s="12"/>
      <c r="AM1" s="12"/>
      <c r="AN1" s="12"/>
      <c r="AO1" s="10"/>
      <c r="AP1" s="10"/>
      <c r="AQ1" s="10"/>
      <c r="AR1" s="10"/>
      <c r="AS1" s="10"/>
      <c r="AT1" s="10"/>
      <c r="AU1" s="10"/>
      <c r="AV1" s="10"/>
      <c r="AW1" s="10"/>
      <c r="AX1" s="10"/>
      <c r="AY1" s="10"/>
      <c r="AZ1" s="10"/>
      <c r="BA1" s="10"/>
      <c r="BB1" s="10"/>
      <c r="BC1" s="10"/>
      <c r="BD1" s="10"/>
      <c r="BE1" s="10"/>
      <c r="BF1" s="10"/>
      <c r="BG1" s="10"/>
      <c r="BH1" s="10"/>
      <c r="BI1" s="10"/>
      <c r="BJ1" s="10"/>
      <c r="BK1" s="10"/>
      <c r="BL1" s="10"/>
      <c r="BM1" s="10"/>
      <c r="BN1" s="10"/>
      <c r="BO1" s="10"/>
      <c r="BP1" s="10"/>
      <c r="BQ1" s="10"/>
      <c r="BR1" s="10"/>
      <c r="BS1" s="10"/>
      <c r="BT1" s="10"/>
      <c r="BU1" s="10"/>
      <c r="BV1" s="10"/>
      <c r="BW1" s="10"/>
      <c r="BX1" s="10"/>
      <c r="BY1" s="10"/>
      <c r="BZ1" s="10"/>
      <c r="CA1" s="10"/>
      <c r="CB1" s="10"/>
      <c r="CC1" s="10"/>
      <c r="CD1" s="10"/>
      <c r="CE1" s="10"/>
      <c r="CF1" s="10"/>
      <c r="CG1" s="10"/>
      <c r="CH1" s="10"/>
      <c r="CI1" s="10"/>
      <c r="CJ1" s="10"/>
      <c r="CK1" s="10"/>
      <c r="CL1" s="10"/>
      <c r="CM1" s="10"/>
      <c r="CN1" s="10"/>
      <c r="CP1" s="10"/>
      <c r="CQ1" s="17"/>
      <c r="CR1" s="10"/>
      <c r="CS1" s="10"/>
      <c r="CT1" s="10"/>
      <c r="CU1" s="17"/>
      <c r="CV1" s="17"/>
      <c r="CW1" s="10"/>
      <c r="CX1" s="10"/>
      <c r="CY1" s="10"/>
      <c r="CZ1" s="10"/>
      <c r="DA1" s="10"/>
      <c r="DB1" s="10"/>
      <c r="DC1" s="10"/>
      <c r="DD1" s="10"/>
      <c r="DE1" s="10"/>
      <c r="DF1" s="10"/>
      <c r="DG1" s="10"/>
      <c r="DH1" s="10"/>
      <c r="DI1" s="10"/>
      <c r="DJ1" s="10"/>
      <c r="DK1" s="10"/>
      <c r="DL1" s="10"/>
      <c r="DM1" s="10"/>
      <c r="DN1" s="10"/>
      <c r="DO1" s="10"/>
      <c r="DP1" s="10"/>
      <c r="DQ1" s="10"/>
      <c r="DR1" s="10"/>
      <c r="DS1" s="10"/>
      <c r="DT1" s="10"/>
      <c r="DU1" s="10"/>
      <c r="DV1" s="10"/>
      <c r="DW1" s="10"/>
      <c r="DX1" s="10"/>
      <c r="DY1" s="10"/>
      <c r="DZ1" s="10"/>
      <c r="EA1" s="10"/>
      <c r="EB1" s="10"/>
      <c r="EC1" s="10"/>
      <c r="ED1" s="10"/>
      <c r="EE1" s="10"/>
      <c r="EF1" s="10"/>
      <c r="EG1" s="10"/>
      <c r="EH1" s="10"/>
      <c r="EI1" s="10"/>
      <c r="EJ1" s="10"/>
      <c r="EK1" s="10"/>
      <c r="EL1" s="10"/>
      <c r="EM1" s="10"/>
      <c r="EN1" s="10"/>
      <c r="EO1" s="10"/>
      <c r="EP1" s="10"/>
      <c r="EQ1" s="10"/>
      <c r="ER1" s="10"/>
      <c r="ES1" s="10"/>
      <c r="ET1" s="10"/>
      <c r="EU1" s="10"/>
      <c r="EV1" s="10"/>
      <c r="EW1" s="10"/>
      <c r="EX1" s="10"/>
      <c r="EY1" s="10"/>
      <c r="EZ1" s="10"/>
      <c r="FA1" s="10"/>
      <c r="FB1" s="10"/>
      <c r="FC1" s="10"/>
      <c r="FD1" s="10"/>
      <c r="FE1" s="10"/>
      <c r="FF1" s="10"/>
      <c r="FG1" s="10"/>
      <c r="FH1" s="10"/>
      <c r="FI1" s="10"/>
      <c r="FJ1" s="10"/>
      <c r="FK1" s="10"/>
      <c r="FL1" s="10"/>
      <c r="FM1" s="10"/>
      <c r="FN1" s="10"/>
      <c r="FO1" s="10"/>
    </row>
    <row r="2" spans="1:171" s="20" customFormat="1" ht="10.199999999999999" customHeight="1" x14ac:dyDescent="0.45">
      <c r="B2" s="12"/>
      <c r="C2" s="12"/>
      <c r="D2" s="12"/>
      <c r="E2" s="14"/>
      <c r="F2" s="14"/>
      <c r="G2" s="21"/>
      <c r="H2" s="21"/>
      <c r="I2" s="21"/>
      <c r="J2" s="12"/>
      <c r="K2" s="12"/>
      <c r="L2" s="12"/>
      <c r="M2" s="12"/>
      <c r="N2" s="12"/>
      <c r="O2" s="12"/>
      <c r="P2" s="12"/>
      <c r="Q2" s="12"/>
      <c r="R2" s="12"/>
      <c r="S2" s="12"/>
      <c r="T2" s="12"/>
      <c r="U2" s="12"/>
      <c r="V2" s="12"/>
      <c r="W2" s="12"/>
      <c r="X2" s="12"/>
      <c r="Y2" s="12"/>
      <c r="Z2" s="12"/>
      <c r="AA2" s="12"/>
      <c r="AB2" s="12"/>
      <c r="AC2" s="12"/>
      <c r="AD2" s="12"/>
      <c r="AE2" s="12"/>
      <c r="AF2" s="12"/>
      <c r="AG2" s="12"/>
      <c r="AH2" s="12"/>
      <c r="AI2" s="12"/>
      <c r="AJ2" s="12"/>
      <c r="AK2" s="12"/>
      <c r="AL2" s="12"/>
      <c r="AM2" s="12"/>
      <c r="AN2" s="12"/>
      <c r="AO2" s="10"/>
      <c r="AP2" s="10"/>
      <c r="AQ2" s="10"/>
      <c r="AR2" s="10"/>
      <c r="AS2" s="10"/>
      <c r="AT2" s="10"/>
      <c r="AU2" s="10"/>
      <c r="AV2" s="10"/>
      <c r="AW2" s="10"/>
      <c r="AX2" s="10"/>
      <c r="AY2" s="10"/>
      <c r="AZ2" s="10"/>
      <c r="BA2" s="10"/>
      <c r="BB2" s="10"/>
      <c r="BC2" s="10"/>
      <c r="BD2" s="10"/>
      <c r="BE2" s="10"/>
      <c r="BF2" s="10"/>
      <c r="BG2" s="10"/>
      <c r="BH2" s="10"/>
      <c r="BI2" s="10"/>
      <c r="BJ2" s="10"/>
      <c r="BK2" s="10"/>
      <c r="BL2" s="10"/>
      <c r="BM2" s="10"/>
      <c r="BN2" s="10"/>
      <c r="BO2" s="10"/>
      <c r="BP2" s="10"/>
      <c r="BQ2" s="10"/>
      <c r="BR2" s="10"/>
      <c r="BS2" s="10"/>
      <c r="BT2" s="10"/>
      <c r="BU2" s="10"/>
      <c r="BV2" s="10"/>
      <c r="BW2" s="10"/>
      <c r="BX2" s="10"/>
      <c r="BY2" s="10"/>
      <c r="BZ2" s="10"/>
      <c r="CA2" s="10"/>
      <c r="CB2" s="10"/>
      <c r="CC2" s="10"/>
      <c r="CD2" s="10"/>
      <c r="CE2" s="10"/>
      <c r="CF2" s="10"/>
      <c r="CG2" s="10"/>
      <c r="CH2" s="10"/>
      <c r="CI2" s="10"/>
      <c r="CJ2" s="10"/>
      <c r="CK2" s="10"/>
      <c r="CL2" s="10"/>
      <c r="CM2" s="10"/>
      <c r="CN2" s="10"/>
      <c r="CP2" s="10"/>
      <c r="CQ2" s="17"/>
      <c r="CR2" s="10"/>
      <c r="CS2" s="10"/>
      <c r="CT2" s="10"/>
      <c r="CU2" s="17"/>
      <c r="CV2" s="17"/>
      <c r="CW2" s="10"/>
      <c r="CX2" s="10"/>
      <c r="CY2" s="10"/>
      <c r="CZ2" s="10"/>
      <c r="DA2" s="10"/>
      <c r="DB2" s="10"/>
      <c r="DC2" s="10"/>
      <c r="DD2" s="10"/>
      <c r="DE2" s="10"/>
      <c r="DF2" s="10"/>
      <c r="DG2" s="10"/>
      <c r="DH2" s="10"/>
      <c r="DI2" s="10"/>
      <c r="DJ2" s="10"/>
      <c r="DK2" s="10"/>
      <c r="DL2" s="10"/>
      <c r="DM2" s="10"/>
      <c r="DN2" s="10"/>
      <c r="DO2" s="10"/>
      <c r="DP2" s="10"/>
      <c r="DQ2" s="10"/>
      <c r="DR2" s="10"/>
      <c r="DS2" s="10"/>
      <c r="DT2" s="10"/>
      <c r="DU2" s="10"/>
      <c r="DV2" s="10"/>
      <c r="DW2" s="10"/>
      <c r="DX2" s="10"/>
      <c r="DY2" s="10"/>
      <c r="DZ2" s="10"/>
      <c r="EA2" s="10"/>
      <c r="EB2" s="10"/>
      <c r="EC2" s="10"/>
      <c r="ED2" s="10"/>
      <c r="EE2" s="10"/>
      <c r="EF2" s="10"/>
      <c r="EG2" s="10"/>
      <c r="EH2" s="10"/>
      <c r="EI2" s="10"/>
      <c r="EJ2" s="10"/>
      <c r="EK2" s="10"/>
      <c r="EL2" s="10"/>
      <c r="EM2" s="10"/>
      <c r="EN2" s="10"/>
      <c r="EO2" s="10"/>
      <c r="EP2" s="10"/>
      <c r="EQ2" s="10"/>
      <c r="ER2" s="10"/>
      <c r="ES2" s="10"/>
      <c r="ET2" s="10"/>
      <c r="EU2" s="10"/>
      <c r="EV2" s="10"/>
      <c r="EW2" s="10"/>
      <c r="EX2" s="10"/>
      <c r="EY2" s="10"/>
      <c r="EZ2" s="10"/>
      <c r="FA2" s="10"/>
      <c r="FB2" s="10"/>
      <c r="FC2" s="10"/>
      <c r="FD2" s="10"/>
      <c r="FE2" s="10"/>
      <c r="FF2" s="10"/>
      <c r="FG2" s="10"/>
      <c r="FH2" s="10"/>
      <c r="FI2" s="10"/>
      <c r="FJ2" s="10"/>
      <c r="FK2" s="10"/>
      <c r="FL2" s="10"/>
      <c r="FM2" s="10"/>
      <c r="FN2" s="10"/>
      <c r="FO2" s="10"/>
    </row>
    <row r="3" spans="1:171" s="20" customFormat="1" ht="28.2" customHeight="1" x14ac:dyDescent="0.45">
      <c r="B3" s="12"/>
      <c r="C3" s="328" t="s">
        <v>411</v>
      </c>
      <c r="D3" s="328"/>
      <c r="E3" s="328"/>
      <c r="F3" s="328"/>
      <c r="G3" s="328"/>
      <c r="H3" s="328"/>
      <c r="I3" s="328"/>
      <c r="J3" s="328"/>
      <c r="K3" s="328"/>
      <c r="L3" s="328"/>
      <c r="M3" s="328"/>
      <c r="N3" s="328"/>
      <c r="O3" s="328"/>
      <c r="P3" s="328"/>
      <c r="Q3" s="328"/>
      <c r="R3" s="328"/>
      <c r="S3" s="328"/>
      <c r="T3" s="328"/>
      <c r="U3" s="328"/>
      <c r="V3" s="328"/>
      <c r="W3" s="328"/>
      <c r="X3" s="328"/>
      <c r="Y3" s="328"/>
      <c r="Z3" s="328"/>
      <c r="AA3" s="328"/>
      <c r="AB3" s="328"/>
      <c r="AC3" s="328"/>
      <c r="AD3" s="328"/>
      <c r="AE3" s="328"/>
      <c r="AF3" s="328"/>
      <c r="AG3" s="328"/>
      <c r="AH3" s="328"/>
      <c r="AI3" s="328"/>
      <c r="AJ3" s="328"/>
      <c r="AK3" s="328"/>
      <c r="AL3" s="328"/>
      <c r="AM3" s="328"/>
      <c r="AN3" s="328"/>
      <c r="AO3" s="10"/>
      <c r="AP3" s="10"/>
      <c r="AQ3" s="10"/>
      <c r="AR3" s="10"/>
      <c r="AS3" s="10"/>
      <c r="AT3" s="10"/>
      <c r="AU3" s="10"/>
      <c r="AV3" s="10"/>
      <c r="AW3" s="10"/>
      <c r="AX3" s="10"/>
      <c r="AY3" s="10"/>
      <c r="AZ3" s="10"/>
      <c r="BA3" s="10"/>
      <c r="BB3" s="10"/>
      <c r="BC3" s="10"/>
      <c r="BD3" s="10"/>
      <c r="BE3" s="10"/>
      <c r="BF3" s="10"/>
      <c r="BG3" s="10"/>
      <c r="BH3" s="10"/>
      <c r="BI3" s="10"/>
      <c r="BJ3" s="10"/>
      <c r="BK3" s="10"/>
      <c r="BL3" s="10"/>
      <c r="BM3" s="10"/>
      <c r="BN3" s="10"/>
      <c r="BO3" s="10"/>
      <c r="BP3" s="10"/>
      <c r="BQ3" s="10"/>
      <c r="BR3" s="10"/>
      <c r="BS3" s="10"/>
      <c r="BT3" s="10"/>
      <c r="BU3" s="10"/>
      <c r="BV3" s="10"/>
      <c r="BW3" s="10"/>
      <c r="BX3" s="10"/>
      <c r="BY3" s="10"/>
      <c r="BZ3" s="10"/>
      <c r="CA3" s="10"/>
      <c r="CB3" s="10"/>
      <c r="CC3" s="10"/>
      <c r="CD3" s="10"/>
      <c r="CE3" s="10"/>
      <c r="CF3" s="10"/>
      <c r="CG3" s="10"/>
      <c r="CH3" s="10"/>
      <c r="CI3" s="10"/>
      <c r="CJ3" s="10"/>
      <c r="CK3" s="10"/>
      <c r="CL3" s="10"/>
      <c r="CM3" s="10"/>
      <c r="CN3" s="10"/>
      <c r="CP3" s="10"/>
      <c r="CQ3" s="22"/>
      <c r="CR3" s="10"/>
      <c r="CS3" s="10"/>
      <c r="CT3" s="10"/>
      <c r="CU3" s="10"/>
      <c r="CV3" s="10"/>
      <c r="CW3" s="10"/>
      <c r="CX3" s="10"/>
      <c r="CY3" s="10"/>
      <c r="CZ3" s="10"/>
      <c r="DA3" s="10"/>
      <c r="DB3" s="10"/>
      <c r="DC3" s="10"/>
      <c r="DD3" s="10"/>
      <c r="DE3" s="10"/>
      <c r="DF3" s="10"/>
      <c r="DG3" s="10"/>
      <c r="DH3" s="10"/>
      <c r="DI3" s="10"/>
      <c r="DJ3" s="10"/>
      <c r="DK3" s="10"/>
      <c r="DL3" s="10"/>
      <c r="DM3" s="10"/>
      <c r="DN3" s="10"/>
      <c r="DO3" s="10"/>
      <c r="DP3" s="10"/>
      <c r="DQ3" s="10"/>
      <c r="DR3" s="10"/>
      <c r="DS3" s="10"/>
      <c r="DT3" s="10"/>
      <c r="DU3" s="10"/>
      <c r="DV3" s="10"/>
      <c r="DW3" s="10"/>
      <c r="DX3" s="10"/>
      <c r="DY3" s="10"/>
      <c r="DZ3" s="10"/>
      <c r="EA3" s="10"/>
      <c r="EB3" s="10"/>
      <c r="EC3" s="10"/>
      <c r="ED3" s="10"/>
      <c r="EE3" s="10"/>
      <c r="EF3" s="10"/>
      <c r="EG3" s="10"/>
      <c r="EH3" s="10"/>
      <c r="EI3" s="10"/>
      <c r="EJ3" s="10"/>
      <c r="EK3" s="10"/>
      <c r="EL3" s="10"/>
      <c r="EM3" s="10"/>
      <c r="EN3" s="10"/>
      <c r="EO3" s="10"/>
      <c r="EP3" s="10"/>
      <c r="EQ3" s="10"/>
      <c r="ER3" s="10"/>
      <c r="ES3" s="10"/>
      <c r="ET3" s="10"/>
      <c r="EU3" s="10"/>
      <c r="EV3" s="10"/>
      <c r="EW3" s="10"/>
      <c r="EX3" s="10"/>
      <c r="EY3" s="10"/>
      <c r="EZ3" s="10"/>
      <c r="FA3" s="10"/>
      <c r="FB3" s="10"/>
      <c r="FC3" s="10"/>
      <c r="FD3" s="10"/>
      <c r="FE3" s="10"/>
      <c r="FF3" s="10"/>
      <c r="FG3" s="10"/>
      <c r="FH3" s="10"/>
      <c r="FI3" s="10"/>
      <c r="FJ3" s="10"/>
      <c r="FK3" s="10"/>
      <c r="FL3" s="10"/>
      <c r="FM3" s="10"/>
      <c r="FN3" s="10"/>
      <c r="FO3" s="10"/>
    </row>
    <row r="4" spans="1:171" ht="18.600000000000001" customHeight="1" x14ac:dyDescent="0.45">
      <c r="B4" s="23"/>
      <c r="C4" s="23"/>
      <c r="D4" s="23"/>
      <c r="E4" s="24"/>
      <c r="F4" s="24"/>
      <c r="G4" s="25"/>
      <c r="H4" s="25"/>
      <c r="I4" s="25"/>
      <c r="J4" s="23"/>
      <c r="K4" s="23"/>
      <c r="L4" s="23"/>
      <c r="M4" s="23"/>
      <c r="N4" s="23"/>
      <c r="O4" s="23"/>
      <c r="P4" s="23"/>
      <c r="Q4" s="23"/>
      <c r="R4" s="23"/>
      <c r="CO4" s="44"/>
      <c r="CP4" s="26"/>
    </row>
    <row r="5" spans="1:171" ht="19.8" x14ac:dyDescent="0.45">
      <c r="A5" s="217" t="s">
        <v>307</v>
      </c>
      <c r="B5" s="217"/>
      <c r="C5" s="217"/>
      <c r="D5" s="217"/>
      <c r="E5" s="217"/>
      <c r="F5" s="217"/>
      <c r="G5" s="217"/>
      <c r="H5" s="217"/>
      <c r="I5" s="217"/>
      <c r="J5" s="217"/>
      <c r="K5" s="217"/>
      <c r="L5" s="217"/>
      <c r="M5" s="217"/>
      <c r="N5" s="217"/>
      <c r="O5" s="217"/>
      <c r="P5" s="217"/>
      <c r="Q5" s="217"/>
      <c r="R5" s="217"/>
      <c r="S5" s="217"/>
      <c r="T5" s="217"/>
      <c r="U5" s="217"/>
      <c r="V5" s="217"/>
      <c r="W5" s="217"/>
      <c r="X5" s="217"/>
      <c r="Y5" s="217"/>
      <c r="Z5" s="217"/>
      <c r="AA5" s="217"/>
      <c r="AB5" s="217"/>
      <c r="AC5" s="217"/>
      <c r="AD5" s="217"/>
      <c r="AE5" s="217"/>
      <c r="AF5" s="217"/>
      <c r="AG5" s="217"/>
      <c r="AH5" s="217"/>
      <c r="AI5" s="217"/>
      <c r="AJ5" s="217"/>
      <c r="AK5" s="217"/>
      <c r="AL5" s="217"/>
      <c r="AM5" s="217"/>
      <c r="AN5" s="217"/>
      <c r="AO5" s="217"/>
      <c r="AP5" s="217"/>
      <c r="AQ5" s="217"/>
      <c r="AR5" s="217"/>
      <c r="AS5" s="217"/>
      <c r="AT5" s="217"/>
      <c r="AU5" s="217"/>
      <c r="AV5" s="217"/>
      <c r="AW5" s="217"/>
      <c r="AX5" s="217"/>
      <c r="AY5" s="217"/>
      <c r="AZ5" s="217"/>
      <c r="BA5" s="217"/>
      <c r="BB5" s="217"/>
      <c r="BC5" s="217"/>
      <c r="BD5" s="217"/>
      <c r="BE5" s="217"/>
      <c r="BF5" s="217"/>
      <c r="BG5" s="217"/>
      <c r="BH5" s="217"/>
      <c r="BI5" s="217"/>
      <c r="BJ5" s="217"/>
      <c r="BK5" s="217"/>
      <c r="BL5" s="217"/>
      <c r="BM5" s="217"/>
      <c r="BN5" s="217"/>
      <c r="BO5" s="217"/>
      <c r="BP5" s="217"/>
      <c r="BQ5" s="217"/>
      <c r="BR5" s="217"/>
      <c r="BS5" s="217"/>
      <c r="BT5" s="217"/>
      <c r="BU5" s="217"/>
      <c r="BV5" s="217"/>
      <c r="BW5" s="217"/>
      <c r="BX5" s="217"/>
      <c r="BY5" s="217"/>
      <c r="BZ5" s="217"/>
      <c r="CA5" s="217"/>
      <c r="CB5" s="217"/>
      <c r="CC5" s="217"/>
      <c r="CD5" s="217"/>
      <c r="CE5" s="217"/>
      <c r="CF5" s="217"/>
      <c r="CG5" s="217"/>
      <c r="CH5" s="217"/>
      <c r="CI5" s="217"/>
      <c r="CJ5" s="217"/>
      <c r="CK5" s="217"/>
      <c r="CL5" s="217"/>
      <c r="CM5" s="217"/>
      <c r="CN5" s="217"/>
      <c r="CO5" s="217"/>
    </row>
    <row r="6" spans="1:171" x14ac:dyDescent="0.45">
      <c r="E6" s="10"/>
      <c r="F6" s="10"/>
      <c r="G6" s="10"/>
      <c r="H6" s="10"/>
      <c r="I6" s="10"/>
      <c r="CO6" s="20"/>
      <c r="EN6" s="32"/>
    </row>
    <row r="7" spans="1:171" ht="33.75" customHeight="1" x14ac:dyDescent="0.45">
      <c r="C7" s="417" t="s">
        <v>65</v>
      </c>
      <c r="D7" s="418"/>
      <c r="E7" s="418"/>
      <c r="F7" s="418"/>
      <c r="G7" s="418"/>
      <c r="H7" s="418"/>
      <c r="I7" s="418"/>
      <c r="J7" s="418"/>
      <c r="K7" s="418"/>
      <c r="L7" s="418"/>
      <c r="M7" s="418"/>
      <c r="N7" s="418"/>
      <c r="O7" s="418"/>
      <c r="P7" s="418"/>
      <c r="Q7" s="418"/>
      <c r="R7" s="418"/>
      <c r="S7" s="418"/>
      <c r="T7" s="418"/>
      <c r="U7" s="419"/>
      <c r="V7" s="420" t="str">
        <f t="array" ref="V7">IF(第一面!L16:AX17&lt;&gt;"",第一面!L16:AX17,IF(第一面!L24:AX25&lt;&gt;"",第一面!L24:AX25&amp;"　"&amp;第一面!BJ24:CN24&amp;"　"&amp;第一面!BJ25:CN25,""))</f>
        <v/>
      </c>
      <c r="W7" s="421"/>
      <c r="X7" s="421"/>
      <c r="Y7" s="421"/>
      <c r="Z7" s="421"/>
      <c r="AA7" s="421"/>
      <c r="AB7" s="421"/>
      <c r="AC7" s="421"/>
      <c r="AD7" s="421"/>
      <c r="AE7" s="421"/>
      <c r="AF7" s="421"/>
      <c r="AG7" s="421"/>
      <c r="AH7" s="421"/>
      <c r="AI7" s="421"/>
      <c r="AJ7" s="421"/>
      <c r="AK7" s="421"/>
      <c r="AL7" s="421"/>
      <c r="AM7" s="421"/>
      <c r="AN7" s="421"/>
      <c r="AO7" s="421"/>
      <c r="AP7" s="421"/>
      <c r="AQ7" s="421"/>
      <c r="AR7" s="421"/>
      <c r="AS7" s="421"/>
      <c r="AT7" s="421"/>
      <c r="AU7" s="421"/>
      <c r="AV7" s="421"/>
      <c r="AW7" s="421"/>
      <c r="AX7" s="421"/>
      <c r="AY7" s="421"/>
      <c r="AZ7" s="421"/>
      <c r="BA7" s="421"/>
      <c r="BB7" s="421"/>
      <c r="BC7" s="421"/>
      <c r="BD7" s="421"/>
      <c r="BE7" s="421"/>
      <c r="BF7" s="421"/>
      <c r="BG7" s="421"/>
      <c r="BH7" s="421"/>
      <c r="BI7" s="421"/>
      <c r="BJ7" s="421"/>
      <c r="BK7" s="421"/>
      <c r="BL7" s="421"/>
      <c r="BM7" s="421"/>
      <c r="BN7" s="421"/>
      <c r="BO7" s="421"/>
      <c r="BP7" s="421"/>
      <c r="BQ7" s="421"/>
      <c r="BR7" s="421"/>
      <c r="BS7" s="421"/>
      <c r="BT7" s="421"/>
      <c r="BU7" s="421"/>
      <c r="BV7" s="421"/>
      <c r="BW7" s="421"/>
      <c r="BX7" s="421"/>
      <c r="BY7" s="421"/>
      <c r="BZ7" s="421"/>
      <c r="CA7" s="421"/>
      <c r="CB7" s="421"/>
      <c r="CC7" s="421"/>
      <c r="CD7" s="421"/>
      <c r="CE7" s="421"/>
      <c r="CF7" s="421"/>
      <c r="CG7" s="421"/>
      <c r="CH7" s="421"/>
      <c r="CI7" s="421"/>
      <c r="CJ7" s="421"/>
      <c r="CK7" s="421"/>
      <c r="CL7" s="421"/>
      <c r="CM7" s="421"/>
      <c r="CN7" s="421"/>
      <c r="CO7" s="422"/>
    </row>
    <row r="8" spans="1:171" ht="15" customHeight="1" x14ac:dyDescent="0.45">
      <c r="B8" s="22"/>
      <c r="C8" s="22"/>
      <c r="D8" s="22"/>
      <c r="E8" s="22"/>
      <c r="F8" s="22"/>
      <c r="G8" s="22"/>
      <c r="H8" s="22"/>
      <c r="I8" s="22"/>
      <c r="J8" s="22"/>
      <c r="K8" s="22"/>
      <c r="L8" s="22"/>
      <c r="M8" s="22"/>
      <c r="N8" s="22"/>
      <c r="O8" s="22"/>
      <c r="P8" s="22"/>
      <c r="Q8" s="22"/>
      <c r="R8" s="22"/>
      <c r="S8" s="22"/>
      <c r="T8" s="22"/>
      <c r="U8" s="22"/>
      <c r="V8" s="22"/>
      <c r="W8" s="22"/>
      <c r="X8" s="22"/>
      <c r="Y8" s="22"/>
      <c r="Z8" s="22"/>
      <c r="AA8" s="22"/>
      <c r="AB8" s="22"/>
      <c r="AC8" s="22"/>
      <c r="AD8" s="22"/>
      <c r="AE8" s="22"/>
      <c r="AF8" s="22"/>
      <c r="AG8" s="22"/>
      <c r="AH8" s="22"/>
      <c r="AI8" s="22"/>
      <c r="AJ8" s="22"/>
      <c r="AK8" s="22"/>
      <c r="AL8" s="22"/>
      <c r="AM8" s="22"/>
      <c r="AN8" s="22"/>
      <c r="AO8" s="22"/>
      <c r="AP8" s="22"/>
      <c r="AQ8" s="22"/>
      <c r="AR8" s="22"/>
      <c r="AS8" s="22"/>
      <c r="AT8" s="22"/>
      <c r="AU8" s="22"/>
      <c r="AV8" s="22"/>
      <c r="AW8" s="22"/>
      <c r="AX8" s="22"/>
      <c r="AY8" s="22"/>
      <c r="AZ8" s="22"/>
      <c r="BA8" s="22"/>
      <c r="BB8" s="22"/>
      <c r="BC8" s="22"/>
      <c r="BD8" s="22"/>
      <c r="BE8" s="22"/>
      <c r="BF8" s="22"/>
      <c r="BG8" s="22"/>
      <c r="BH8" s="22"/>
      <c r="BI8" s="22"/>
      <c r="BJ8" s="22"/>
      <c r="BK8" s="22"/>
      <c r="BL8" s="22"/>
      <c r="BM8" s="22"/>
      <c r="BN8" s="22"/>
      <c r="BO8" s="22"/>
      <c r="BP8" s="22"/>
      <c r="BQ8" s="22"/>
      <c r="BR8" s="22"/>
      <c r="BS8" s="22"/>
      <c r="BT8" s="22"/>
      <c r="BU8" s="22"/>
      <c r="BV8" s="22"/>
      <c r="BW8" s="22"/>
      <c r="BX8" s="22"/>
      <c r="BY8" s="22"/>
      <c r="BZ8" s="22"/>
      <c r="CA8" s="22"/>
      <c r="CB8" s="22"/>
      <c r="CC8" s="22"/>
      <c r="CD8" s="22"/>
      <c r="CE8" s="22"/>
      <c r="CF8" s="22"/>
      <c r="CG8" s="22"/>
      <c r="CH8" s="22"/>
      <c r="CI8" s="22"/>
      <c r="CJ8" s="22"/>
      <c r="CK8" s="22"/>
      <c r="CL8" s="22"/>
      <c r="CM8" s="22"/>
      <c r="CN8" s="22"/>
    </row>
    <row r="9" spans="1:171" ht="46.5" customHeight="1" x14ac:dyDescent="0.45">
      <c r="B9" s="330" t="s">
        <v>308</v>
      </c>
      <c r="C9" s="330"/>
      <c r="D9" s="330"/>
      <c r="E9" s="330"/>
      <c r="F9" s="330"/>
      <c r="G9" s="330"/>
      <c r="H9" s="330"/>
      <c r="I9" s="330"/>
      <c r="J9" s="330"/>
      <c r="K9" s="330"/>
      <c r="L9" s="330"/>
      <c r="M9" s="330"/>
      <c r="N9" s="330"/>
      <c r="O9" s="330"/>
      <c r="P9" s="330"/>
      <c r="Q9" s="330"/>
      <c r="R9" s="330"/>
      <c r="S9" s="330"/>
      <c r="T9" s="330"/>
      <c r="U9" s="330"/>
      <c r="V9" s="330"/>
      <c r="W9" s="330"/>
      <c r="X9" s="330"/>
      <c r="Y9" s="330"/>
      <c r="Z9" s="330"/>
      <c r="AA9" s="330"/>
      <c r="AB9" s="330"/>
      <c r="AC9" s="330"/>
      <c r="AD9" s="330"/>
      <c r="AE9" s="330"/>
      <c r="AF9" s="330"/>
      <c r="AG9" s="330"/>
      <c r="AH9" s="330"/>
      <c r="AI9" s="330"/>
      <c r="AJ9" s="330"/>
      <c r="AK9" s="330"/>
      <c r="AL9" s="330"/>
      <c r="AM9" s="330"/>
      <c r="AN9" s="330"/>
      <c r="AO9" s="330"/>
      <c r="AP9" s="330"/>
      <c r="AQ9" s="330"/>
      <c r="AR9" s="330"/>
      <c r="AS9" s="330"/>
      <c r="AT9" s="330"/>
      <c r="AU9" s="330"/>
      <c r="AV9" s="330"/>
      <c r="AW9" s="330"/>
      <c r="AX9" s="330"/>
      <c r="AY9" s="330"/>
      <c r="AZ9" s="330"/>
      <c r="BA9" s="330"/>
      <c r="BB9" s="330"/>
      <c r="BC9" s="330"/>
      <c r="BD9" s="330"/>
      <c r="BE9" s="330"/>
      <c r="BF9" s="330"/>
      <c r="BG9" s="330"/>
      <c r="BH9" s="330"/>
      <c r="BI9" s="330"/>
      <c r="BJ9" s="330"/>
      <c r="BK9" s="330"/>
      <c r="BL9" s="330"/>
      <c r="BM9" s="330"/>
      <c r="BN9" s="330"/>
      <c r="BO9" s="330"/>
      <c r="BP9" s="330"/>
      <c r="BQ9" s="330"/>
      <c r="BR9" s="330"/>
      <c r="BS9" s="330"/>
      <c r="BT9" s="330"/>
      <c r="BU9" s="330"/>
      <c r="BV9" s="330"/>
      <c r="BW9" s="330"/>
      <c r="BX9" s="330"/>
      <c r="BY9" s="330"/>
      <c r="BZ9" s="330"/>
      <c r="CA9" s="330"/>
      <c r="CB9" s="330"/>
      <c r="CC9" s="330"/>
      <c r="CD9" s="330"/>
      <c r="CE9" s="330"/>
      <c r="CF9" s="330"/>
      <c r="CG9" s="330"/>
      <c r="CH9" s="330"/>
      <c r="CI9" s="330"/>
      <c r="CJ9" s="330"/>
      <c r="CK9" s="330"/>
      <c r="CL9" s="330"/>
      <c r="CM9" s="330"/>
      <c r="CN9" s="330"/>
    </row>
    <row r="10" spans="1:171" ht="6" customHeight="1" x14ac:dyDescent="0.45">
      <c r="B10" s="37"/>
      <c r="C10" s="37"/>
      <c r="D10" s="37"/>
      <c r="E10" s="37"/>
      <c r="F10" s="37"/>
      <c r="G10" s="37"/>
      <c r="H10" s="37"/>
      <c r="I10" s="37"/>
      <c r="J10" s="37"/>
      <c r="K10" s="37"/>
      <c r="L10" s="37"/>
      <c r="M10" s="37"/>
      <c r="N10" s="37"/>
      <c r="O10" s="37"/>
      <c r="P10" s="37"/>
      <c r="Q10" s="37"/>
      <c r="R10" s="37"/>
      <c r="S10" s="37"/>
      <c r="T10" s="37"/>
      <c r="U10" s="37"/>
      <c r="V10" s="37"/>
      <c r="W10" s="37"/>
      <c r="X10" s="37"/>
      <c r="Y10" s="37"/>
      <c r="Z10" s="37"/>
      <c r="AA10" s="37"/>
      <c r="AB10" s="37"/>
      <c r="AC10" s="37"/>
      <c r="AD10" s="37"/>
      <c r="AE10" s="37"/>
      <c r="AF10" s="37"/>
      <c r="AG10" s="37"/>
      <c r="AH10" s="37"/>
      <c r="AI10" s="37"/>
      <c r="AJ10" s="37"/>
      <c r="AK10" s="37"/>
      <c r="AL10" s="37"/>
      <c r="AM10" s="37"/>
      <c r="AN10" s="37"/>
      <c r="AO10" s="37"/>
      <c r="AP10" s="37"/>
      <c r="AQ10" s="37"/>
      <c r="AR10" s="37"/>
      <c r="AS10" s="37"/>
      <c r="AT10" s="37"/>
      <c r="AU10" s="37"/>
      <c r="AV10" s="37"/>
      <c r="AW10" s="37"/>
      <c r="AX10" s="37"/>
      <c r="AY10" s="38"/>
      <c r="AZ10" s="37"/>
      <c r="BA10" s="37"/>
      <c r="BB10" s="37"/>
      <c r="BC10" s="37"/>
      <c r="BD10" s="37"/>
      <c r="BE10" s="37"/>
      <c r="BF10" s="37"/>
      <c r="BG10" s="37"/>
      <c r="BH10" s="37"/>
      <c r="BI10" s="37"/>
      <c r="BJ10" s="37"/>
      <c r="BK10" s="37"/>
      <c r="BL10" s="37"/>
      <c r="BM10" s="37"/>
      <c r="BN10" s="37"/>
      <c r="BO10" s="37"/>
      <c r="BP10" s="37"/>
      <c r="BQ10" s="37"/>
      <c r="BR10" s="37"/>
      <c r="BS10" s="37"/>
      <c r="BT10" s="37"/>
      <c r="BU10" s="37"/>
      <c r="BV10" s="37"/>
      <c r="BW10" s="37"/>
      <c r="BX10" s="37"/>
      <c r="BY10" s="37"/>
      <c r="BZ10" s="37"/>
      <c r="CA10" s="37"/>
      <c r="CB10" s="37"/>
      <c r="CC10" s="37"/>
      <c r="CD10" s="37"/>
      <c r="CE10" s="37"/>
      <c r="CF10" s="37"/>
      <c r="CG10" s="37"/>
      <c r="CH10" s="37"/>
      <c r="CI10" s="37"/>
      <c r="CJ10" s="37"/>
      <c r="CK10" s="37"/>
      <c r="CL10" s="37"/>
      <c r="CM10" s="37"/>
      <c r="CN10" s="37"/>
    </row>
    <row r="11" spans="1:171" ht="3.6" customHeight="1" x14ac:dyDescent="0.45">
      <c r="E11" s="10"/>
      <c r="F11" s="10"/>
      <c r="G11" s="10"/>
      <c r="H11" s="10"/>
      <c r="I11" s="10"/>
      <c r="Y11" s="41"/>
      <c r="Z11" s="41"/>
      <c r="AA11" s="41"/>
      <c r="AB11" s="41"/>
      <c r="AC11" s="41"/>
      <c r="AN11" s="41"/>
      <c r="AO11" s="41"/>
      <c r="AP11" s="41"/>
      <c r="AQ11" s="41"/>
      <c r="AR11" s="12"/>
      <c r="AS11" s="12"/>
      <c r="CY11" s="1"/>
    </row>
    <row r="12" spans="1:171" ht="21" customHeight="1" x14ac:dyDescent="0.45">
      <c r="B12" s="385" t="s">
        <v>309</v>
      </c>
      <c r="C12" s="385"/>
      <c r="D12" s="385"/>
      <c r="E12" s="385"/>
      <c r="F12" s="385"/>
      <c r="G12" s="385"/>
      <c r="H12" s="385"/>
      <c r="I12" s="385"/>
      <c r="J12" s="385"/>
      <c r="K12" s="385"/>
      <c r="L12" s="385"/>
      <c r="M12" s="385"/>
      <c r="N12" s="385"/>
      <c r="O12" s="385"/>
      <c r="P12" s="385"/>
      <c r="Q12" s="385"/>
      <c r="R12" s="385"/>
      <c r="S12" s="385"/>
      <c r="T12" s="385"/>
      <c r="U12" s="385"/>
      <c r="V12" s="385"/>
      <c r="W12" s="385"/>
      <c r="X12" s="385"/>
      <c r="Y12" s="385"/>
      <c r="Z12" s="385"/>
      <c r="AA12" s="385"/>
      <c r="AB12" s="385"/>
      <c r="AC12" s="385"/>
      <c r="AD12" s="385"/>
      <c r="AE12" s="385"/>
      <c r="AF12" s="385"/>
      <c r="AG12" s="385"/>
      <c r="AH12" s="385"/>
      <c r="AI12" s="385"/>
      <c r="AJ12" s="385"/>
      <c r="AK12" s="385"/>
      <c r="AL12" s="385"/>
      <c r="AM12" s="385"/>
      <c r="AN12" s="385"/>
      <c r="AO12" s="385"/>
      <c r="AP12" s="385"/>
      <c r="AQ12" s="385"/>
      <c r="AR12" s="385"/>
      <c r="AS12" s="385"/>
      <c r="AT12" s="385"/>
      <c r="AU12" s="385"/>
      <c r="AV12" s="385"/>
      <c r="AW12" s="385"/>
      <c r="AX12" s="385"/>
      <c r="AY12" s="385"/>
      <c r="AZ12" s="385"/>
      <c r="BA12" s="385"/>
      <c r="BB12" s="385"/>
      <c r="BC12" s="385"/>
      <c r="BD12" s="385"/>
      <c r="BE12" s="385"/>
      <c r="BF12" s="385"/>
      <c r="BG12" s="385"/>
      <c r="BH12" s="385"/>
      <c r="BI12" s="385"/>
      <c r="BJ12" s="385"/>
      <c r="BK12" s="385"/>
      <c r="BL12" s="385"/>
      <c r="BM12" s="385"/>
      <c r="BN12" s="385"/>
      <c r="BO12" s="385"/>
      <c r="BP12" s="385"/>
      <c r="BQ12" s="385"/>
      <c r="BR12" s="385"/>
      <c r="BS12" s="385"/>
      <c r="BT12" s="385"/>
      <c r="BU12" s="385"/>
      <c r="BV12" s="385"/>
      <c r="BW12" s="385"/>
      <c r="BX12" s="385"/>
      <c r="BY12" s="385"/>
      <c r="BZ12" s="385"/>
      <c r="CA12" s="385"/>
      <c r="CB12" s="385"/>
      <c r="CC12" s="385"/>
      <c r="CD12" s="385"/>
      <c r="CE12" s="385"/>
      <c r="CF12" s="385"/>
      <c r="CG12" s="385"/>
      <c r="CH12" s="385"/>
      <c r="CI12" s="385"/>
      <c r="CJ12" s="385"/>
      <c r="CK12" s="385"/>
      <c r="CL12" s="385"/>
      <c r="CM12" s="385"/>
      <c r="CN12" s="385"/>
      <c r="CY12" s="1"/>
    </row>
    <row r="13" spans="1:171" ht="21" customHeight="1" x14ac:dyDescent="0.45">
      <c r="B13" s="385"/>
      <c r="C13" s="385"/>
      <c r="D13" s="385"/>
      <c r="E13" s="385"/>
      <c r="F13" s="385"/>
      <c r="G13" s="385"/>
      <c r="H13" s="385"/>
      <c r="I13" s="385"/>
      <c r="J13" s="385"/>
      <c r="K13" s="385"/>
      <c r="L13" s="385"/>
      <c r="M13" s="385"/>
      <c r="N13" s="385"/>
      <c r="O13" s="385"/>
      <c r="P13" s="385"/>
      <c r="Q13" s="385"/>
      <c r="R13" s="385"/>
      <c r="S13" s="385"/>
      <c r="T13" s="385"/>
      <c r="U13" s="385"/>
      <c r="V13" s="385"/>
      <c r="W13" s="385"/>
      <c r="X13" s="385"/>
      <c r="Y13" s="385"/>
      <c r="Z13" s="385"/>
      <c r="AA13" s="385"/>
      <c r="AB13" s="385"/>
      <c r="AC13" s="385"/>
      <c r="AD13" s="385"/>
      <c r="AE13" s="385"/>
      <c r="AF13" s="385"/>
      <c r="AG13" s="385"/>
      <c r="AH13" s="385"/>
      <c r="AI13" s="385"/>
      <c r="AJ13" s="385"/>
      <c r="AK13" s="385"/>
      <c r="AL13" s="385"/>
      <c r="AM13" s="385"/>
      <c r="AN13" s="385"/>
      <c r="AO13" s="385"/>
      <c r="AP13" s="385"/>
      <c r="AQ13" s="385"/>
      <c r="AR13" s="385"/>
      <c r="AS13" s="385"/>
      <c r="AT13" s="385"/>
      <c r="AU13" s="385"/>
      <c r="AV13" s="385"/>
      <c r="AW13" s="385"/>
      <c r="AX13" s="385"/>
      <c r="AY13" s="385"/>
      <c r="AZ13" s="385"/>
      <c r="BA13" s="385"/>
      <c r="BB13" s="385"/>
      <c r="BC13" s="385"/>
      <c r="BD13" s="385"/>
      <c r="BE13" s="385"/>
      <c r="BF13" s="385"/>
      <c r="BG13" s="385"/>
      <c r="BH13" s="385"/>
      <c r="BI13" s="385"/>
      <c r="BJ13" s="385"/>
      <c r="BK13" s="385"/>
      <c r="BL13" s="385"/>
      <c r="BM13" s="385"/>
      <c r="BN13" s="385"/>
      <c r="BO13" s="385"/>
      <c r="BP13" s="385"/>
      <c r="BQ13" s="385"/>
      <c r="BR13" s="385"/>
      <c r="BS13" s="385"/>
      <c r="BT13" s="385"/>
      <c r="BU13" s="385"/>
      <c r="BV13" s="385"/>
      <c r="BW13" s="385"/>
      <c r="BX13" s="385"/>
      <c r="BY13" s="385"/>
      <c r="BZ13" s="385"/>
      <c r="CA13" s="385"/>
      <c r="CB13" s="385"/>
      <c r="CC13" s="385"/>
      <c r="CD13" s="385"/>
      <c r="CE13" s="385"/>
      <c r="CF13" s="385"/>
      <c r="CG13" s="385"/>
      <c r="CH13" s="385"/>
      <c r="CI13" s="385"/>
      <c r="CJ13" s="385"/>
      <c r="CK13" s="385"/>
      <c r="CL13" s="385"/>
      <c r="CM13" s="385"/>
      <c r="CN13" s="385"/>
      <c r="CY13" s="1"/>
    </row>
    <row r="14" spans="1:171" ht="18" customHeight="1" x14ac:dyDescent="0.45">
      <c r="B14" s="384" t="s">
        <v>310</v>
      </c>
      <c r="C14" s="384"/>
      <c r="D14" s="384"/>
      <c r="E14" s="384"/>
      <c r="F14" s="384"/>
      <c r="G14" s="384"/>
      <c r="H14" s="384"/>
      <c r="I14" s="384"/>
      <c r="J14" s="384"/>
      <c r="K14" s="384"/>
      <c r="L14" s="384"/>
      <c r="M14" s="384"/>
      <c r="N14" s="384"/>
      <c r="O14" s="384"/>
      <c r="P14" s="384"/>
      <c r="Q14" s="384"/>
      <c r="R14" s="384"/>
      <c r="S14" s="384"/>
      <c r="T14" s="384"/>
      <c r="U14" s="384"/>
      <c r="V14" s="384"/>
      <c r="W14" s="384"/>
      <c r="X14" s="384"/>
      <c r="Y14" s="384"/>
      <c r="Z14" s="384"/>
      <c r="AA14" s="384"/>
      <c r="AB14" s="384"/>
      <c r="AC14" s="384"/>
      <c r="AD14" s="384"/>
      <c r="AE14" s="384"/>
      <c r="AF14" s="384"/>
      <c r="AG14" s="384"/>
      <c r="AH14" s="384"/>
      <c r="AI14" s="384"/>
      <c r="AJ14" s="384"/>
      <c r="AK14" s="384"/>
      <c r="AL14" s="384"/>
      <c r="AM14" s="384"/>
      <c r="AN14" s="384"/>
      <c r="AO14" s="384"/>
      <c r="AP14" s="384"/>
      <c r="AQ14" s="384"/>
      <c r="AR14" s="384"/>
      <c r="AS14" s="384"/>
      <c r="AT14" s="384"/>
      <c r="AU14" s="384"/>
      <c r="AV14" s="384"/>
      <c r="AW14" s="384"/>
      <c r="AX14" s="384"/>
      <c r="AY14" s="384"/>
      <c r="AZ14" s="384"/>
      <c r="BA14" s="384"/>
      <c r="BB14" s="384"/>
      <c r="BC14" s="384"/>
      <c r="BD14" s="384"/>
      <c r="BE14" s="384"/>
      <c r="BF14" s="384"/>
      <c r="BG14" s="384"/>
      <c r="BH14" s="384"/>
      <c r="BI14" s="384"/>
      <c r="BJ14" s="384"/>
      <c r="BK14" s="384"/>
      <c r="BL14" s="384"/>
      <c r="BM14" s="384"/>
      <c r="BN14" s="384"/>
      <c r="BO14" s="384"/>
      <c r="BP14" s="384"/>
      <c r="BQ14" s="384"/>
      <c r="BR14" s="384"/>
      <c r="BS14" s="384"/>
      <c r="BT14" s="384"/>
      <c r="BU14" s="384"/>
      <c r="BV14" s="384"/>
      <c r="BW14" s="384"/>
      <c r="BX14" s="384"/>
      <c r="BY14" s="384"/>
      <c r="BZ14" s="384"/>
      <c r="CA14" s="384"/>
      <c r="CB14" s="384"/>
      <c r="CC14" s="384"/>
      <c r="CD14" s="384"/>
      <c r="CE14" s="384"/>
      <c r="CF14" s="384"/>
      <c r="CG14" s="384"/>
      <c r="CH14" s="384"/>
      <c r="CI14" s="384"/>
      <c r="CJ14" s="384"/>
      <c r="CK14" s="384"/>
      <c r="CL14" s="384"/>
      <c r="CM14" s="384"/>
      <c r="CN14" s="384"/>
      <c r="CY14" s="1"/>
    </row>
    <row r="15" spans="1:171" ht="43.5" customHeight="1" x14ac:dyDescent="0.45">
      <c r="B15" s="423" t="s">
        <v>302</v>
      </c>
      <c r="C15" s="424"/>
      <c r="D15" s="424"/>
      <c r="E15" s="424"/>
      <c r="F15" s="424"/>
      <c r="G15" s="424"/>
      <c r="H15" s="424"/>
      <c r="I15" s="424"/>
      <c r="J15" s="424"/>
      <c r="K15" s="425"/>
      <c r="L15" s="389" t="s">
        <v>303</v>
      </c>
      <c r="M15" s="390"/>
      <c r="N15" s="390"/>
      <c r="O15" s="415" t="s">
        <v>305</v>
      </c>
      <c r="P15" s="415"/>
      <c r="Q15" s="415"/>
      <c r="R15" s="415"/>
      <c r="S15" s="415"/>
      <c r="T15" s="415"/>
      <c r="U15" s="415"/>
      <c r="V15" s="415"/>
      <c r="W15" s="415"/>
      <c r="X15" s="415"/>
      <c r="Y15" s="415"/>
      <c r="Z15" s="415"/>
      <c r="AA15" s="415"/>
      <c r="AB15" s="415"/>
      <c r="AC15" s="415"/>
      <c r="AD15" s="415"/>
      <c r="AE15" s="415"/>
      <c r="AF15" s="415"/>
      <c r="AG15" s="392"/>
      <c r="AH15" s="389" t="s">
        <v>303</v>
      </c>
      <c r="AI15" s="390"/>
      <c r="AJ15" s="390"/>
      <c r="AK15" s="392" t="s">
        <v>306</v>
      </c>
      <c r="AL15" s="393"/>
      <c r="AM15" s="393"/>
      <c r="AN15" s="393"/>
      <c r="AO15" s="393"/>
      <c r="AP15" s="393"/>
      <c r="AQ15" s="393"/>
      <c r="AR15" s="393"/>
      <c r="AS15" s="393"/>
      <c r="AT15" s="393"/>
      <c r="AU15" s="393"/>
      <c r="AV15" s="393"/>
      <c r="AW15" s="393"/>
      <c r="AX15" s="393"/>
      <c r="AY15" s="388" t="s">
        <v>313</v>
      </c>
      <c r="AZ15" s="388"/>
      <c r="BA15" s="388"/>
      <c r="BB15" s="388"/>
      <c r="BC15" s="388"/>
      <c r="BD15" s="388"/>
      <c r="BE15" s="388"/>
      <c r="BF15" s="388"/>
      <c r="BG15" s="388"/>
      <c r="BH15" s="388"/>
      <c r="BI15" s="388"/>
      <c r="BJ15" s="388"/>
      <c r="BK15" s="388"/>
      <c r="BL15" s="388"/>
      <c r="BM15" s="388"/>
      <c r="BN15" s="388"/>
      <c r="BO15" s="388"/>
      <c r="BP15" s="388"/>
      <c r="BQ15" s="388"/>
      <c r="BR15" s="388"/>
      <c r="BS15" s="388"/>
      <c r="BT15" s="388"/>
      <c r="BU15" s="388"/>
      <c r="BV15" s="388"/>
      <c r="CB15" s="1"/>
    </row>
    <row r="16" spans="1:171" ht="41.25" customHeight="1" x14ac:dyDescent="0.45">
      <c r="B16" s="288" t="s">
        <v>270</v>
      </c>
      <c r="C16" s="289"/>
      <c r="D16" s="289"/>
      <c r="E16" s="289"/>
      <c r="F16" s="289"/>
      <c r="G16" s="289"/>
      <c r="H16" s="289"/>
      <c r="I16" s="289"/>
      <c r="J16" s="289"/>
      <c r="K16" s="293"/>
      <c r="L16" s="335"/>
      <c r="M16" s="336"/>
      <c r="N16" s="336"/>
      <c r="O16" s="336"/>
      <c r="P16" s="336"/>
      <c r="Q16" s="336"/>
      <c r="R16" s="336"/>
      <c r="S16" s="336"/>
      <c r="T16" s="336"/>
      <c r="U16" s="336"/>
      <c r="V16" s="336"/>
      <c r="W16" s="336"/>
      <c r="X16" s="336"/>
      <c r="Y16" s="336"/>
      <c r="Z16" s="336"/>
      <c r="AA16" s="336"/>
      <c r="AB16" s="336"/>
      <c r="AC16" s="336"/>
      <c r="AD16" s="336"/>
      <c r="AE16" s="336"/>
      <c r="AF16" s="336"/>
      <c r="AG16" s="336"/>
      <c r="AH16" s="336"/>
      <c r="AI16" s="336"/>
      <c r="AJ16" s="336"/>
      <c r="AK16" s="336"/>
      <c r="AL16" s="336"/>
      <c r="AM16" s="336"/>
      <c r="AN16" s="336"/>
      <c r="AO16" s="336"/>
      <c r="AP16" s="336"/>
      <c r="AQ16" s="336"/>
      <c r="AR16" s="336"/>
      <c r="AS16" s="336"/>
      <c r="AT16" s="336"/>
      <c r="AU16" s="336"/>
      <c r="AV16" s="336"/>
      <c r="AW16" s="336"/>
      <c r="AX16" s="337"/>
      <c r="AY16" s="400" t="s">
        <v>297</v>
      </c>
      <c r="AZ16" s="401"/>
      <c r="BA16" s="401"/>
      <c r="BB16" s="401"/>
      <c r="BC16" s="401"/>
      <c r="BD16" s="401"/>
      <c r="BE16" s="401"/>
      <c r="BF16" s="401"/>
      <c r="BG16" s="401"/>
      <c r="BH16" s="401"/>
      <c r="BI16" s="401"/>
      <c r="BJ16" s="401"/>
      <c r="BK16" s="401"/>
      <c r="BL16" s="401"/>
      <c r="BM16" s="401"/>
      <c r="BN16" s="401"/>
      <c r="BO16" s="401"/>
      <c r="BP16" s="401"/>
      <c r="BQ16" s="401"/>
      <c r="BR16" s="401"/>
      <c r="BS16" s="401"/>
      <c r="BT16" s="401"/>
      <c r="BU16" s="401"/>
      <c r="BV16" s="401"/>
      <c r="BW16" s="401"/>
      <c r="BX16" s="401"/>
      <c r="BY16" s="401"/>
      <c r="BZ16" s="401"/>
      <c r="CA16" s="401"/>
      <c r="CB16" s="401"/>
      <c r="CC16" s="401"/>
      <c r="CD16" s="401"/>
      <c r="CE16" s="401"/>
      <c r="CF16" s="401"/>
      <c r="CG16" s="401"/>
      <c r="CH16" s="401"/>
      <c r="CI16" s="401"/>
      <c r="CJ16" s="401"/>
      <c r="CK16" s="401"/>
      <c r="CL16" s="401"/>
      <c r="CM16" s="401"/>
      <c r="CN16" s="401"/>
      <c r="CY16" s="1"/>
    </row>
    <row r="17" spans="2:103" ht="30" customHeight="1" x14ac:dyDescent="0.45">
      <c r="B17" s="358" t="s">
        <v>59</v>
      </c>
      <c r="C17" s="359"/>
      <c r="D17" s="359"/>
      <c r="E17" s="359"/>
      <c r="F17" s="359"/>
      <c r="G17" s="359"/>
      <c r="H17" s="359"/>
      <c r="I17" s="359"/>
      <c r="J17" s="359"/>
      <c r="K17" s="359"/>
      <c r="L17" s="367"/>
      <c r="M17" s="368"/>
      <c r="N17" s="368"/>
      <c r="O17" s="368"/>
      <c r="P17" s="368"/>
      <c r="Q17" s="368"/>
      <c r="R17" s="368"/>
      <c r="S17" s="368"/>
      <c r="T17" s="368"/>
      <c r="U17" s="368"/>
      <c r="V17" s="368"/>
      <c r="W17" s="368"/>
      <c r="X17" s="368"/>
      <c r="Y17" s="368"/>
      <c r="Z17" s="368"/>
      <c r="AA17" s="368"/>
      <c r="AB17" s="368"/>
      <c r="AC17" s="368"/>
      <c r="AD17" s="368"/>
      <c r="AE17" s="368"/>
      <c r="AF17" s="368"/>
      <c r="AG17" s="368"/>
      <c r="AH17" s="368"/>
      <c r="AI17" s="368"/>
      <c r="AJ17" s="368"/>
      <c r="AK17" s="368"/>
      <c r="AL17" s="368"/>
      <c r="AM17" s="368"/>
      <c r="AN17" s="368"/>
      <c r="AO17" s="368"/>
      <c r="AP17" s="368"/>
      <c r="AQ17" s="368"/>
      <c r="AR17" s="368"/>
      <c r="AS17" s="368"/>
      <c r="AT17" s="368"/>
      <c r="AU17" s="368"/>
      <c r="AV17" s="368"/>
      <c r="AW17" s="368"/>
      <c r="AX17" s="369"/>
      <c r="AY17" s="288" t="s">
        <v>60</v>
      </c>
      <c r="AZ17" s="289"/>
      <c r="BA17" s="289"/>
      <c r="BB17" s="289"/>
      <c r="BC17" s="289"/>
      <c r="BD17" s="289"/>
      <c r="BE17" s="289"/>
      <c r="BF17" s="289"/>
      <c r="BG17" s="289"/>
      <c r="BH17" s="289"/>
      <c r="BI17" s="293"/>
      <c r="BJ17" s="340"/>
      <c r="BK17" s="341"/>
      <c r="BL17" s="341"/>
      <c r="BM17" s="341"/>
      <c r="BN17" s="341"/>
      <c r="BO17" s="341"/>
      <c r="BP17" s="341"/>
      <c r="BQ17" s="341"/>
      <c r="BR17" s="341"/>
      <c r="BS17" s="341"/>
      <c r="BT17" s="341"/>
      <c r="BU17" s="341"/>
      <c r="BV17" s="341"/>
      <c r="BW17" s="341"/>
      <c r="BX17" s="341"/>
      <c r="BY17" s="341"/>
      <c r="BZ17" s="341"/>
      <c r="CA17" s="341"/>
      <c r="CB17" s="341"/>
      <c r="CC17" s="341"/>
      <c r="CD17" s="341"/>
      <c r="CE17" s="341"/>
      <c r="CF17" s="341"/>
      <c r="CG17" s="341"/>
      <c r="CH17" s="341"/>
      <c r="CI17" s="341"/>
      <c r="CJ17" s="341"/>
      <c r="CK17" s="341"/>
      <c r="CL17" s="341"/>
      <c r="CM17" s="341"/>
      <c r="CN17" s="342"/>
      <c r="CY17" s="1"/>
    </row>
    <row r="18" spans="2:103" ht="30" customHeight="1" x14ac:dyDescent="0.45">
      <c r="B18" s="360"/>
      <c r="C18" s="361"/>
      <c r="D18" s="361"/>
      <c r="E18" s="361"/>
      <c r="F18" s="361"/>
      <c r="G18" s="361"/>
      <c r="H18" s="361"/>
      <c r="I18" s="361"/>
      <c r="J18" s="361"/>
      <c r="K18" s="361"/>
      <c r="L18" s="290"/>
      <c r="M18" s="291"/>
      <c r="N18" s="291"/>
      <c r="O18" s="291"/>
      <c r="P18" s="291"/>
      <c r="Q18" s="291"/>
      <c r="R18" s="291"/>
      <c r="S18" s="291"/>
      <c r="T18" s="291"/>
      <c r="U18" s="291"/>
      <c r="V18" s="291"/>
      <c r="W18" s="291"/>
      <c r="X18" s="291"/>
      <c r="Y18" s="291"/>
      <c r="Z18" s="291"/>
      <c r="AA18" s="291"/>
      <c r="AB18" s="291"/>
      <c r="AC18" s="291"/>
      <c r="AD18" s="291"/>
      <c r="AE18" s="291"/>
      <c r="AF18" s="291"/>
      <c r="AG18" s="291"/>
      <c r="AH18" s="291"/>
      <c r="AI18" s="291"/>
      <c r="AJ18" s="291"/>
      <c r="AK18" s="291"/>
      <c r="AL18" s="291"/>
      <c r="AM18" s="291"/>
      <c r="AN18" s="291"/>
      <c r="AO18" s="291"/>
      <c r="AP18" s="291"/>
      <c r="AQ18" s="291"/>
      <c r="AR18" s="291"/>
      <c r="AS18" s="291"/>
      <c r="AT18" s="291"/>
      <c r="AU18" s="291"/>
      <c r="AV18" s="291"/>
      <c r="AW18" s="291"/>
      <c r="AX18" s="292"/>
      <c r="AY18" s="288" t="s">
        <v>61</v>
      </c>
      <c r="AZ18" s="289"/>
      <c r="BA18" s="289"/>
      <c r="BB18" s="289"/>
      <c r="BC18" s="289"/>
      <c r="BD18" s="289"/>
      <c r="BE18" s="289"/>
      <c r="BF18" s="289"/>
      <c r="BG18" s="289"/>
      <c r="BH18" s="289"/>
      <c r="BI18" s="293"/>
      <c r="BJ18" s="340"/>
      <c r="BK18" s="341"/>
      <c r="BL18" s="341"/>
      <c r="BM18" s="341"/>
      <c r="BN18" s="341"/>
      <c r="BO18" s="341"/>
      <c r="BP18" s="341"/>
      <c r="BQ18" s="341"/>
      <c r="BR18" s="341"/>
      <c r="BS18" s="341"/>
      <c r="BT18" s="341"/>
      <c r="BU18" s="341"/>
      <c r="BV18" s="341"/>
      <c r="BW18" s="341"/>
      <c r="BX18" s="341"/>
      <c r="BY18" s="341"/>
      <c r="BZ18" s="341"/>
      <c r="CA18" s="341"/>
      <c r="CB18" s="341"/>
      <c r="CC18" s="341"/>
      <c r="CD18" s="341"/>
      <c r="CE18" s="341"/>
      <c r="CF18" s="341"/>
      <c r="CG18" s="341"/>
      <c r="CH18" s="341"/>
      <c r="CI18" s="341"/>
      <c r="CJ18" s="341"/>
      <c r="CK18" s="341"/>
      <c r="CL18" s="341"/>
      <c r="CM18" s="341"/>
      <c r="CN18" s="342"/>
      <c r="CY18" s="1"/>
    </row>
    <row r="19" spans="2:103" ht="19.8" x14ac:dyDescent="0.45">
      <c r="B19" s="343" t="s">
        <v>55</v>
      </c>
      <c r="C19" s="344"/>
      <c r="D19" s="344"/>
      <c r="E19" s="344"/>
      <c r="F19" s="344"/>
      <c r="G19" s="344"/>
      <c r="H19" s="344"/>
      <c r="I19" s="344"/>
      <c r="J19" s="344"/>
      <c r="K19" s="344"/>
      <c r="L19" s="347" t="s">
        <v>56</v>
      </c>
      <c r="M19" s="348"/>
      <c r="N19" s="348"/>
      <c r="P19" s="376"/>
      <c r="Q19" s="376"/>
      <c r="R19" s="376"/>
      <c r="S19" s="376"/>
      <c r="T19" s="376"/>
      <c r="U19" s="376"/>
      <c r="V19" s="376"/>
      <c r="W19" s="376"/>
      <c r="X19" s="376"/>
      <c r="Y19" s="376"/>
      <c r="Z19" s="376"/>
      <c r="AA19" s="376"/>
      <c r="AB19" s="297"/>
      <c r="AC19" s="297"/>
      <c r="AD19" s="297"/>
      <c r="AE19" s="297"/>
      <c r="AF19" s="297"/>
      <c r="AG19" s="297"/>
      <c r="AH19" s="297"/>
      <c r="AI19" s="297"/>
      <c r="AJ19" s="297"/>
      <c r="AK19" s="297"/>
      <c r="AL19" s="297"/>
      <c r="AM19" s="297"/>
      <c r="AN19" s="297"/>
      <c r="AO19" s="297"/>
      <c r="AP19" s="297"/>
      <c r="AQ19" s="297"/>
      <c r="AR19" s="297"/>
      <c r="AS19" s="297"/>
      <c r="AT19" s="297"/>
      <c r="AU19" s="297"/>
      <c r="AV19" s="297"/>
      <c r="AW19" s="297"/>
      <c r="AX19" s="297"/>
      <c r="AY19" s="297"/>
      <c r="AZ19" s="297"/>
      <c r="BA19" s="297"/>
      <c r="BB19" s="297"/>
      <c r="BC19" s="297"/>
      <c r="BD19" s="297"/>
      <c r="BE19" s="297"/>
      <c r="BF19" s="297"/>
      <c r="BG19" s="297"/>
      <c r="BH19" s="297"/>
      <c r="BI19" s="297"/>
      <c r="BJ19" s="297"/>
      <c r="BK19" s="297"/>
      <c r="BL19" s="297"/>
      <c r="BM19" s="297"/>
      <c r="BN19" s="297"/>
      <c r="BO19" s="297"/>
      <c r="BP19" s="297"/>
      <c r="BQ19" s="297"/>
      <c r="BR19" s="297"/>
      <c r="BS19" s="297"/>
      <c r="BT19" s="297"/>
      <c r="BU19" s="297"/>
      <c r="BV19" s="297"/>
      <c r="BW19" s="297"/>
      <c r="BX19" s="297"/>
      <c r="BY19" s="297"/>
      <c r="BZ19" s="297"/>
      <c r="CA19" s="297"/>
      <c r="CB19" s="297"/>
      <c r="CC19" s="297"/>
      <c r="CD19" s="297"/>
      <c r="CE19" s="297"/>
      <c r="CF19" s="297"/>
      <c r="CG19" s="297"/>
      <c r="CH19" s="297"/>
      <c r="CI19" s="297"/>
      <c r="CJ19" s="297"/>
      <c r="CK19" s="297"/>
      <c r="CL19" s="297"/>
      <c r="CM19" s="297"/>
      <c r="CN19" s="298"/>
      <c r="CY19" s="1"/>
    </row>
    <row r="20" spans="2:103" ht="21.9" customHeight="1" x14ac:dyDescent="0.45">
      <c r="B20" s="343"/>
      <c r="C20" s="344"/>
      <c r="D20" s="344"/>
      <c r="E20" s="344"/>
      <c r="F20" s="344"/>
      <c r="G20" s="344"/>
      <c r="H20" s="344"/>
      <c r="I20" s="344"/>
      <c r="J20" s="344"/>
      <c r="K20" s="344"/>
      <c r="L20" s="299"/>
      <c r="M20" s="300"/>
      <c r="N20" s="300"/>
      <c r="O20" s="300"/>
      <c r="P20" s="300"/>
      <c r="Q20" s="300"/>
      <c r="R20" s="300"/>
      <c r="S20" s="300"/>
      <c r="T20" s="300"/>
      <c r="U20" s="300"/>
      <c r="V20" s="300"/>
      <c r="W20" s="300"/>
      <c r="X20" s="300"/>
      <c r="Y20" s="300"/>
      <c r="Z20" s="300"/>
      <c r="AA20" s="300"/>
      <c r="AB20" s="300"/>
      <c r="AC20" s="300"/>
      <c r="AD20" s="300"/>
      <c r="AE20" s="300"/>
      <c r="AF20" s="300"/>
      <c r="AG20" s="300"/>
      <c r="AH20" s="300"/>
      <c r="AI20" s="300"/>
      <c r="AJ20" s="300"/>
      <c r="AK20" s="300"/>
      <c r="AL20" s="300"/>
      <c r="AM20" s="300"/>
      <c r="AN20" s="300"/>
      <c r="AO20" s="300"/>
      <c r="AP20" s="300"/>
      <c r="AQ20" s="300"/>
      <c r="AR20" s="300"/>
      <c r="AS20" s="300"/>
      <c r="AT20" s="300"/>
      <c r="AU20" s="300"/>
      <c r="AV20" s="300"/>
      <c r="AW20" s="300"/>
      <c r="AX20" s="300"/>
      <c r="AY20" s="300"/>
      <c r="AZ20" s="300"/>
      <c r="BA20" s="300"/>
      <c r="BB20" s="300"/>
      <c r="BC20" s="300"/>
      <c r="BD20" s="300"/>
      <c r="BE20" s="300"/>
      <c r="BF20" s="300"/>
      <c r="BG20" s="300"/>
      <c r="BH20" s="300"/>
      <c r="BI20" s="300"/>
      <c r="BJ20" s="300"/>
      <c r="BK20" s="300"/>
      <c r="BL20" s="300"/>
      <c r="BM20" s="300"/>
      <c r="BN20" s="300"/>
      <c r="BO20" s="300"/>
      <c r="BP20" s="300"/>
      <c r="BQ20" s="300"/>
      <c r="BR20" s="300"/>
      <c r="BS20" s="300"/>
      <c r="BT20" s="300"/>
      <c r="BU20" s="300"/>
      <c r="BV20" s="300"/>
      <c r="BW20" s="300"/>
      <c r="BX20" s="300"/>
      <c r="BY20" s="300"/>
      <c r="BZ20" s="300"/>
      <c r="CA20" s="300"/>
      <c r="CB20" s="300"/>
      <c r="CC20" s="300"/>
      <c r="CD20" s="300"/>
      <c r="CE20" s="300"/>
      <c r="CF20" s="300"/>
      <c r="CG20" s="300"/>
      <c r="CH20" s="300"/>
      <c r="CI20" s="300"/>
      <c r="CJ20" s="300"/>
      <c r="CK20" s="300"/>
      <c r="CL20" s="300"/>
      <c r="CM20" s="300"/>
      <c r="CN20" s="301"/>
      <c r="CY20" s="1"/>
    </row>
    <row r="21" spans="2:103" ht="21.9" customHeight="1" x14ac:dyDescent="0.45">
      <c r="B21" s="345"/>
      <c r="C21" s="346"/>
      <c r="D21" s="346"/>
      <c r="E21" s="346"/>
      <c r="F21" s="346"/>
      <c r="G21" s="346"/>
      <c r="H21" s="346"/>
      <c r="I21" s="346"/>
      <c r="J21" s="346"/>
      <c r="K21" s="346"/>
      <c r="L21" s="302"/>
      <c r="M21" s="303"/>
      <c r="N21" s="303"/>
      <c r="O21" s="303"/>
      <c r="P21" s="303"/>
      <c r="Q21" s="303"/>
      <c r="R21" s="303"/>
      <c r="S21" s="303"/>
      <c r="T21" s="303"/>
      <c r="U21" s="303"/>
      <c r="V21" s="303"/>
      <c r="W21" s="303"/>
      <c r="X21" s="303"/>
      <c r="Y21" s="303"/>
      <c r="Z21" s="303"/>
      <c r="AA21" s="303"/>
      <c r="AB21" s="303"/>
      <c r="AC21" s="303"/>
      <c r="AD21" s="303"/>
      <c r="AE21" s="303"/>
      <c r="AF21" s="303"/>
      <c r="AG21" s="303"/>
      <c r="AH21" s="303"/>
      <c r="AI21" s="303"/>
      <c r="AJ21" s="303"/>
      <c r="AK21" s="303"/>
      <c r="AL21" s="303"/>
      <c r="AM21" s="303"/>
      <c r="AN21" s="303"/>
      <c r="AO21" s="303"/>
      <c r="AP21" s="303"/>
      <c r="AQ21" s="303"/>
      <c r="AR21" s="303"/>
      <c r="AS21" s="303"/>
      <c r="AT21" s="303"/>
      <c r="AU21" s="303"/>
      <c r="AV21" s="303"/>
      <c r="AW21" s="303"/>
      <c r="AX21" s="303"/>
      <c r="AY21" s="303"/>
      <c r="AZ21" s="303"/>
      <c r="BA21" s="303"/>
      <c r="BB21" s="303"/>
      <c r="BC21" s="303"/>
      <c r="BD21" s="303"/>
      <c r="BE21" s="303"/>
      <c r="BF21" s="303"/>
      <c r="BG21" s="303"/>
      <c r="BH21" s="303"/>
      <c r="BI21" s="303"/>
      <c r="BJ21" s="303"/>
      <c r="BK21" s="303"/>
      <c r="BL21" s="303"/>
      <c r="BM21" s="303"/>
      <c r="BN21" s="303"/>
      <c r="BO21" s="303"/>
      <c r="BP21" s="303"/>
      <c r="BQ21" s="303"/>
      <c r="BR21" s="303"/>
      <c r="BS21" s="303"/>
      <c r="BT21" s="303"/>
      <c r="BU21" s="303"/>
      <c r="BV21" s="303"/>
      <c r="BW21" s="303"/>
      <c r="BX21" s="303"/>
      <c r="BY21" s="303"/>
      <c r="BZ21" s="303"/>
      <c r="CA21" s="303"/>
      <c r="CB21" s="303"/>
      <c r="CC21" s="303"/>
      <c r="CD21" s="303"/>
      <c r="CE21" s="303"/>
      <c r="CF21" s="303"/>
      <c r="CG21" s="303"/>
      <c r="CH21" s="303"/>
      <c r="CI21" s="303"/>
      <c r="CJ21" s="303"/>
      <c r="CK21" s="303"/>
      <c r="CL21" s="303"/>
      <c r="CM21" s="303"/>
      <c r="CN21" s="304"/>
      <c r="CY21" s="1"/>
    </row>
    <row r="22" spans="2:103" ht="30" customHeight="1" x14ac:dyDescent="0.45">
      <c r="B22" s="288" t="s">
        <v>62</v>
      </c>
      <c r="C22" s="289"/>
      <c r="D22" s="289"/>
      <c r="E22" s="289"/>
      <c r="F22" s="289"/>
      <c r="G22" s="289"/>
      <c r="H22" s="289"/>
      <c r="I22" s="289"/>
      <c r="J22" s="289"/>
      <c r="K22" s="289"/>
      <c r="L22" s="290"/>
      <c r="M22" s="291"/>
      <c r="N22" s="291"/>
      <c r="O22" s="291"/>
      <c r="P22" s="291"/>
      <c r="Q22" s="291"/>
      <c r="R22" s="291"/>
      <c r="S22" s="291"/>
      <c r="T22" s="291"/>
      <c r="U22" s="291"/>
      <c r="V22" s="291"/>
      <c r="W22" s="291"/>
      <c r="X22" s="291"/>
      <c r="Y22" s="291"/>
      <c r="Z22" s="291"/>
      <c r="AA22" s="291"/>
      <c r="AB22" s="291"/>
      <c r="AC22" s="291"/>
      <c r="AD22" s="291"/>
      <c r="AE22" s="291"/>
      <c r="AF22" s="291"/>
      <c r="AG22" s="291"/>
      <c r="AH22" s="291"/>
      <c r="AI22" s="291"/>
      <c r="AJ22" s="291"/>
      <c r="AK22" s="291"/>
      <c r="AL22" s="291"/>
      <c r="AM22" s="291"/>
      <c r="AN22" s="291"/>
      <c r="AO22" s="291"/>
      <c r="AP22" s="291"/>
      <c r="AQ22" s="291"/>
      <c r="AR22" s="291"/>
      <c r="AS22" s="291"/>
      <c r="AT22" s="291"/>
      <c r="AU22" s="291"/>
      <c r="AV22" s="291"/>
      <c r="AW22" s="291"/>
      <c r="AX22" s="292"/>
      <c r="AY22" s="288" t="s">
        <v>63</v>
      </c>
      <c r="AZ22" s="289"/>
      <c r="BA22" s="289"/>
      <c r="BB22" s="289"/>
      <c r="BC22" s="289"/>
      <c r="BD22" s="289"/>
      <c r="BE22" s="289"/>
      <c r="BF22" s="289"/>
      <c r="BG22" s="289"/>
      <c r="BH22" s="289"/>
      <c r="BI22" s="293"/>
      <c r="BJ22" s="335"/>
      <c r="BK22" s="336"/>
      <c r="BL22" s="336"/>
      <c r="BM22" s="336"/>
      <c r="BN22" s="336"/>
      <c r="BO22" s="336"/>
      <c r="BP22" s="336"/>
      <c r="BQ22" s="336"/>
      <c r="BR22" s="336"/>
      <c r="BS22" s="336"/>
      <c r="BT22" s="336"/>
      <c r="BU22" s="336"/>
      <c r="BV22" s="336"/>
      <c r="BW22" s="336"/>
      <c r="BX22" s="336"/>
      <c r="BY22" s="336"/>
      <c r="BZ22" s="336"/>
      <c r="CA22" s="336"/>
      <c r="CB22" s="336"/>
      <c r="CC22" s="336"/>
      <c r="CD22" s="336"/>
      <c r="CE22" s="336"/>
      <c r="CF22" s="336"/>
      <c r="CG22" s="336"/>
      <c r="CH22" s="336"/>
      <c r="CI22" s="336"/>
      <c r="CJ22" s="336"/>
      <c r="CK22" s="336"/>
      <c r="CL22" s="336"/>
      <c r="CM22" s="336"/>
      <c r="CN22" s="337"/>
      <c r="CY22" s="1"/>
    </row>
    <row r="23" spans="2:103" ht="30" customHeight="1" x14ac:dyDescent="0.45">
      <c r="B23" s="288" t="s">
        <v>64</v>
      </c>
      <c r="C23" s="289"/>
      <c r="D23" s="289"/>
      <c r="E23" s="289"/>
      <c r="F23" s="289"/>
      <c r="G23" s="289"/>
      <c r="H23" s="289"/>
      <c r="I23" s="289"/>
      <c r="J23" s="289"/>
      <c r="K23" s="289"/>
      <c r="L23" s="290"/>
      <c r="M23" s="291"/>
      <c r="N23" s="291"/>
      <c r="O23" s="291"/>
      <c r="P23" s="291"/>
      <c r="Q23" s="291"/>
      <c r="R23" s="291"/>
      <c r="S23" s="291"/>
      <c r="T23" s="291"/>
      <c r="U23" s="291"/>
      <c r="V23" s="291"/>
      <c r="W23" s="291"/>
      <c r="X23" s="291"/>
      <c r="Y23" s="291"/>
      <c r="Z23" s="291"/>
      <c r="AA23" s="291"/>
      <c r="AB23" s="291"/>
      <c r="AC23" s="291"/>
      <c r="AD23" s="291"/>
      <c r="AE23" s="291"/>
      <c r="AF23" s="291"/>
      <c r="AG23" s="291"/>
      <c r="AH23" s="291"/>
      <c r="AI23" s="291"/>
      <c r="AJ23" s="291"/>
      <c r="AK23" s="291"/>
      <c r="AL23" s="291"/>
      <c r="AM23" s="291"/>
      <c r="AN23" s="291"/>
      <c r="AO23" s="291"/>
      <c r="AP23" s="291"/>
      <c r="AQ23" s="291"/>
      <c r="AR23" s="291"/>
      <c r="AS23" s="291"/>
      <c r="AT23" s="291"/>
      <c r="AU23" s="291"/>
      <c r="AV23" s="291"/>
      <c r="AW23" s="291"/>
      <c r="AX23" s="292"/>
      <c r="AY23" s="288" t="s">
        <v>54</v>
      </c>
      <c r="AZ23" s="289"/>
      <c r="BA23" s="289"/>
      <c r="BB23" s="289"/>
      <c r="BC23" s="289"/>
      <c r="BD23" s="289"/>
      <c r="BE23" s="289"/>
      <c r="BF23" s="289"/>
      <c r="BG23" s="289"/>
      <c r="BH23" s="289"/>
      <c r="BI23" s="293"/>
      <c r="BJ23" s="294"/>
      <c r="BK23" s="295"/>
      <c r="BL23" s="295"/>
      <c r="BM23" s="295"/>
      <c r="BN23" s="295"/>
      <c r="BO23" s="295"/>
      <c r="BP23" s="295"/>
      <c r="BQ23" s="295"/>
      <c r="BR23" s="295"/>
      <c r="BS23" s="295"/>
      <c r="BT23" s="295"/>
      <c r="BU23" s="295"/>
      <c r="BV23" s="295"/>
      <c r="BW23" s="295"/>
      <c r="BX23" s="295"/>
      <c r="BY23" s="295"/>
      <c r="BZ23" s="295"/>
      <c r="CA23" s="295"/>
      <c r="CB23" s="295"/>
      <c r="CC23" s="295"/>
      <c r="CD23" s="295"/>
      <c r="CE23" s="295"/>
      <c r="CF23" s="295"/>
      <c r="CG23" s="295"/>
      <c r="CH23" s="295"/>
      <c r="CI23" s="295"/>
      <c r="CJ23" s="295"/>
      <c r="CK23" s="295"/>
      <c r="CL23" s="295"/>
      <c r="CM23" s="295"/>
      <c r="CN23" s="296"/>
      <c r="CY23" s="1"/>
    </row>
    <row r="24" spans="2:103" ht="21" customHeight="1" x14ac:dyDescent="0.45">
      <c r="B24" s="385"/>
      <c r="C24" s="385"/>
      <c r="D24" s="385"/>
      <c r="E24" s="385"/>
      <c r="F24" s="385"/>
      <c r="G24" s="385"/>
      <c r="H24" s="385"/>
      <c r="I24" s="385"/>
      <c r="J24" s="385"/>
      <c r="K24" s="385"/>
      <c r="L24" s="385"/>
      <c r="M24" s="385"/>
      <c r="N24" s="385"/>
      <c r="O24" s="385"/>
      <c r="P24" s="385"/>
      <c r="Q24" s="385"/>
      <c r="R24" s="385"/>
      <c r="S24" s="385"/>
      <c r="T24" s="385"/>
      <c r="U24" s="385"/>
      <c r="V24" s="385"/>
      <c r="W24" s="385"/>
      <c r="X24" s="385"/>
      <c r="Y24" s="385"/>
      <c r="Z24" s="385"/>
      <c r="AA24" s="385"/>
      <c r="AB24" s="385"/>
      <c r="AC24" s="385"/>
      <c r="AD24" s="385"/>
      <c r="AE24" s="385"/>
      <c r="AF24" s="385"/>
      <c r="AG24" s="385"/>
      <c r="AH24" s="385"/>
      <c r="AI24" s="385"/>
      <c r="AJ24" s="385"/>
      <c r="AK24" s="385"/>
      <c r="AL24" s="385"/>
      <c r="AM24" s="385"/>
      <c r="AN24" s="385"/>
      <c r="AO24" s="385"/>
      <c r="AP24" s="385"/>
      <c r="AQ24" s="385"/>
      <c r="AR24" s="385"/>
      <c r="AS24" s="385"/>
      <c r="AT24" s="385"/>
      <c r="AU24" s="385"/>
      <c r="AV24" s="385"/>
      <c r="AW24" s="385"/>
      <c r="AX24" s="385"/>
      <c r="AY24" s="385"/>
      <c r="AZ24" s="385"/>
      <c r="BA24" s="385"/>
      <c r="BB24" s="385"/>
      <c r="BC24" s="385"/>
      <c r="BD24" s="385"/>
      <c r="BE24" s="385"/>
      <c r="BF24" s="385"/>
      <c r="BG24" s="385"/>
      <c r="BH24" s="385"/>
      <c r="BI24" s="385"/>
      <c r="BJ24" s="385"/>
      <c r="BK24" s="385"/>
      <c r="BL24" s="385"/>
      <c r="BM24" s="385"/>
      <c r="BN24" s="385"/>
      <c r="BO24" s="385"/>
      <c r="BP24" s="385"/>
      <c r="BQ24" s="385"/>
      <c r="BR24" s="385"/>
      <c r="BS24" s="385"/>
      <c r="BT24" s="385"/>
      <c r="BU24" s="385"/>
      <c r="BV24" s="385"/>
      <c r="BW24" s="385"/>
      <c r="BX24" s="385"/>
      <c r="BY24" s="385"/>
      <c r="BZ24" s="385"/>
      <c r="CA24" s="385"/>
      <c r="CB24" s="385"/>
      <c r="CC24" s="385"/>
      <c r="CD24" s="385"/>
      <c r="CE24" s="385"/>
      <c r="CF24" s="385"/>
      <c r="CG24" s="385"/>
      <c r="CH24" s="385"/>
      <c r="CI24" s="385"/>
      <c r="CJ24" s="385"/>
      <c r="CK24" s="385"/>
      <c r="CL24" s="385"/>
      <c r="CM24" s="385"/>
      <c r="CN24" s="385"/>
      <c r="CY24" s="1"/>
    </row>
    <row r="25" spans="2:103" ht="18" customHeight="1" x14ac:dyDescent="0.45">
      <c r="B25" s="384" t="s">
        <v>311</v>
      </c>
      <c r="C25" s="384"/>
      <c r="D25" s="384"/>
      <c r="E25" s="384"/>
      <c r="F25" s="384"/>
      <c r="G25" s="384"/>
      <c r="H25" s="384"/>
      <c r="I25" s="384"/>
      <c r="J25" s="384"/>
      <c r="K25" s="384"/>
      <c r="L25" s="384"/>
      <c r="M25" s="384"/>
      <c r="N25" s="384"/>
      <c r="O25" s="384"/>
      <c r="P25" s="384"/>
      <c r="Q25" s="384"/>
      <c r="R25" s="384"/>
      <c r="S25" s="384"/>
      <c r="T25" s="384"/>
      <c r="U25" s="384"/>
      <c r="V25" s="384"/>
      <c r="W25" s="384"/>
      <c r="X25" s="384"/>
      <c r="Y25" s="384"/>
      <c r="Z25" s="384"/>
      <c r="AA25" s="384"/>
      <c r="AB25" s="384"/>
      <c r="AC25" s="384"/>
      <c r="AD25" s="384"/>
      <c r="AE25" s="384"/>
      <c r="AF25" s="384"/>
      <c r="AG25" s="384"/>
      <c r="AH25" s="384"/>
      <c r="AI25" s="384"/>
      <c r="AJ25" s="384"/>
      <c r="AK25" s="384"/>
      <c r="AL25" s="384"/>
      <c r="AM25" s="384"/>
      <c r="AN25" s="384"/>
      <c r="AO25" s="384"/>
      <c r="AP25" s="384"/>
      <c r="AQ25" s="384"/>
      <c r="AR25" s="384"/>
      <c r="AS25" s="384"/>
      <c r="AT25" s="384"/>
      <c r="AU25" s="384"/>
      <c r="AV25" s="384"/>
      <c r="AW25" s="384"/>
      <c r="AX25" s="384"/>
      <c r="AY25" s="384"/>
      <c r="AZ25" s="384"/>
      <c r="BA25" s="384"/>
      <c r="BB25" s="384"/>
      <c r="BC25" s="384"/>
      <c r="BD25" s="384"/>
      <c r="BE25" s="384"/>
      <c r="BF25" s="384"/>
      <c r="BG25" s="384"/>
      <c r="BH25" s="384"/>
      <c r="BI25" s="384"/>
      <c r="BJ25" s="384"/>
      <c r="BK25" s="384"/>
      <c r="BL25" s="384"/>
      <c r="BM25" s="384"/>
      <c r="BN25" s="384"/>
      <c r="BO25" s="384"/>
      <c r="BP25" s="384"/>
      <c r="BQ25" s="384"/>
      <c r="BR25" s="384"/>
      <c r="BS25" s="384"/>
      <c r="BT25" s="384"/>
      <c r="BU25" s="384"/>
      <c r="BV25" s="384"/>
      <c r="BW25" s="384"/>
      <c r="BX25" s="384"/>
      <c r="BY25" s="384"/>
      <c r="BZ25" s="384"/>
      <c r="CA25" s="384"/>
      <c r="CB25" s="384"/>
      <c r="CC25" s="384"/>
      <c r="CD25" s="384"/>
      <c r="CE25" s="384"/>
      <c r="CF25" s="384"/>
      <c r="CG25" s="384"/>
      <c r="CH25" s="384"/>
      <c r="CI25" s="384"/>
      <c r="CJ25" s="384"/>
      <c r="CK25" s="384"/>
      <c r="CL25" s="384"/>
      <c r="CM25" s="384"/>
      <c r="CN25" s="384"/>
      <c r="CY25" s="1"/>
    </row>
    <row r="26" spans="2:103" ht="43.5" customHeight="1" x14ac:dyDescent="0.45">
      <c r="B26" s="386" t="s">
        <v>302</v>
      </c>
      <c r="C26" s="387"/>
      <c r="D26" s="387"/>
      <c r="E26" s="387"/>
      <c r="F26" s="387"/>
      <c r="G26" s="387"/>
      <c r="H26" s="387"/>
      <c r="I26" s="387"/>
      <c r="J26" s="387"/>
      <c r="K26" s="387"/>
      <c r="L26" s="391" t="s">
        <v>303</v>
      </c>
      <c r="M26" s="391"/>
      <c r="N26" s="389"/>
      <c r="O26" s="392" t="s">
        <v>305</v>
      </c>
      <c r="P26" s="393"/>
      <c r="Q26" s="393"/>
      <c r="R26" s="393"/>
      <c r="S26" s="393"/>
      <c r="T26" s="393"/>
      <c r="U26" s="393"/>
      <c r="V26" s="393"/>
      <c r="W26" s="393"/>
      <c r="X26" s="393"/>
      <c r="Y26" s="393"/>
      <c r="Z26" s="393"/>
      <c r="AA26" s="393"/>
      <c r="AB26" s="393"/>
      <c r="AC26" s="393"/>
      <c r="AD26" s="393"/>
      <c r="AE26" s="393"/>
      <c r="AF26" s="393"/>
      <c r="AG26" s="393"/>
      <c r="AH26" s="391" t="s">
        <v>303</v>
      </c>
      <c r="AI26" s="391"/>
      <c r="AJ26" s="389"/>
      <c r="AK26" s="415" t="s">
        <v>306</v>
      </c>
      <c r="AL26" s="415"/>
      <c r="AM26" s="415"/>
      <c r="AN26" s="415"/>
      <c r="AO26" s="415"/>
      <c r="AP26" s="415"/>
      <c r="AQ26" s="415"/>
      <c r="AR26" s="415"/>
      <c r="AS26" s="415"/>
      <c r="AT26" s="415"/>
      <c r="AU26" s="415"/>
      <c r="AV26" s="415"/>
      <c r="AW26" s="415"/>
      <c r="AX26" s="392"/>
      <c r="AY26" s="388" t="s">
        <v>313</v>
      </c>
      <c r="AZ26" s="388"/>
      <c r="BA26" s="388"/>
      <c r="BB26" s="388"/>
      <c r="BC26" s="388"/>
      <c r="BD26" s="388"/>
      <c r="BE26" s="388"/>
      <c r="BF26" s="388"/>
      <c r="BG26" s="388"/>
      <c r="BH26" s="388"/>
      <c r="BI26" s="388"/>
      <c r="BJ26" s="388"/>
      <c r="BK26" s="388"/>
      <c r="BL26" s="388"/>
      <c r="BM26" s="388"/>
      <c r="BN26" s="388"/>
      <c r="BO26" s="388"/>
      <c r="BP26" s="388"/>
      <c r="BQ26" s="388"/>
      <c r="BR26" s="388"/>
      <c r="BS26" s="388"/>
      <c r="BT26" s="388"/>
      <c r="BU26" s="388"/>
      <c r="BV26" s="388"/>
      <c r="CB26" s="1"/>
    </row>
    <row r="27" spans="2:103" ht="41.25" customHeight="1" x14ac:dyDescent="0.45">
      <c r="B27" s="360" t="s">
        <v>270</v>
      </c>
      <c r="C27" s="361"/>
      <c r="D27" s="361"/>
      <c r="E27" s="361"/>
      <c r="F27" s="361"/>
      <c r="G27" s="361"/>
      <c r="H27" s="361"/>
      <c r="I27" s="361"/>
      <c r="J27" s="361"/>
      <c r="K27" s="361"/>
      <c r="L27" s="397"/>
      <c r="M27" s="398"/>
      <c r="N27" s="398"/>
      <c r="O27" s="398"/>
      <c r="P27" s="398"/>
      <c r="Q27" s="398"/>
      <c r="R27" s="398"/>
      <c r="S27" s="398"/>
      <c r="T27" s="398"/>
      <c r="U27" s="398"/>
      <c r="V27" s="398"/>
      <c r="W27" s="398"/>
      <c r="X27" s="398"/>
      <c r="Y27" s="398"/>
      <c r="Z27" s="398"/>
      <c r="AA27" s="398"/>
      <c r="AB27" s="398"/>
      <c r="AC27" s="398"/>
      <c r="AD27" s="398"/>
      <c r="AE27" s="398"/>
      <c r="AF27" s="398"/>
      <c r="AG27" s="398"/>
      <c r="AH27" s="398"/>
      <c r="AI27" s="398"/>
      <c r="AJ27" s="398"/>
      <c r="AK27" s="398"/>
      <c r="AL27" s="398"/>
      <c r="AM27" s="398"/>
      <c r="AN27" s="398"/>
      <c r="AO27" s="398"/>
      <c r="AP27" s="398"/>
      <c r="AQ27" s="398"/>
      <c r="AR27" s="398"/>
      <c r="AS27" s="398"/>
      <c r="AT27" s="398"/>
      <c r="AU27" s="398"/>
      <c r="AV27" s="398"/>
      <c r="AW27" s="398"/>
      <c r="AX27" s="399"/>
      <c r="AY27" s="416" t="s">
        <v>297</v>
      </c>
      <c r="AZ27" s="416"/>
      <c r="BA27" s="416"/>
      <c r="BB27" s="416"/>
      <c r="BC27" s="416"/>
      <c r="BD27" s="416"/>
      <c r="BE27" s="416"/>
      <c r="BF27" s="416"/>
      <c r="BG27" s="416"/>
      <c r="BH27" s="416"/>
      <c r="BI27" s="416"/>
      <c r="BJ27" s="416"/>
      <c r="BK27" s="416"/>
      <c r="BL27" s="416"/>
      <c r="BM27" s="416"/>
      <c r="BN27" s="416"/>
      <c r="BO27" s="416"/>
      <c r="BP27" s="416"/>
      <c r="BQ27" s="416"/>
      <c r="BR27" s="416"/>
      <c r="BS27" s="416"/>
      <c r="BT27" s="416"/>
      <c r="BU27" s="416"/>
      <c r="BV27" s="416"/>
      <c r="BW27" s="416"/>
      <c r="BX27" s="416"/>
      <c r="BY27" s="416"/>
      <c r="BZ27" s="416"/>
      <c r="CA27" s="416"/>
      <c r="CB27" s="416"/>
      <c r="CC27" s="416"/>
      <c r="CD27" s="416"/>
      <c r="CE27" s="416"/>
      <c r="CF27" s="416"/>
      <c r="CG27" s="416"/>
      <c r="CH27" s="416"/>
      <c r="CI27" s="416"/>
      <c r="CJ27" s="416"/>
      <c r="CK27" s="416"/>
      <c r="CL27" s="416"/>
      <c r="CM27" s="416"/>
      <c r="CN27" s="400"/>
      <c r="CY27" s="1"/>
    </row>
    <row r="28" spans="2:103" ht="30" customHeight="1" x14ac:dyDescent="0.45">
      <c r="B28" s="358" t="s">
        <v>59</v>
      </c>
      <c r="C28" s="359"/>
      <c r="D28" s="359"/>
      <c r="E28" s="359"/>
      <c r="F28" s="359"/>
      <c r="G28" s="359"/>
      <c r="H28" s="359"/>
      <c r="I28" s="359"/>
      <c r="J28" s="359"/>
      <c r="K28" s="359"/>
      <c r="L28" s="367"/>
      <c r="M28" s="368"/>
      <c r="N28" s="368"/>
      <c r="O28" s="368"/>
      <c r="P28" s="368"/>
      <c r="Q28" s="368"/>
      <c r="R28" s="368"/>
      <c r="S28" s="368"/>
      <c r="T28" s="368"/>
      <c r="U28" s="368"/>
      <c r="V28" s="368"/>
      <c r="W28" s="368"/>
      <c r="X28" s="368"/>
      <c r="Y28" s="368"/>
      <c r="Z28" s="368"/>
      <c r="AA28" s="368"/>
      <c r="AB28" s="368"/>
      <c r="AC28" s="368"/>
      <c r="AD28" s="368"/>
      <c r="AE28" s="368"/>
      <c r="AF28" s="368"/>
      <c r="AG28" s="368"/>
      <c r="AH28" s="368"/>
      <c r="AI28" s="368"/>
      <c r="AJ28" s="368"/>
      <c r="AK28" s="368"/>
      <c r="AL28" s="368"/>
      <c r="AM28" s="368"/>
      <c r="AN28" s="368"/>
      <c r="AO28" s="368"/>
      <c r="AP28" s="368"/>
      <c r="AQ28" s="368"/>
      <c r="AR28" s="368"/>
      <c r="AS28" s="368"/>
      <c r="AT28" s="368"/>
      <c r="AU28" s="368"/>
      <c r="AV28" s="368"/>
      <c r="AW28" s="368"/>
      <c r="AX28" s="369"/>
      <c r="AY28" s="288" t="s">
        <v>60</v>
      </c>
      <c r="AZ28" s="289"/>
      <c r="BA28" s="289"/>
      <c r="BB28" s="289"/>
      <c r="BC28" s="289"/>
      <c r="BD28" s="289"/>
      <c r="BE28" s="289"/>
      <c r="BF28" s="289"/>
      <c r="BG28" s="289"/>
      <c r="BH28" s="289"/>
      <c r="BI28" s="293"/>
      <c r="BJ28" s="340"/>
      <c r="BK28" s="341"/>
      <c r="BL28" s="341"/>
      <c r="BM28" s="341"/>
      <c r="BN28" s="341"/>
      <c r="BO28" s="341"/>
      <c r="BP28" s="341"/>
      <c r="BQ28" s="341"/>
      <c r="BR28" s="341"/>
      <c r="BS28" s="341"/>
      <c r="BT28" s="341"/>
      <c r="BU28" s="341"/>
      <c r="BV28" s="341"/>
      <c r="BW28" s="341"/>
      <c r="BX28" s="341"/>
      <c r="BY28" s="341"/>
      <c r="BZ28" s="341"/>
      <c r="CA28" s="341"/>
      <c r="CB28" s="341"/>
      <c r="CC28" s="341"/>
      <c r="CD28" s="341"/>
      <c r="CE28" s="341"/>
      <c r="CF28" s="341"/>
      <c r="CG28" s="341"/>
      <c r="CH28" s="341"/>
      <c r="CI28" s="341"/>
      <c r="CJ28" s="341"/>
      <c r="CK28" s="341"/>
      <c r="CL28" s="341"/>
      <c r="CM28" s="341"/>
      <c r="CN28" s="342"/>
      <c r="CY28" s="1"/>
    </row>
    <row r="29" spans="2:103" ht="30" customHeight="1" x14ac:dyDescent="0.45">
      <c r="B29" s="360"/>
      <c r="C29" s="361"/>
      <c r="D29" s="361"/>
      <c r="E29" s="361"/>
      <c r="F29" s="361"/>
      <c r="G29" s="361"/>
      <c r="H29" s="361"/>
      <c r="I29" s="361"/>
      <c r="J29" s="361"/>
      <c r="K29" s="361"/>
      <c r="L29" s="290"/>
      <c r="M29" s="291"/>
      <c r="N29" s="291"/>
      <c r="O29" s="291"/>
      <c r="P29" s="291"/>
      <c r="Q29" s="291"/>
      <c r="R29" s="291"/>
      <c r="S29" s="291"/>
      <c r="T29" s="291"/>
      <c r="U29" s="291"/>
      <c r="V29" s="291"/>
      <c r="W29" s="291"/>
      <c r="X29" s="291"/>
      <c r="Y29" s="291"/>
      <c r="Z29" s="291"/>
      <c r="AA29" s="291"/>
      <c r="AB29" s="291"/>
      <c r="AC29" s="291"/>
      <c r="AD29" s="291"/>
      <c r="AE29" s="291"/>
      <c r="AF29" s="291"/>
      <c r="AG29" s="291"/>
      <c r="AH29" s="291"/>
      <c r="AI29" s="291"/>
      <c r="AJ29" s="291"/>
      <c r="AK29" s="291"/>
      <c r="AL29" s="291"/>
      <c r="AM29" s="291"/>
      <c r="AN29" s="291"/>
      <c r="AO29" s="291"/>
      <c r="AP29" s="291"/>
      <c r="AQ29" s="291"/>
      <c r="AR29" s="291"/>
      <c r="AS29" s="291"/>
      <c r="AT29" s="291"/>
      <c r="AU29" s="291"/>
      <c r="AV29" s="291"/>
      <c r="AW29" s="291"/>
      <c r="AX29" s="292"/>
      <c r="AY29" s="288" t="s">
        <v>61</v>
      </c>
      <c r="AZ29" s="289"/>
      <c r="BA29" s="289"/>
      <c r="BB29" s="289"/>
      <c r="BC29" s="289"/>
      <c r="BD29" s="289"/>
      <c r="BE29" s="289"/>
      <c r="BF29" s="289"/>
      <c r="BG29" s="289"/>
      <c r="BH29" s="289"/>
      <c r="BI29" s="293"/>
      <c r="BJ29" s="340"/>
      <c r="BK29" s="341"/>
      <c r="BL29" s="341"/>
      <c r="BM29" s="341"/>
      <c r="BN29" s="341"/>
      <c r="BO29" s="341"/>
      <c r="BP29" s="341"/>
      <c r="BQ29" s="341"/>
      <c r="BR29" s="341"/>
      <c r="BS29" s="341"/>
      <c r="BT29" s="341"/>
      <c r="BU29" s="341"/>
      <c r="BV29" s="341"/>
      <c r="BW29" s="341"/>
      <c r="BX29" s="341"/>
      <c r="BY29" s="341"/>
      <c r="BZ29" s="341"/>
      <c r="CA29" s="341"/>
      <c r="CB29" s="341"/>
      <c r="CC29" s="341"/>
      <c r="CD29" s="341"/>
      <c r="CE29" s="341"/>
      <c r="CF29" s="341"/>
      <c r="CG29" s="341"/>
      <c r="CH29" s="341"/>
      <c r="CI29" s="341"/>
      <c r="CJ29" s="341"/>
      <c r="CK29" s="341"/>
      <c r="CL29" s="341"/>
      <c r="CM29" s="341"/>
      <c r="CN29" s="342"/>
      <c r="CY29" s="1"/>
    </row>
    <row r="30" spans="2:103" ht="19.8" x14ac:dyDescent="0.45">
      <c r="B30" s="343" t="s">
        <v>55</v>
      </c>
      <c r="C30" s="344"/>
      <c r="D30" s="344"/>
      <c r="E30" s="344"/>
      <c r="F30" s="344"/>
      <c r="G30" s="344"/>
      <c r="H30" s="344"/>
      <c r="I30" s="344"/>
      <c r="J30" s="344"/>
      <c r="K30" s="344"/>
      <c r="L30" s="347" t="s">
        <v>56</v>
      </c>
      <c r="M30" s="348"/>
      <c r="N30" s="348"/>
      <c r="P30" s="376"/>
      <c r="Q30" s="376"/>
      <c r="R30" s="376"/>
      <c r="S30" s="376"/>
      <c r="T30" s="376"/>
      <c r="U30" s="376"/>
      <c r="V30" s="376"/>
      <c r="W30" s="376"/>
      <c r="X30" s="376"/>
      <c r="Y30" s="376"/>
      <c r="Z30" s="376"/>
      <c r="AA30" s="376"/>
      <c r="AB30" s="297"/>
      <c r="AC30" s="297"/>
      <c r="AD30" s="297"/>
      <c r="AE30" s="297"/>
      <c r="AF30" s="297"/>
      <c r="AG30" s="297"/>
      <c r="AH30" s="297"/>
      <c r="AI30" s="297"/>
      <c r="AJ30" s="297"/>
      <c r="AK30" s="297"/>
      <c r="AL30" s="297"/>
      <c r="AM30" s="297"/>
      <c r="AN30" s="297"/>
      <c r="AO30" s="297"/>
      <c r="AP30" s="297"/>
      <c r="AQ30" s="297"/>
      <c r="AR30" s="297"/>
      <c r="AS30" s="297"/>
      <c r="AT30" s="297"/>
      <c r="AU30" s="297"/>
      <c r="AV30" s="297"/>
      <c r="AW30" s="297"/>
      <c r="AX30" s="297"/>
      <c r="AY30" s="297"/>
      <c r="AZ30" s="297"/>
      <c r="BA30" s="297"/>
      <c r="BB30" s="297"/>
      <c r="BC30" s="297"/>
      <c r="BD30" s="297"/>
      <c r="BE30" s="297"/>
      <c r="BF30" s="297"/>
      <c r="BG30" s="297"/>
      <c r="BH30" s="297"/>
      <c r="BI30" s="297"/>
      <c r="BJ30" s="297"/>
      <c r="BK30" s="297"/>
      <c r="BL30" s="297"/>
      <c r="BM30" s="297"/>
      <c r="BN30" s="297"/>
      <c r="BO30" s="297"/>
      <c r="BP30" s="297"/>
      <c r="BQ30" s="297"/>
      <c r="BR30" s="297"/>
      <c r="BS30" s="297"/>
      <c r="BT30" s="297"/>
      <c r="BU30" s="297"/>
      <c r="BV30" s="297"/>
      <c r="BW30" s="297"/>
      <c r="BX30" s="297"/>
      <c r="BY30" s="297"/>
      <c r="BZ30" s="297"/>
      <c r="CA30" s="297"/>
      <c r="CB30" s="297"/>
      <c r="CC30" s="297"/>
      <c r="CD30" s="297"/>
      <c r="CE30" s="297"/>
      <c r="CF30" s="297"/>
      <c r="CG30" s="297"/>
      <c r="CH30" s="297"/>
      <c r="CI30" s="297"/>
      <c r="CJ30" s="297"/>
      <c r="CK30" s="297"/>
      <c r="CL30" s="297"/>
      <c r="CM30" s="297"/>
      <c r="CN30" s="298"/>
      <c r="CY30" s="1"/>
    </row>
    <row r="31" spans="2:103" ht="21.9" customHeight="1" x14ac:dyDescent="0.45">
      <c r="B31" s="343"/>
      <c r="C31" s="344"/>
      <c r="D31" s="344"/>
      <c r="E31" s="344"/>
      <c r="F31" s="344"/>
      <c r="G31" s="344"/>
      <c r="H31" s="344"/>
      <c r="I31" s="344"/>
      <c r="J31" s="344"/>
      <c r="K31" s="344"/>
      <c r="L31" s="299"/>
      <c r="M31" s="300"/>
      <c r="N31" s="300"/>
      <c r="O31" s="300"/>
      <c r="P31" s="300"/>
      <c r="Q31" s="300"/>
      <c r="R31" s="300"/>
      <c r="S31" s="300"/>
      <c r="T31" s="300"/>
      <c r="U31" s="300"/>
      <c r="V31" s="300"/>
      <c r="W31" s="300"/>
      <c r="X31" s="300"/>
      <c r="Y31" s="300"/>
      <c r="Z31" s="300"/>
      <c r="AA31" s="300"/>
      <c r="AB31" s="300"/>
      <c r="AC31" s="300"/>
      <c r="AD31" s="300"/>
      <c r="AE31" s="300"/>
      <c r="AF31" s="300"/>
      <c r="AG31" s="300"/>
      <c r="AH31" s="300"/>
      <c r="AI31" s="300"/>
      <c r="AJ31" s="300"/>
      <c r="AK31" s="300"/>
      <c r="AL31" s="300"/>
      <c r="AM31" s="300"/>
      <c r="AN31" s="300"/>
      <c r="AO31" s="300"/>
      <c r="AP31" s="300"/>
      <c r="AQ31" s="300"/>
      <c r="AR31" s="300"/>
      <c r="AS31" s="300"/>
      <c r="AT31" s="300"/>
      <c r="AU31" s="300"/>
      <c r="AV31" s="300"/>
      <c r="AW31" s="300"/>
      <c r="AX31" s="300"/>
      <c r="AY31" s="300"/>
      <c r="AZ31" s="300"/>
      <c r="BA31" s="300"/>
      <c r="BB31" s="300"/>
      <c r="BC31" s="300"/>
      <c r="BD31" s="300"/>
      <c r="BE31" s="300"/>
      <c r="BF31" s="300"/>
      <c r="BG31" s="300"/>
      <c r="BH31" s="300"/>
      <c r="BI31" s="300"/>
      <c r="BJ31" s="300"/>
      <c r="BK31" s="300"/>
      <c r="BL31" s="300"/>
      <c r="BM31" s="300"/>
      <c r="BN31" s="300"/>
      <c r="BO31" s="300"/>
      <c r="BP31" s="300"/>
      <c r="BQ31" s="300"/>
      <c r="BR31" s="300"/>
      <c r="BS31" s="300"/>
      <c r="BT31" s="300"/>
      <c r="BU31" s="300"/>
      <c r="BV31" s="300"/>
      <c r="BW31" s="300"/>
      <c r="BX31" s="300"/>
      <c r="BY31" s="300"/>
      <c r="BZ31" s="300"/>
      <c r="CA31" s="300"/>
      <c r="CB31" s="300"/>
      <c r="CC31" s="300"/>
      <c r="CD31" s="300"/>
      <c r="CE31" s="300"/>
      <c r="CF31" s="300"/>
      <c r="CG31" s="300"/>
      <c r="CH31" s="300"/>
      <c r="CI31" s="300"/>
      <c r="CJ31" s="300"/>
      <c r="CK31" s="300"/>
      <c r="CL31" s="300"/>
      <c r="CM31" s="300"/>
      <c r="CN31" s="301"/>
      <c r="CY31" s="1"/>
    </row>
    <row r="32" spans="2:103" ht="21.9" customHeight="1" x14ac:dyDescent="0.45">
      <c r="B32" s="345"/>
      <c r="C32" s="346"/>
      <c r="D32" s="346"/>
      <c r="E32" s="346"/>
      <c r="F32" s="346"/>
      <c r="G32" s="346"/>
      <c r="H32" s="346"/>
      <c r="I32" s="346"/>
      <c r="J32" s="346"/>
      <c r="K32" s="346"/>
      <c r="L32" s="302"/>
      <c r="M32" s="303"/>
      <c r="N32" s="303"/>
      <c r="O32" s="303"/>
      <c r="P32" s="303"/>
      <c r="Q32" s="303"/>
      <c r="R32" s="303"/>
      <c r="S32" s="303"/>
      <c r="T32" s="303"/>
      <c r="U32" s="303"/>
      <c r="V32" s="303"/>
      <c r="W32" s="303"/>
      <c r="X32" s="303"/>
      <c r="Y32" s="303"/>
      <c r="Z32" s="303"/>
      <c r="AA32" s="303"/>
      <c r="AB32" s="303"/>
      <c r="AC32" s="303"/>
      <c r="AD32" s="303"/>
      <c r="AE32" s="303"/>
      <c r="AF32" s="303"/>
      <c r="AG32" s="303"/>
      <c r="AH32" s="303"/>
      <c r="AI32" s="303"/>
      <c r="AJ32" s="303"/>
      <c r="AK32" s="303"/>
      <c r="AL32" s="303"/>
      <c r="AM32" s="303"/>
      <c r="AN32" s="303"/>
      <c r="AO32" s="303"/>
      <c r="AP32" s="303"/>
      <c r="AQ32" s="303"/>
      <c r="AR32" s="303"/>
      <c r="AS32" s="303"/>
      <c r="AT32" s="303"/>
      <c r="AU32" s="303"/>
      <c r="AV32" s="303"/>
      <c r="AW32" s="303"/>
      <c r="AX32" s="303"/>
      <c r="AY32" s="303"/>
      <c r="AZ32" s="303"/>
      <c r="BA32" s="303"/>
      <c r="BB32" s="303"/>
      <c r="BC32" s="303"/>
      <c r="BD32" s="303"/>
      <c r="BE32" s="303"/>
      <c r="BF32" s="303"/>
      <c r="BG32" s="303"/>
      <c r="BH32" s="303"/>
      <c r="BI32" s="303"/>
      <c r="BJ32" s="303"/>
      <c r="BK32" s="303"/>
      <c r="BL32" s="303"/>
      <c r="BM32" s="303"/>
      <c r="BN32" s="303"/>
      <c r="BO32" s="303"/>
      <c r="BP32" s="303"/>
      <c r="BQ32" s="303"/>
      <c r="BR32" s="303"/>
      <c r="BS32" s="303"/>
      <c r="BT32" s="303"/>
      <c r="BU32" s="303"/>
      <c r="BV32" s="303"/>
      <c r="BW32" s="303"/>
      <c r="BX32" s="303"/>
      <c r="BY32" s="303"/>
      <c r="BZ32" s="303"/>
      <c r="CA32" s="303"/>
      <c r="CB32" s="303"/>
      <c r="CC32" s="303"/>
      <c r="CD32" s="303"/>
      <c r="CE32" s="303"/>
      <c r="CF32" s="303"/>
      <c r="CG32" s="303"/>
      <c r="CH32" s="303"/>
      <c r="CI32" s="303"/>
      <c r="CJ32" s="303"/>
      <c r="CK32" s="303"/>
      <c r="CL32" s="303"/>
      <c r="CM32" s="303"/>
      <c r="CN32" s="304"/>
      <c r="CY32" s="1"/>
    </row>
    <row r="33" spans="2:103" ht="30" customHeight="1" x14ac:dyDescent="0.45">
      <c r="B33" s="288" t="s">
        <v>62</v>
      </c>
      <c r="C33" s="289"/>
      <c r="D33" s="289"/>
      <c r="E33" s="289"/>
      <c r="F33" s="289"/>
      <c r="G33" s="289"/>
      <c r="H33" s="289"/>
      <c r="I33" s="289"/>
      <c r="J33" s="289"/>
      <c r="K33" s="289"/>
      <c r="L33" s="290"/>
      <c r="M33" s="291"/>
      <c r="N33" s="291"/>
      <c r="O33" s="291"/>
      <c r="P33" s="291"/>
      <c r="Q33" s="291"/>
      <c r="R33" s="291"/>
      <c r="S33" s="291"/>
      <c r="T33" s="291"/>
      <c r="U33" s="291"/>
      <c r="V33" s="291"/>
      <c r="W33" s="291"/>
      <c r="X33" s="291"/>
      <c r="Y33" s="291"/>
      <c r="Z33" s="291"/>
      <c r="AA33" s="291"/>
      <c r="AB33" s="291"/>
      <c r="AC33" s="291"/>
      <c r="AD33" s="291"/>
      <c r="AE33" s="291"/>
      <c r="AF33" s="291"/>
      <c r="AG33" s="291"/>
      <c r="AH33" s="291"/>
      <c r="AI33" s="291"/>
      <c r="AJ33" s="291"/>
      <c r="AK33" s="291"/>
      <c r="AL33" s="291"/>
      <c r="AM33" s="291"/>
      <c r="AN33" s="291"/>
      <c r="AO33" s="291"/>
      <c r="AP33" s="291"/>
      <c r="AQ33" s="291"/>
      <c r="AR33" s="291"/>
      <c r="AS33" s="291"/>
      <c r="AT33" s="291"/>
      <c r="AU33" s="291"/>
      <c r="AV33" s="291"/>
      <c r="AW33" s="291"/>
      <c r="AX33" s="292"/>
      <c r="AY33" s="288" t="s">
        <v>63</v>
      </c>
      <c r="AZ33" s="289"/>
      <c r="BA33" s="289"/>
      <c r="BB33" s="289"/>
      <c r="BC33" s="289"/>
      <c r="BD33" s="289"/>
      <c r="BE33" s="289"/>
      <c r="BF33" s="289"/>
      <c r="BG33" s="289"/>
      <c r="BH33" s="289"/>
      <c r="BI33" s="293"/>
      <c r="BJ33" s="335"/>
      <c r="BK33" s="336"/>
      <c r="BL33" s="336"/>
      <c r="BM33" s="336"/>
      <c r="BN33" s="336"/>
      <c r="BO33" s="336"/>
      <c r="BP33" s="336"/>
      <c r="BQ33" s="336"/>
      <c r="BR33" s="336"/>
      <c r="BS33" s="336"/>
      <c r="BT33" s="336"/>
      <c r="BU33" s="336"/>
      <c r="BV33" s="336"/>
      <c r="BW33" s="336"/>
      <c r="BX33" s="336"/>
      <c r="BY33" s="336"/>
      <c r="BZ33" s="336"/>
      <c r="CA33" s="336"/>
      <c r="CB33" s="336"/>
      <c r="CC33" s="336"/>
      <c r="CD33" s="336"/>
      <c r="CE33" s="336"/>
      <c r="CF33" s="336"/>
      <c r="CG33" s="336"/>
      <c r="CH33" s="336"/>
      <c r="CI33" s="336"/>
      <c r="CJ33" s="336"/>
      <c r="CK33" s="336"/>
      <c r="CL33" s="336"/>
      <c r="CM33" s="336"/>
      <c r="CN33" s="337"/>
      <c r="CY33" s="1"/>
    </row>
    <row r="34" spans="2:103" ht="30" customHeight="1" x14ac:dyDescent="0.45">
      <c r="B34" s="288" t="s">
        <v>64</v>
      </c>
      <c r="C34" s="289"/>
      <c r="D34" s="289"/>
      <c r="E34" s="289"/>
      <c r="F34" s="289"/>
      <c r="G34" s="289"/>
      <c r="H34" s="289"/>
      <c r="I34" s="289"/>
      <c r="J34" s="289"/>
      <c r="K34" s="289"/>
      <c r="L34" s="290"/>
      <c r="M34" s="291"/>
      <c r="N34" s="291"/>
      <c r="O34" s="291"/>
      <c r="P34" s="291"/>
      <c r="Q34" s="291"/>
      <c r="R34" s="291"/>
      <c r="S34" s="291"/>
      <c r="T34" s="291"/>
      <c r="U34" s="291"/>
      <c r="V34" s="291"/>
      <c r="W34" s="291"/>
      <c r="X34" s="291"/>
      <c r="Y34" s="291"/>
      <c r="Z34" s="291"/>
      <c r="AA34" s="291"/>
      <c r="AB34" s="291"/>
      <c r="AC34" s="291"/>
      <c r="AD34" s="291"/>
      <c r="AE34" s="291"/>
      <c r="AF34" s="291"/>
      <c r="AG34" s="291"/>
      <c r="AH34" s="291"/>
      <c r="AI34" s="291"/>
      <c r="AJ34" s="291"/>
      <c r="AK34" s="291"/>
      <c r="AL34" s="291"/>
      <c r="AM34" s="291"/>
      <c r="AN34" s="291"/>
      <c r="AO34" s="291"/>
      <c r="AP34" s="291"/>
      <c r="AQ34" s="291"/>
      <c r="AR34" s="291"/>
      <c r="AS34" s="291"/>
      <c r="AT34" s="291"/>
      <c r="AU34" s="291"/>
      <c r="AV34" s="291"/>
      <c r="AW34" s="291"/>
      <c r="AX34" s="292"/>
      <c r="AY34" s="288" t="s">
        <v>54</v>
      </c>
      <c r="AZ34" s="289"/>
      <c r="BA34" s="289"/>
      <c r="BB34" s="289"/>
      <c r="BC34" s="289"/>
      <c r="BD34" s="289"/>
      <c r="BE34" s="289"/>
      <c r="BF34" s="289"/>
      <c r="BG34" s="289"/>
      <c r="BH34" s="289"/>
      <c r="BI34" s="293"/>
      <c r="BJ34" s="294"/>
      <c r="BK34" s="295"/>
      <c r="BL34" s="295"/>
      <c r="BM34" s="295"/>
      <c r="BN34" s="295"/>
      <c r="BO34" s="295"/>
      <c r="BP34" s="295"/>
      <c r="BQ34" s="295"/>
      <c r="BR34" s="295"/>
      <c r="BS34" s="295"/>
      <c r="BT34" s="295"/>
      <c r="BU34" s="295"/>
      <c r="BV34" s="295"/>
      <c r="BW34" s="295"/>
      <c r="BX34" s="295"/>
      <c r="BY34" s="295"/>
      <c r="BZ34" s="295"/>
      <c r="CA34" s="295"/>
      <c r="CB34" s="295"/>
      <c r="CC34" s="295"/>
      <c r="CD34" s="295"/>
      <c r="CE34" s="295"/>
      <c r="CF34" s="295"/>
      <c r="CG34" s="295"/>
      <c r="CH34" s="295"/>
      <c r="CI34" s="295"/>
      <c r="CJ34" s="295"/>
      <c r="CK34" s="295"/>
      <c r="CL34" s="295"/>
      <c r="CM34" s="295"/>
      <c r="CN34" s="296"/>
      <c r="CY34" s="1"/>
    </row>
    <row r="35" spans="2:103" ht="17.25" customHeight="1" x14ac:dyDescent="0.45">
      <c r="B35" s="39"/>
      <c r="C35" s="39"/>
      <c r="D35" s="39"/>
      <c r="E35" s="10"/>
      <c r="F35" s="10"/>
      <c r="U35" s="39"/>
      <c r="V35" s="39"/>
      <c r="W35" s="39"/>
      <c r="X35" s="40"/>
      <c r="Y35" s="41"/>
      <c r="Z35" s="41"/>
      <c r="AA35" s="41"/>
      <c r="AB35" s="41"/>
      <c r="AC35" s="41"/>
      <c r="AD35" s="41"/>
      <c r="AE35" s="41"/>
      <c r="AF35" s="41"/>
      <c r="AG35" s="41"/>
      <c r="AH35" s="41"/>
      <c r="AI35" s="41"/>
      <c r="AJ35" s="41"/>
      <c r="AK35" s="41"/>
      <c r="AL35" s="41"/>
      <c r="AM35" s="41"/>
      <c r="AN35" s="41"/>
      <c r="AO35" s="41"/>
      <c r="AP35" s="41"/>
      <c r="AQ35" s="41"/>
      <c r="AR35" s="12"/>
      <c r="AS35" s="12"/>
      <c r="AU35" s="42"/>
      <c r="AV35" s="42"/>
      <c r="AW35" s="42"/>
      <c r="AX35" s="42"/>
      <c r="AY35" s="42"/>
      <c r="AZ35" s="42"/>
      <c r="BA35" s="42"/>
      <c r="BB35" s="42"/>
      <c r="BC35" s="42"/>
      <c r="BD35" s="42"/>
      <c r="BE35" s="43"/>
      <c r="BF35" s="43"/>
      <c r="BG35" s="43"/>
      <c r="BH35" s="43"/>
      <c r="BI35" s="43"/>
      <c r="BJ35" s="43"/>
      <c r="BK35" s="43"/>
      <c r="BL35" s="43"/>
      <c r="BM35" s="43"/>
      <c r="BN35" s="43"/>
      <c r="BO35" s="43"/>
      <c r="BP35" s="43"/>
      <c r="BQ35" s="43"/>
      <c r="BR35" s="43"/>
      <c r="BS35" s="43"/>
      <c r="BT35" s="43"/>
      <c r="BU35" s="43"/>
      <c r="BV35" s="43"/>
      <c r="BW35" s="43"/>
      <c r="BX35" s="43"/>
      <c r="BY35" s="43"/>
      <c r="BZ35" s="43"/>
      <c r="CA35" s="43"/>
      <c r="CB35" s="43"/>
      <c r="CC35" s="43"/>
      <c r="CD35" s="43"/>
      <c r="CE35" s="43"/>
      <c r="CF35" s="43"/>
      <c r="CG35" s="43"/>
      <c r="CH35" s="43"/>
      <c r="CI35" s="43"/>
      <c r="CJ35" s="43"/>
      <c r="CK35" s="43"/>
      <c r="CL35" s="43"/>
      <c r="CM35" s="14"/>
      <c r="CN35" s="14"/>
      <c r="CY35" s="1"/>
    </row>
  </sheetData>
  <mergeCells count="66">
    <mergeCell ref="B19:K21"/>
    <mergeCell ref="L19:N19"/>
    <mergeCell ref="P19:AA19"/>
    <mergeCell ref="C3:AN3"/>
    <mergeCell ref="A5:CO5"/>
    <mergeCell ref="B9:CN9"/>
    <mergeCell ref="C7:U7"/>
    <mergeCell ref="V7:CO7"/>
    <mergeCell ref="B12:CN12"/>
    <mergeCell ref="B13:CN13"/>
    <mergeCell ref="B14:CN14"/>
    <mergeCell ref="B15:K15"/>
    <mergeCell ref="L15:N15"/>
    <mergeCell ref="O15:AG15"/>
    <mergeCell ref="AH15:AJ15"/>
    <mergeCell ref="AK15:AX15"/>
    <mergeCell ref="B16:K16"/>
    <mergeCell ref="L16:AX16"/>
    <mergeCell ref="AY16:CN16"/>
    <mergeCell ref="B17:K18"/>
    <mergeCell ref="L17:AX18"/>
    <mergeCell ref="AY17:BI17"/>
    <mergeCell ref="BJ17:CN17"/>
    <mergeCell ref="AY18:BI18"/>
    <mergeCell ref="BJ18:CN18"/>
    <mergeCell ref="AY15:BV15"/>
    <mergeCell ref="AB19:CN19"/>
    <mergeCell ref="L20:CN21"/>
    <mergeCell ref="B25:CN25"/>
    <mergeCell ref="B26:K26"/>
    <mergeCell ref="L26:N26"/>
    <mergeCell ref="O26:AG26"/>
    <mergeCell ref="AH26:AJ26"/>
    <mergeCell ref="B23:K23"/>
    <mergeCell ref="L23:AX23"/>
    <mergeCell ref="AY23:BI23"/>
    <mergeCell ref="BJ23:CN23"/>
    <mergeCell ref="B24:CN24"/>
    <mergeCell ref="B22:K22"/>
    <mergeCell ref="L22:AX22"/>
    <mergeCell ref="AY22:BI22"/>
    <mergeCell ref="BJ22:CN22"/>
    <mergeCell ref="L28:AX29"/>
    <mergeCell ref="AY28:BI28"/>
    <mergeCell ref="BJ28:CN28"/>
    <mergeCell ref="B30:K32"/>
    <mergeCell ref="L30:N30"/>
    <mergeCell ref="P30:AA30"/>
    <mergeCell ref="AB30:CN30"/>
    <mergeCell ref="L31:CN32"/>
    <mergeCell ref="B34:K34"/>
    <mergeCell ref="L34:AX34"/>
    <mergeCell ref="AY34:BI34"/>
    <mergeCell ref="BJ34:CN34"/>
    <mergeCell ref="AY26:BV26"/>
    <mergeCell ref="AK26:AX26"/>
    <mergeCell ref="B33:K33"/>
    <mergeCell ref="L33:AX33"/>
    <mergeCell ref="AY33:BI33"/>
    <mergeCell ref="BJ33:CN33"/>
    <mergeCell ref="AY29:BI29"/>
    <mergeCell ref="BJ29:CN29"/>
    <mergeCell ref="B27:K27"/>
    <mergeCell ref="L27:AX27"/>
    <mergeCell ref="AY27:CN27"/>
    <mergeCell ref="B28:K29"/>
  </mergeCells>
  <phoneticPr fontId="3"/>
  <conditionalFormatting sqref="L16:L17">
    <cfRule type="cellIs" dxfId="122" priority="7" operator="equal">
      <formula>""</formula>
    </cfRule>
  </conditionalFormatting>
  <conditionalFormatting sqref="L20">
    <cfRule type="cellIs" dxfId="121" priority="8" operator="equal">
      <formula>""</formula>
    </cfRule>
  </conditionalFormatting>
  <conditionalFormatting sqref="L22:L23">
    <cfRule type="cellIs" dxfId="120" priority="10" operator="equal">
      <formula>""</formula>
    </cfRule>
  </conditionalFormatting>
  <conditionalFormatting sqref="L27:L28">
    <cfRule type="cellIs" dxfId="119" priority="1" operator="equal">
      <formula>""</formula>
    </cfRule>
  </conditionalFormatting>
  <conditionalFormatting sqref="L31">
    <cfRule type="cellIs" dxfId="118" priority="2" operator="equal">
      <formula>""</formula>
    </cfRule>
  </conditionalFormatting>
  <conditionalFormatting sqref="L33:L34">
    <cfRule type="cellIs" dxfId="117" priority="4" operator="equal">
      <formula>""</formula>
    </cfRule>
  </conditionalFormatting>
  <conditionalFormatting sqref="P19">
    <cfRule type="cellIs" dxfId="116" priority="9" operator="equal">
      <formula>""</formula>
    </cfRule>
  </conditionalFormatting>
  <conditionalFormatting sqref="P30">
    <cfRule type="cellIs" dxfId="115" priority="3" operator="equal">
      <formula>""</formula>
    </cfRule>
  </conditionalFormatting>
  <conditionalFormatting sqref="BJ17:BJ18">
    <cfRule type="cellIs" dxfId="114" priority="12" operator="equal">
      <formula>""</formula>
    </cfRule>
  </conditionalFormatting>
  <conditionalFormatting sqref="BJ22:BJ23">
    <cfRule type="cellIs" dxfId="113" priority="11" operator="equal">
      <formula>""</formula>
    </cfRule>
  </conditionalFormatting>
  <conditionalFormatting sqref="BJ28:BJ29">
    <cfRule type="cellIs" dxfId="112" priority="6" operator="equal">
      <formula>""</formula>
    </cfRule>
  </conditionalFormatting>
  <conditionalFormatting sqref="BJ33:BJ34">
    <cfRule type="cellIs" dxfId="111" priority="5" operator="equal">
      <formula>""</formula>
    </cfRule>
  </conditionalFormatting>
  <dataValidations disablePrompts="1" count="1">
    <dataValidation type="list" allowBlank="1" showInputMessage="1" sqref="L26 AH26 L15 AH15" xr:uid="{00000000-0002-0000-0200-000000000000}">
      <formula1>"□,☑"</formula1>
    </dataValidation>
  </dataValidations>
  <printOptions horizontalCentered="1"/>
  <pageMargins left="0.39370078740157483" right="0.39370078740157483" top="0.31496062992125984" bottom="0.23622047244094491" header="0.31496062992125984" footer="0.23622047244094491"/>
  <pageSetup paperSize="9" scale="69" orientation="portrait" r:id="rId1"/>
  <headerFooter>
    <oddFooter>&amp;R&amp;"ＭＳ Ｐ明朝,標準"（日本産業規格Ａ列４番）</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FF00"/>
    <pageSetUpPr fitToPage="1"/>
  </sheetPr>
  <dimension ref="A1:BO89"/>
  <sheetViews>
    <sheetView view="pageBreakPreview" zoomScale="85" zoomScaleNormal="100" zoomScaleSheetLayoutView="85" workbookViewId="0">
      <selection sqref="A1:G1"/>
    </sheetView>
  </sheetViews>
  <sheetFormatPr defaultColWidth="4" defaultRowHeight="18" x14ac:dyDescent="0.45"/>
  <cols>
    <col min="1" max="1" width="3.3984375" style="8" customWidth="1"/>
    <col min="2" max="17" width="6" style="8" customWidth="1"/>
    <col min="18" max="18" width="4" style="8" customWidth="1"/>
    <col min="19" max="19" width="5.09765625" style="8" customWidth="1"/>
    <col min="20" max="20" width="0.69921875" style="8" customWidth="1"/>
    <col min="21" max="21" width="8.3984375" style="3" customWidth="1"/>
    <col min="22" max="22" width="11.5" style="3" customWidth="1"/>
    <col min="23" max="24" width="3" style="3" customWidth="1"/>
    <col min="25" max="25" width="13.09765625" style="3" customWidth="1"/>
    <col min="26" max="37" width="4" style="3"/>
    <col min="38" max="38" width="11.19921875" style="3" bestFit="1" customWidth="1"/>
    <col min="39" max="39" width="6.5" style="3" customWidth="1"/>
    <col min="40" max="40" width="4.69921875" style="3" customWidth="1"/>
    <col min="41" max="41" width="13.3984375" style="8" customWidth="1"/>
    <col min="42" max="42" width="2.3984375" style="8" customWidth="1"/>
    <col min="43" max="43" width="12.19921875" style="8" customWidth="1"/>
    <col min="44" max="44" width="5.59765625" style="8" customWidth="1"/>
    <col min="45" max="46" width="6.5" style="8" customWidth="1"/>
    <col min="47" max="48" width="4" style="8"/>
    <col min="49" max="49" width="4" style="8" customWidth="1"/>
    <col min="50" max="53" width="1.19921875" style="8" customWidth="1"/>
    <col min="54" max="54" width="4" style="8"/>
    <col min="55" max="55" width="3.5" style="8" customWidth="1"/>
    <col min="56" max="56" width="4" style="8" hidden="1" customWidth="1"/>
    <col min="57" max="57" width="7.59765625" style="8" customWidth="1"/>
    <col min="58" max="58" width="2.5" style="8" customWidth="1"/>
    <col min="59" max="59" width="8.59765625" style="8" customWidth="1"/>
    <col min="60" max="60" width="10.5" style="8" customWidth="1"/>
    <col min="61" max="61" width="2.09765625" style="8" customWidth="1"/>
    <col min="62" max="62" width="12.69921875" style="8" customWidth="1"/>
    <col min="63" max="63" width="12" style="8" customWidth="1"/>
    <col min="64" max="64" width="9.59765625" style="8" customWidth="1"/>
    <col min="65" max="65" width="11.5" style="8" customWidth="1"/>
    <col min="66" max="66" width="14.69921875" style="8" customWidth="1"/>
    <col min="67" max="67" width="25.5" style="8" bestFit="1" customWidth="1"/>
    <col min="68" max="16384" width="4" style="8"/>
  </cols>
  <sheetData>
    <row r="1" spans="1:67" ht="16.2" customHeight="1" x14ac:dyDescent="0.45">
      <c r="A1" s="590" t="s">
        <v>356</v>
      </c>
      <c r="B1" s="590"/>
      <c r="C1" s="590"/>
      <c r="D1" s="590"/>
      <c r="E1" s="590"/>
      <c r="F1" s="590"/>
      <c r="G1" s="590"/>
      <c r="H1" s="32"/>
      <c r="I1" s="10" t="s">
        <v>417</v>
      </c>
      <c r="J1" s="32"/>
      <c r="K1" s="10"/>
      <c r="L1" s="10"/>
      <c r="M1" s="10"/>
      <c r="N1" s="10"/>
      <c r="O1" s="10"/>
      <c r="P1" s="10"/>
      <c r="Q1" s="10"/>
      <c r="R1" s="10"/>
      <c r="S1" s="32"/>
      <c r="T1" s="32"/>
      <c r="U1" s="32"/>
      <c r="V1" s="32"/>
      <c r="W1" s="32"/>
      <c r="X1" s="32"/>
      <c r="Y1" s="32"/>
      <c r="Z1" s="32"/>
      <c r="AA1" s="32"/>
      <c r="AB1" s="32"/>
      <c r="AC1" s="32"/>
      <c r="AD1" s="32"/>
      <c r="AE1" s="32"/>
      <c r="AF1" s="32"/>
      <c r="AG1" s="32"/>
      <c r="AH1" s="32"/>
      <c r="AI1" s="32"/>
      <c r="BK1" s="45"/>
      <c r="BL1" s="46" t="s">
        <v>292</v>
      </c>
      <c r="BM1" s="46" t="s">
        <v>265</v>
      </c>
      <c r="BN1" s="45" t="s">
        <v>293</v>
      </c>
      <c r="BO1" s="168" t="s">
        <v>294</v>
      </c>
    </row>
    <row r="2" spans="1:67" ht="4.5" customHeight="1" x14ac:dyDescent="0.45">
      <c r="A2" s="48"/>
      <c r="B2" s="48"/>
      <c r="C2" s="48"/>
      <c r="D2" s="48"/>
      <c r="E2" s="48"/>
      <c r="F2" s="49"/>
      <c r="G2" s="49"/>
      <c r="H2" s="49"/>
      <c r="I2" s="49"/>
      <c r="J2" s="50"/>
      <c r="K2" s="50"/>
      <c r="L2" s="50"/>
      <c r="M2" s="50"/>
      <c r="N2" s="50"/>
      <c r="O2" s="50"/>
      <c r="P2" s="50"/>
      <c r="Q2" s="50"/>
      <c r="R2" s="50"/>
      <c r="S2" s="32"/>
      <c r="T2" s="32"/>
      <c r="U2" s="32"/>
      <c r="V2" s="32"/>
      <c r="W2" s="32"/>
      <c r="X2" s="32"/>
      <c r="Y2" s="32"/>
      <c r="Z2" s="32"/>
      <c r="AA2" s="32"/>
      <c r="AB2" s="32"/>
      <c r="AC2" s="32"/>
      <c r="AD2" s="32"/>
      <c r="AE2" s="32"/>
      <c r="AF2" s="32"/>
      <c r="AG2" s="32"/>
      <c r="AH2" s="32"/>
      <c r="AI2" s="32"/>
      <c r="BK2" s="51"/>
      <c r="BL2" s="167"/>
      <c r="BM2" s="167"/>
      <c r="BN2" s="51"/>
      <c r="BO2" s="169"/>
    </row>
    <row r="3" spans="1:67" ht="21.75" customHeight="1" x14ac:dyDescent="0.45">
      <c r="A3" s="578" t="s">
        <v>65</v>
      </c>
      <c r="B3" s="579"/>
      <c r="C3" s="579"/>
      <c r="D3" s="579"/>
      <c r="E3" s="580"/>
      <c r="F3" s="588" t="str">
        <f t="array" ref="F3">IF(第一面!L16:AX17&lt;&gt;"",第一面!L16:AX17,IF(第一面!L24:AX25&lt;&gt;"",第一面!L24:AX25&amp;"　"&amp;第一面!BJ24:CN24&amp;"　"&amp;第一面!BJ25:CN25,""))</f>
        <v/>
      </c>
      <c r="G3" s="589"/>
      <c r="H3" s="589"/>
      <c r="I3" s="589"/>
      <c r="J3" s="589"/>
      <c r="K3" s="589"/>
      <c r="L3" s="589"/>
      <c r="M3" s="589"/>
      <c r="N3" s="589"/>
      <c r="O3" s="589"/>
      <c r="P3" s="589"/>
      <c r="Q3" s="589"/>
      <c r="R3" s="187"/>
      <c r="S3" s="32"/>
      <c r="T3" s="32"/>
      <c r="BF3" s="66" t="s">
        <v>369</v>
      </c>
      <c r="BG3" s="66" t="s">
        <v>372</v>
      </c>
      <c r="BH3" s="188">
        <v>400000</v>
      </c>
      <c r="BK3" s="51" t="s">
        <v>66</v>
      </c>
      <c r="BL3" s="167" t="s">
        <v>280</v>
      </c>
      <c r="BM3" s="167" t="s">
        <v>266</v>
      </c>
      <c r="BN3" s="51" t="s">
        <v>280</v>
      </c>
      <c r="BO3" s="169" t="s">
        <v>295</v>
      </c>
    </row>
    <row r="4" spans="1:67" ht="6" customHeight="1" x14ac:dyDescent="0.45">
      <c r="A4" s="52"/>
      <c r="B4" s="52"/>
      <c r="C4" s="52"/>
      <c r="D4" s="52"/>
      <c r="E4" s="52"/>
      <c r="F4" s="52"/>
      <c r="G4" s="52"/>
      <c r="H4" s="52"/>
      <c r="I4" s="52"/>
      <c r="J4" s="52"/>
      <c r="K4" s="52"/>
      <c r="L4" s="52"/>
      <c r="M4" s="52"/>
      <c r="N4" s="52"/>
      <c r="O4" s="52"/>
      <c r="P4" s="52"/>
      <c r="Q4" s="52"/>
      <c r="R4" s="52"/>
      <c r="S4" s="52"/>
      <c r="BF4" s="66" t="s">
        <v>370</v>
      </c>
      <c r="BG4" s="66" t="s">
        <v>373</v>
      </c>
      <c r="BH4" s="188">
        <v>1600000</v>
      </c>
      <c r="BK4" s="54" t="s">
        <v>68</v>
      </c>
      <c r="BL4" s="165" t="s">
        <v>288</v>
      </c>
      <c r="BM4" s="167" t="s">
        <v>267</v>
      </c>
      <c r="BN4" s="51" t="s">
        <v>288</v>
      </c>
      <c r="BO4" s="169" t="s">
        <v>296</v>
      </c>
    </row>
    <row r="5" spans="1:67" ht="23.25" customHeight="1" x14ac:dyDescent="0.45">
      <c r="A5" s="53" t="s">
        <v>70</v>
      </c>
      <c r="H5" s="3"/>
      <c r="I5" s="3"/>
      <c r="J5" s="3"/>
      <c r="K5" s="3"/>
      <c r="L5" s="3"/>
      <c r="M5" s="3"/>
      <c r="N5" s="581" t="s">
        <v>71</v>
      </c>
      <c r="O5" s="582"/>
      <c r="P5" s="583" t="str">
        <f>IF(M12&lt;&gt;"","戸建",IF(M34&lt;&gt;0,"集合",""))</f>
        <v/>
      </c>
      <c r="Q5" s="583"/>
      <c r="BF5" s="66" t="s">
        <v>371</v>
      </c>
      <c r="BG5" s="66" t="s">
        <v>374</v>
      </c>
      <c r="BH5" s="188">
        <v>2400000</v>
      </c>
      <c r="BM5" s="165" t="s">
        <v>268</v>
      </c>
      <c r="BN5" s="54"/>
      <c r="BO5" s="166"/>
    </row>
    <row r="6" spans="1:67" ht="6.75" customHeight="1" x14ac:dyDescent="0.45">
      <c r="BF6" s="66" t="s">
        <v>369</v>
      </c>
      <c r="BG6" s="189" t="s">
        <v>375</v>
      </c>
      <c r="BH6" s="188">
        <v>300000</v>
      </c>
    </row>
    <row r="7" spans="1:67" ht="28.5" customHeight="1" x14ac:dyDescent="0.45">
      <c r="A7" s="55" t="s">
        <v>72</v>
      </c>
      <c r="BF7" s="66" t="s">
        <v>370</v>
      </c>
      <c r="BG7" s="189" t="s">
        <v>376</v>
      </c>
      <c r="BH7" s="188">
        <v>1300000</v>
      </c>
    </row>
    <row r="8" spans="1:67" ht="14.25" customHeight="1" x14ac:dyDescent="0.45">
      <c r="A8" s="3"/>
      <c r="B8" s="561" t="s">
        <v>406</v>
      </c>
      <c r="C8" s="561"/>
      <c r="D8" s="561"/>
      <c r="E8" s="561"/>
      <c r="F8" s="561"/>
      <c r="G8" s="561"/>
      <c r="H8" s="561"/>
      <c r="I8" s="561"/>
      <c r="J8" s="561"/>
      <c r="K8" s="561"/>
      <c r="L8" s="561"/>
      <c r="M8" s="561"/>
      <c r="N8" s="561"/>
      <c r="O8" s="561"/>
      <c r="P8" s="561"/>
      <c r="Q8" s="561"/>
      <c r="R8" s="561"/>
      <c r="S8" s="85"/>
      <c r="T8" s="85"/>
      <c r="BF8" s="66" t="s">
        <v>371</v>
      </c>
      <c r="BG8" s="189" t="s">
        <v>377</v>
      </c>
      <c r="BH8" s="188">
        <v>2000000</v>
      </c>
    </row>
    <row r="9" spans="1:67" ht="4.2" customHeight="1" x14ac:dyDescent="0.45">
      <c r="A9" s="56"/>
      <c r="B9" s="56"/>
      <c r="C9" s="56"/>
      <c r="D9" s="56"/>
      <c r="E9" s="56"/>
      <c r="F9" s="56"/>
      <c r="G9" s="56"/>
      <c r="H9" s="56"/>
      <c r="I9" s="56"/>
      <c r="J9" s="56"/>
      <c r="K9" s="56"/>
      <c r="L9" s="56"/>
      <c r="M9" s="56"/>
      <c r="N9" s="56"/>
      <c r="O9" s="56"/>
      <c r="P9" s="56"/>
      <c r="Q9" s="56"/>
      <c r="R9" s="56"/>
      <c r="S9" s="56"/>
      <c r="T9" s="56"/>
    </row>
    <row r="10" spans="1:67" ht="24.75" customHeight="1" x14ac:dyDescent="0.45">
      <c r="A10" s="56"/>
      <c r="B10" s="568" t="s">
        <v>73</v>
      </c>
      <c r="C10" s="568"/>
      <c r="D10" s="568"/>
      <c r="E10" s="56"/>
      <c r="F10" s="56"/>
      <c r="G10" s="56"/>
      <c r="H10" s="56"/>
      <c r="I10" s="56"/>
      <c r="J10" s="56"/>
      <c r="K10" s="56"/>
      <c r="L10" s="56"/>
      <c r="M10" s="56"/>
      <c r="N10" s="56"/>
      <c r="O10" s="56"/>
      <c r="P10" s="56"/>
      <c r="Q10" s="56"/>
      <c r="R10" s="56"/>
      <c r="S10" s="56"/>
      <c r="T10" s="56"/>
      <c r="AO10" s="3"/>
    </row>
    <row r="11" spans="1:67" ht="6.75" customHeight="1" x14ac:dyDescent="0.45">
      <c r="A11" s="56"/>
      <c r="B11" s="56"/>
      <c r="C11" s="56"/>
      <c r="D11" s="56"/>
      <c r="E11" s="56"/>
      <c r="F11" s="56"/>
      <c r="H11" s="56"/>
      <c r="I11" s="56"/>
      <c r="J11" s="56"/>
      <c r="K11" s="56"/>
      <c r="L11" s="56"/>
      <c r="M11" s="56"/>
      <c r="N11" s="56"/>
      <c r="O11" s="56"/>
      <c r="P11" s="56"/>
      <c r="Q11" s="56"/>
      <c r="R11" s="56"/>
      <c r="S11" s="56"/>
      <c r="T11" s="56"/>
      <c r="AO11" s="3"/>
    </row>
    <row r="12" spans="1:67" ht="33" customHeight="1" x14ac:dyDescent="0.45">
      <c r="A12" s="56"/>
      <c r="B12" s="584" t="s">
        <v>74</v>
      </c>
      <c r="C12" s="584"/>
      <c r="D12" s="584"/>
      <c r="E12" s="587"/>
      <c r="F12" s="587"/>
      <c r="G12" s="587"/>
      <c r="H12" s="56"/>
      <c r="I12" s="56"/>
      <c r="J12" s="56"/>
      <c r="K12" s="56"/>
      <c r="L12" s="56"/>
      <c r="M12" s="585" t="str">
        <f>IFERROR(VLOOKUP("戸建"&amp;E12,BG3:BH5,2,FALSE),"")</f>
        <v/>
      </c>
      <c r="N12" s="585"/>
      <c r="O12" s="585"/>
      <c r="P12" s="586"/>
      <c r="Q12" s="181" t="s">
        <v>75</v>
      </c>
      <c r="R12" s="56"/>
      <c r="S12" s="56"/>
      <c r="T12" s="56"/>
      <c r="U12" s="56"/>
      <c r="AO12" s="3"/>
      <c r="AP12" s="3"/>
    </row>
    <row r="13" spans="1:67" ht="5.25" customHeight="1" x14ac:dyDescent="0.55000000000000004">
      <c r="A13" s="56"/>
      <c r="B13" s="56"/>
      <c r="C13" s="56"/>
      <c r="D13" s="56"/>
      <c r="E13" s="57"/>
      <c r="F13" s="57"/>
      <c r="G13" s="57"/>
      <c r="H13" s="57"/>
      <c r="I13" s="56"/>
      <c r="J13" s="56"/>
      <c r="K13" s="56"/>
      <c r="L13" s="56"/>
      <c r="M13" s="56"/>
      <c r="N13" s="56"/>
      <c r="O13" s="56"/>
      <c r="P13" s="56"/>
      <c r="Q13" s="56"/>
      <c r="R13" s="56"/>
      <c r="S13" s="56"/>
      <c r="T13" s="56"/>
    </row>
    <row r="14" spans="1:67" ht="24.75" customHeight="1" x14ac:dyDescent="0.55000000000000004">
      <c r="A14" s="56"/>
      <c r="B14" s="568" t="s">
        <v>76</v>
      </c>
      <c r="C14" s="568"/>
      <c r="D14" s="568"/>
      <c r="E14" s="57"/>
      <c r="F14" s="57"/>
      <c r="G14" s="57"/>
      <c r="H14" s="57"/>
      <c r="I14" s="56"/>
      <c r="J14" s="56"/>
      <c r="K14" s="56"/>
      <c r="L14" s="56"/>
      <c r="M14" s="56"/>
      <c r="N14" s="56"/>
      <c r="O14" s="56"/>
      <c r="P14" s="56"/>
      <c r="Q14" s="56"/>
      <c r="R14" s="56"/>
      <c r="S14" s="56"/>
      <c r="T14" s="56"/>
    </row>
    <row r="15" spans="1:67" ht="25.5" customHeight="1" x14ac:dyDescent="0.45">
      <c r="A15" s="56"/>
      <c r="B15" s="569" t="s">
        <v>402</v>
      </c>
      <c r="C15" s="569"/>
      <c r="D15" s="569"/>
      <c r="E15" s="569"/>
      <c r="F15" s="569"/>
      <c r="G15" s="569"/>
      <c r="H15" s="569"/>
      <c r="I15" s="569"/>
      <c r="J15" s="569"/>
      <c r="K15" s="569"/>
      <c r="L15" s="569"/>
      <c r="M15" s="569"/>
      <c r="N15" s="569"/>
      <c r="O15" s="569"/>
      <c r="P15" s="569"/>
      <c r="Q15" s="569"/>
      <c r="R15" s="569"/>
      <c r="S15" s="56"/>
      <c r="T15" s="56"/>
      <c r="U15" s="178"/>
    </row>
    <row r="16" spans="1:67" ht="35.25" customHeight="1" x14ac:dyDescent="0.55000000000000004">
      <c r="A16" s="56"/>
      <c r="B16" s="176" t="s">
        <v>397</v>
      </c>
      <c r="C16" s="570" t="s">
        <v>398</v>
      </c>
      <c r="D16" s="570"/>
      <c r="E16" s="182" t="s">
        <v>74</v>
      </c>
      <c r="F16" s="170"/>
      <c r="G16" s="176" t="s">
        <v>397</v>
      </c>
      <c r="H16" s="571" t="s">
        <v>398</v>
      </c>
      <c r="I16" s="572"/>
      <c r="J16" s="175" t="s">
        <v>74</v>
      </c>
      <c r="K16" s="170"/>
      <c r="L16" s="176" t="s">
        <v>397</v>
      </c>
      <c r="M16" s="571" t="s">
        <v>398</v>
      </c>
      <c r="N16" s="572"/>
      <c r="O16" s="175" t="s">
        <v>74</v>
      </c>
      <c r="P16" s="57"/>
      <c r="Q16" s="57"/>
      <c r="R16" s="57"/>
      <c r="S16" s="56"/>
      <c r="T16" s="56"/>
    </row>
    <row r="17" spans="1:22" ht="19.5" customHeight="1" x14ac:dyDescent="0.55000000000000004">
      <c r="A17" s="56"/>
      <c r="B17" s="113">
        <v>1</v>
      </c>
      <c r="C17" s="575"/>
      <c r="D17" s="575"/>
      <c r="E17" s="190"/>
      <c r="F17" s="170"/>
      <c r="G17" s="113">
        <v>11</v>
      </c>
      <c r="H17" s="575"/>
      <c r="I17" s="575"/>
      <c r="J17" s="190"/>
      <c r="K17" s="171"/>
      <c r="L17" s="113">
        <v>21</v>
      </c>
      <c r="M17" s="575"/>
      <c r="N17" s="575"/>
      <c r="O17" s="190"/>
      <c r="P17" s="56"/>
      <c r="Q17" s="56"/>
      <c r="R17" s="56"/>
      <c r="S17" s="56"/>
      <c r="T17" s="56"/>
    </row>
    <row r="18" spans="1:22" ht="19.5" customHeight="1" x14ac:dyDescent="0.55000000000000004">
      <c r="A18" s="56"/>
      <c r="B18" s="113">
        <v>2</v>
      </c>
      <c r="C18" s="573"/>
      <c r="D18" s="573"/>
      <c r="E18" s="190"/>
      <c r="F18" s="170"/>
      <c r="G18" s="113">
        <v>12</v>
      </c>
      <c r="H18" s="573"/>
      <c r="I18" s="573"/>
      <c r="J18" s="190"/>
      <c r="K18" s="171"/>
      <c r="L18" s="113">
        <v>22</v>
      </c>
      <c r="M18" s="573"/>
      <c r="N18" s="573"/>
      <c r="O18" s="190"/>
      <c r="P18" s="56"/>
      <c r="Q18" s="56"/>
      <c r="R18" s="56"/>
      <c r="S18" s="56"/>
      <c r="T18" s="56"/>
    </row>
    <row r="19" spans="1:22" ht="19.5" customHeight="1" x14ac:dyDescent="0.55000000000000004">
      <c r="A19" s="56"/>
      <c r="B19" s="113">
        <v>3</v>
      </c>
      <c r="C19" s="573"/>
      <c r="D19" s="573"/>
      <c r="E19" s="190"/>
      <c r="F19" s="170"/>
      <c r="G19" s="113">
        <v>13</v>
      </c>
      <c r="H19" s="573"/>
      <c r="I19" s="573"/>
      <c r="J19" s="190"/>
      <c r="K19" s="171"/>
      <c r="L19" s="113">
        <v>23</v>
      </c>
      <c r="M19" s="573"/>
      <c r="N19" s="573"/>
      <c r="O19" s="190"/>
      <c r="P19" s="56"/>
      <c r="Q19" s="56"/>
      <c r="R19" s="56"/>
      <c r="S19" s="56"/>
      <c r="T19" s="56"/>
    </row>
    <row r="20" spans="1:22" ht="19.5" customHeight="1" x14ac:dyDescent="0.55000000000000004">
      <c r="A20" s="56"/>
      <c r="B20" s="113">
        <v>4</v>
      </c>
      <c r="C20" s="573"/>
      <c r="D20" s="573"/>
      <c r="E20" s="190"/>
      <c r="F20" s="170"/>
      <c r="G20" s="113">
        <v>14</v>
      </c>
      <c r="H20" s="573"/>
      <c r="I20" s="573"/>
      <c r="J20" s="190"/>
      <c r="K20" s="171"/>
      <c r="L20" s="113">
        <v>24</v>
      </c>
      <c r="M20" s="573"/>
      <c r="N20" s="573"/>
      <c r="O20" s="190"/>
      <c r="P20" s="56"/>
      <c r="Q20" s="56"/>
      <c r="R20" s="56"/>
      <c r="S20" s="56"/>
      <c r="T20" s="56"/>
    </row>
    <row r="21" spans="1:22" ht="19.5" customHeight="1" x14ac:dyDescent="0.55000000000000004">
      <c r="A21" s="56"/>
      <c r="B21" s="113">
        <v>5</v>
      </c>
      <c r="C21" s="573"/>
      <c r="D21" s="573"/>
      <c r="E21" s="190"/>
      <c r="F21" s="170"/>
      <c r="G21" s="113">
        <v>15</v>
      </c>
      <c r="H21" s="573"/>
      <c r="I21" s="573"/>
      <c r="J21" s="190"/>
      <c r="K21" s="171"/>
      <c r="L21" s="113">
        <v>25</v>
      </c>
      <c r="M21" s="573"/>
      <c r="N21" s="573"/>
      <c r="O21" s="190"/>
      <c r="P21" s="56"/>
      <c r="Q21" s="56"/>
      <c r="R21" s="56"/>
      <c r="S21" s="56"/>
      <c r="T21" s="56"/>
    </row>
    <row r="22" spans="1:22" ht="19.5" customHeight="1" x14ac:dyDescent="0.55000000000000004">
      <c r="A22" s="56"/>
      <c r="B22" s="113">
        <v>6</v>
      </c>
      <c r="C22" s="573"/>
      <c r="D22" s="573"/>
      <c r="E22" s="190"/>
      <c r="F22" s="170"/>
      <c r="G22" s="113">
        <v>16</v>
      </c>
      <c r="H22" s="573"/>
      <c r="I22" s="573"/>
      <c r="J22" s="190"/>
      <c r="K22" s="171"/>
      <c r="L22" s="113">
        <v>26</v>
      </c>
      <c r="M22" s="573"/>
      <c r="N22" s="573"/>
      <c r="O22" s="190"/>
      <c r="P22" s="56"/>
      <c r="Q22" s="56"/>
      <c r="R22" s="56"/>
      <c r="S22" s="56"/>
      <c r="T22" s="56"/>
    </row>
    <row r="23" spans="1:22" ht="19.5" customHeight="1" x14ac:dyDescent="0.55000000000000004">
      <c r="A23" s="56"/>
      <c r="B23" s="113">
        <v>7</v>
      </c>
      <c r="C23" s="573"/>
      <c r="D23" s="573"/>
      <c r="E23" s="190"/>
      <c r="F23" s="170"/>
      <c r="G23" s="113">
        <v>17</v>
      </c>
      <c r="H23" s="573"/>
      <c r="I23" s="573"/>
      <c r="J23" s="190"/>
      <c r="K23" s="171"/>
      <c r="L23" s="113">
        <v>27</v>
      </c>
      <c r="M23" s="573"/>
      <c r="N23" s="573"/>
      <c r="O23" s="190"/>
      <c r="P23" s="56"/>
      <c r="Q23" s="56"/>
      <c r="R23" s="56"/>
      <c r="S23" s="56"/>
      <c r="T23" s="56"/>
    </row>
    <row r="24" spans="1:22" ht="19.5" customHeight="1" x14ac:dyDescent="0.55000000000000004">
      <c r="A24" s="56"/>
      <c r="B24" s="113">
        <v>8</v>
      </c>
      <c r="C24" s="573"/>
      <c r="D24" s="573"/>
      <c r="E24" s="190"/>
      <c r="F24" s="170"/>
      <c r="G24" s="113">
        <v>18</v>
      </c>
      <c r="H24" s="573"/>
      <c r="I24" s="573"/>
      <c r="J24" s="190"/>
      <c r="K24" s="171"/>
      <c r="L24" s="113">
        <v>28</v>
      </c>
      <c r="M24" s="573"/>
      <c r="N24" s="573"/>
      <c r="O24" s="190"/>
      <c r="P24" s="56"/>
      <c r="Q24" s="56"/>
      <c r="R24" s="56"/>
      <c r="S24" s="56"/>
      <c r="T24" s="56"/>
    </row>
    <row r="25" spans="1:22" ht="19.5" customHeight="1" x14ac:dyDescent="0.55000000000000004">
      <c r="A25" s="56"/>
      <c r="B25" s="113">
        <v>9</v>
      </c>
      <c r="C25" s="573"/>
      <c r="D25" s="573"/>
      <c r="E25" s="190"/>
      <c r="F25" s="170"/>
      <c r="G25" s="113">
        <v>19</v>
      </c>
      <c r="H25" s="573"/>
      <c r="I25" s="573"/>
      <c r="J25" s="190"/>
      <c r="K25" s="171"/>
      <c r="L25" s="113">
        <v>29</v>
      </c>
      <c r="M25" s="573"/>
      <c r="N25" s="573"/>
      <c r="O25" s="190"/>
      <c r="P25" s="56"/>
      <c r="Q25" s="56"/>
      <c r="R25" s="56"/>
      <c r="S25" s="56"/>
      <c r="T25" s="56"/>
    </row>
    <row r="26" spans="1:22" ht="19.5" customHeight="1" x14ac:dyDescent="0.55000000000000004">
      <c r="A26" s="56"/>
      <c r="B26" s="113">
        <v>10</v>
      </c>
      <c r="C26" s="573"/>
      <c r="D26" s="573"/>
      <c r="E26" s="190"/>
      <c r="F26" s="170"/>
      <c r="G26" s="113">
        <v>20</v>
      </c>
      <c r="H26" s="573"/>
      <c r="I26" s="573"/>
      <c r="J26" s="190"/>
      <c r="K26" s="171"/>
      <c r="L26" s="113">
        <v>30</v>
      </c>
      <c r="M26" s="573"/>
      <c r="N26" s="573"/>
      <c r="O26" s="190"/>
      <c r="P26" s="56"/>
      <c r="Q26" s="56"/>
      <c r="R26" s="56"/>
      <c r="S26" s="56"/>
      <c r="T26" s="56"/>
    </row>
    <row r="27" spans="1:22" ht="9" hidden="1" customHeight="1" x14ac:dyDescent="0.55000000000000004">
      <c r="A27" s="56"/>
      <c r="B27" s="56"/>
      <c r="C27" s="56"/>
      <c r="D27" s="56"/>
      <c r="E27" s="57"/>
      <c r="F27" s="57"/>
      <c r="G27" s="57"/>
      <c r="H27" s="57"/>
      <c r="I27" s="56"/>
      <c r="J27" s="56"/>
      <c r="K27" s="56"/>
      <c r="L27" s="56"/>
      <c r="M27" s="56"/>
      <c r="N27" s="56"/>
      <c r="O27" s="56"/>
      <c r="P27" s="56"/>
      <c r="Q27" s="56"/>
      <c r="R27" s="56"/>
      <c r="S27" s="56"/>
      <c r="T27" s="56"/>
    </row>
    <row r="28" spans="1:22" ht="24.75" customHeight="1" x14ac:dyDescent="0.55000000000000004">
      <c r="A28" s="56"/>
      <c r="B28" s="177"/>
      <c r="C28" s="57"/>
      <c r="D28" s="57"/>
      <c r="E28" s="57"/>
      <c r="F28" s="57"/>
      <c r="G28" s="57"/>
      <c r="H28" s="57"/>
      <c r="I28" s="57"/>
      <c r="J28" s="57"/>
      <c r="K28" s="57"/>
      <c r="L28" s="57"/>
      <c r="M28" s="574" t="s">
        <v>399</v>
      </c>
      <c r="N28" s="574"/>
      <c r="O28" s="470">
        <f>COUNT(C17:D26,H17:I26,M17:N26)</f>
        <v>0</v>
      </c>
      <c r="P28" s="470"/>
      <c r="Q28" s="71" t="s">
        <v>77</v>
      </c>
      <c r="R28" s="56"/>
      <c r="S28" s="56"/>
      <c r="T28" s="56"/>
    </row>
    <row r="29" spans="1:22" ht="4.5" customHeight="1" x14ac:dyDescent="0.55000000000000004">
      <c r="A29" s="56"/>
      <c r="B29" s="56"/>
      <c r="C29" s="56"/>
      <c r="D29" s="56"/>
      <c r="E29" s="57"/>
      <c r="F29" s="57"/>
      <c r="G29" s="57"/>
      <c r="H29" s="57"/>
      <c r="I29" s="56"/>
      <c r="J29" s="56"/>
      <c r="K29" s="56"/>
      <c r="L29" s="56"/>
      <c r="M29" s="56"/>
      <c r="N29" s="56"/>
      <c r="O29" s="56"/>
      <c r="P29" s="56"/>
      <c r="Q29" s="56"/>
      <c r="R29" s="56"/>
      <c r="S29" s="56"/>
      <c r="T29" s="56"/>
    </row>
    <row r="30" spans="1:22" ht="24.75" customHeight="1" x14ac:dyDescent="0.55000000000000004">
      <c r="A30" s="56"/>
      <c r="B30" s="56"/>
      <c r="C30" s="56"/>
      <c r="D30" s="56"/>
      <c r="E30" s="57"/>
      <c r="F30" s="57"/>
      <c r="G30" s="57"/>
      <c r="H30" s="57"/>
      <c r="I30" s="179" t="s">
        <v>400</v>
      </c>
      <c r="J30" s="172" t="s">
        <v>78</v>
      </c>
      <c r="K30" s="180">
        <f>COUNTIF($E$17:$E$26,"C")+COUNTIF($J$17:$J$26,"C")+COUNTIF($O$17:$O$26,"C")</f>
        <v>0</v>
      </c>
      <c r="L30" s="73" t="s">
        <v>77</v>
      </c>
      <c r="M30" s="576">
        <f>IFERROR((V30*K30),"")</f>
        <v>0</v>
      </c>
      <c r="N30" s="577"/>
      <c r="O30" s="577"/>
      <c r="P30" s="577"/>
      <c r="Q30" s="181" t="s">
        <v>75</v>
      </c>
      <c r="R30" s="56"/>
      <c r="S30" s="56"/>
      <c r="T30" s="3"/>
      <c r="U30" s="189" t="s">
        <v>375</v>
      </c>
      <c r="V30" s="188">
        <v>300000</v>
      </c>
    </row>
    <row r="31" spans="1:22" ht="24.75" customHeight="1" x14ac:dyDescent="0.55000000000000004">
      <c r="A31" s="56"/>
      <c r="B31" s="56"/>
      <c r="C31" s="56"/>
      <c r="D31" s="56"/>
      <c r="E31" s="57"/>
      <c r="F31" s="57"/>
      <c r="G31" s="57"/>
      <c r="H31" s="57"/>
      <c r="I31" s="179" t="s">
        <v>401</v>
      </c>
      <c r="J31" s="172" t="s">
        <v>78</v>
      </c>
      <c r="K31" s="180">
        <f>COUNTIF($E$17:$E$26,"B")+COUNTIF($J$17:$J$26,"B")+COUNTIF($O$17:$O$26,"B")</f>
        <v>0</v>
      </c>
      <c r="L31" s="73" t="s">
        <v>77</v>
      </c>
      <c r="M31" s="576">
        <f t="shared" ref="M31:M32" si="0">IFERROR((V31*K31),"")</f>
        <v>0</v>
      </c>
      <c r="N31" s="577"/>
      <c r="O31" s="577"/>
      <c r="P31" s="577"/>
      <c r="Q31" s="181" t="s">
        <v>75</v>
      </c>
      <c r="R31" s="56"/>
      <c r="S31" s="56"/>
      <c r="T31" s="3"/>
      <c r="U31" s="189" t="s">
        <v>376</v>
      </c>
      <c r="V31" s="188">
        <v>1300000</v>
      </c>
    </row>
    <row r="32" spans="1:22" ht="24.75" customHeight="1" x14ac:dyDescent="0.55000000000000004">
      <c r="A32" s="56"/>
      <c r="B32" s="56"/>
      <c r="C32" s="56"/>
      <c r="D32" s="56"/>
      <c r="E32" s="57"/>
      <c r="F32" s="57"/>
      <c r="G32" s="57"/>
      <c r="H32" s="57"/>
      <c r="I32" s="179" t="s">
        <v>403</v>
      </c>
      <c r="J32" s="172" t="s">
        <v>78</v>
      </c>
      <c r="K32" s="180">
        <f>COUNTIF($E$17:$E$26,"A")+COUNTIF($J$17:$J$26,"A")+COUNTIF($O$17:$O$26,"A")</f>
        <v>0</v>
      </c>
      <c r="L32" s="73" t="s">
        <v>77</v>
      </c>
      <c r="M32" s="576">
        <f t="shared" si="0"/>
        <v>0</v>
      </c>
      <c r="N32" s="577"/>
      <c r="O32" s="577"/>
      <c r="P32" s="577"/>
      <c r="Q32" s="181" t="s">
        <v>75</v>
      </c>
      <c r="R32" s="56"/>
      <c r="S32" s="56"/>
      <c r="T32" s="3"/>
      <c r="U32" s="189" t="s">
        <v>377</v>
      </c>
      <c r="V32" s="188">
        <v>2000000</v>
      </c>
    </row>
    <row r="33" spans="1:64" ht="9" customHeight="1" x14ac:dyDescent="0.55000000000000004">
      <c r="A33" s="56"/>
      <c r="B33" s="56"/>
      <c r="C33" s="56"/>
      <c r="D33" s="56"/>
      <c r="E33" s="57"/>
      <c r="F33" s="57"/>
      <c r="G33" s="57"/>
      <c r="H33" s="57"/>
      <c r="I33" s="56"/>
      <c r="J33" s="56"/>
      <c r="K33" s="56"/>
      <c r="L33" s="56"/>
      <c r="M33" s="56"/>
      <c r="N33" s="56"/>
      <c r="O33" s="56"/>
      <c r="Q33" s="56"/>
      <c r="R33" s="56"/>
      <c r="S33" s="56"/>
      <c r="T33" s="56"/>
    </row>
    <row r="34" spans="1:64" ht="33" customHeight="1" x14ac:dyDescent="0.55000000000000004">
      <c r="B34" s="542" t="str">
        <f>IF(S5="集合","戸数","")</f>
        <v/>
      </c>
      <c r="C34" s="542"/>
      <c r="D34" s="57"/>
      <c r="E34" s="57"/>
      <c r="F34" s="57"/>
      <c r="G34" s="57"/>
      <c r="H34" s="57"/>
      <c r="I34" s="543" t="s">
        <v>79</v>
      </c>
      <c r="J34" s="543"/>
      <c r="K34" s="543"/>
      <c r="L34" s="543"/>
      <c r="M34" s="544">
        <f>IF(M12="",V34,M12)</f>
        <v>0</v>
      </c>
      <c r="N34" s="544"/>
      <c r="O34" s="544"/>
      <c r="P34" s="544"/>
      <c r="Q34" s="59" t="s">
        <v>75</v>
      </c>
      <c r="U34" s="67" t="s">
        <v>432</v>
      </c>
      <c r="V34" s="191">
        <f>SUM(M30,M31,M32)</f>
        <v>0</v>
      </c>
    </row>
    <row r="35" spans="1:64" ht="12.75" customHeight="1" x14ac:dyDescent="0.55000000000000004">
      <c r="B35" s="170"/>
      <c r="C35" s="170"/>
      <c r="D35" s="57"/>
      <c r="E35" s="57"/>
      <c r="F35" s="57"/>
      <c r="G35" s="57"/>
      <c r="H35" s="57"/>
      <c r="I35" s="173"/>
      <c r="J35" s="173"/>
      <c r="K35" s="173"/>
      <c r="L35" s="173"/>
      <c r="M35" s="174"/>
      <c r="N35" s="174"/>
      <c r="O35" s="174"/>
      <c r="P35" s="174"/>
      <c r="Q35" s="62"/>
      <c r="V35" s="2"/>
    </row>
    <row r="36" spans="1:64" ht="5.25" customHeight="1" thickBot="1" x14ac:dyDescent="0.5">
      <c r="L36" s="60"/>
      <c r="M36" s="60"/>
      <c r="N36" s="60"/>
      <c r="O36" s="60"/>
      <c r="P36" s="61"/>
      <c r="Q36" s="61"/>
      <c r="R36" s="61"/>
      <c r="S36" s="62"/>
    </row>
    <row r="37" spans="1:64" ht="20.25" customHeight="1" thickBot="1" x14ac:dyDescent="0.5">
      <c r="A37" s="55" t="s">
        <v>80</v>
      </c>
      <c r="M37" s="545" t="s">
        <v>265</v>
      </c>
      <c r="N37" s="546"/>
      <c r="O37" s="547"/>
      <c r="P37" s="548"/>
      <c r="Q37" s="549"/>
      <c r="T37" s="3"/>
      <c r="AN37" s="8"/>
    </row>
    <row r="38" spans="1:64" ht="6" customHeight="1" thickBot="1" x14ac:dyDescent="0.5">
      <c r="L38" s="60"/>
      <c r="M38" s="60"/>
      <c r="N38" s="60"/>
      <c r="O38" s="60"/>
      <c r="P38" s="61"/>
      <c r="Q38" s="61"/>
      <c r="R38" s="61"/>
      <c r="S38" s="62"/>
    </row>
    <row r="39" spans="1:64" ht="41.25" customHeight="1" thickBot="1" x14ac:dyDescent="0.5">
      <c r="B39" s="552" t="s">
        <v>107</v>
      </c>
      <c r="C39" s="553"/>
      <c r="D39" s="553"/>
      <c r="E39" s="554" t="s">
        <v>368</v>
      </c>
      <c r="F39" s="555"/>
      <c r="G39" s="555"/>
      <c r="H39" s="555"/>
      <c r="I39" s="555"/>
      <c r="J39" s="555"/>
      <c r="K39" s="555"/>
      <c r="L39" s="555"/>
      <c r="M39" s="556"/>
      <c r="N39" s="550"/>
      <c r="O39" s="551"/>
      <c r="P39" s="551"/>
      <c r="Q39" s="142" t="s">
        <v>75</v>
      </c>
      <c r="R39" s="64"/>
      <c r="S39" s="144" t="s">
        <v>354</v>
      </c>
      <c r="T39" s="153"/>
      <c r="AH39" s="114"/>
      <c r="AI39" s="114"/>
      <c r="AJ39" s="114"/>
      <c r="AK39" s="114"/>
      <c r="AL39" s="114"/>
      <c r="AM39" s="8"/>
      <c r="AN39" s="8"/>
    </row>
    <row r="40" spans="1:64" ht="3" customHeight="1" x14ac:dyDescent="0.45">
      <c r="B40" s="145"/>
      <c r="C40" s="145"/>
      <c r="D40" s="145"/>
      <c r="E40" s="145"/>
      <c r="F40" s="145"/>
      <c r="G40" s="145"/>
      <c r="H40" s="145"/>
      <c r="I40" s="145"/>
      <c r="J40" s="145"/>
      <c r="K40" s="145"/>
      <c r="L40" s="145"/>
      <c r="M40" s="145"/>
      <c r="N40" s="145"/>
      <c r="O40" s="145"/>
      <c r="P40" s="145"/>
      <c r="Q40" s="145"/>
      <c r="S40" s="3"/>
      <c r="T40" s="3"/>
      <c r="W40" s="64"/>
      <c r="X40" s="64"/>
      <c r="Y40" s="64"/>
      <c r="Z40" s="64"/>
      <c r="AA40" s="64"/>
      <c r="AB40" s="64"/>
      <c r="AC40" s="64"/>
      <c r="AD40" s="64"/>
      <c r="AE40" s="64"/>
      <c r="AF40" s="64"/>
      <c r="AG40" s="64"/>
      <c r="AH40" s="64"/>
      <c r="AI40" s="64"/>
      <c r="AJ40" s="64"/>
      <c r="AK40" s="64"/>
      <c r="AL40" s="64"/>
      <c r="AM40" s="64"/>
      <c r="AN40" s="64"/>
      <c r="AO40" s="64"/>
    </row>
    <row r="41" spans="1:64" ht="21" customHeight="1" thickBot="1" x14ac:dyDescent="0.5">
      <c r="B41" s="561" t="s">
        <v>379</v>
      </c>
      <c r="C41" s="561"/>
      <c r="D41" s="561"/>
      <c r="E41" s="561"/>
      <c r="F41" s="561"/>
      <c r="G41" s="561"/>
      <c r="H41" s="561"/>
      <c r="I41" s="561"/>
      <c r="J41" s="561"/>
      <c r="K41" s="561"/>
      <c r="L41" s="561"/>
      <c r="M41" s="561"/>
      <c r="N41" s="561"/>
      <c r="O41" s="561"/>
      <c r="P41" s="561"/>
      <c r="Q41" s="561"/>
      <c r="R41" s="154"/>
      <c r="S41" s="154"/>
      <c r="T41" s="3"/>
      <c r="AJ41" s="114"/>
      <c r="AK41" s="114"/>
      <c r="AL41" s="114"/>
      <c r="AM41" s="114"/>
      <c r="AN41" s="114"/>
    </row>
    <row r="42" spans="1:64" ht="31.5" customHeight="1" thickBot="1" x14ac:dyDescent="0.5">
      <c r="B42" s="562" t="s">
        <v>287</v>
      </c>
      <c r="C42" s="563"/>
      <c r="D42" s="563"/>
      <c r="E42" s="563"/>
      <c r="F42" s="564"/>
      <c r="G42" s="565"/>
      <c r="H42" s="566"/>
      <c r="I42" s="567"/>
      <c r="J42" s="64"/>
      <c r="K42" s="562" t="s">
        <v>347</v>
      </c>
      <c r="L42" s="563"/>
      <c r="M42" s="563"/>
      <c r="N42" s="563"/>
      <c r="O42" s="564"/>
      <c r="P42" s="565"/>
      <c r="Q42" s="567"/>
      <c r="R42" s="3"/>
      <c r="S42" s="3"/>
      <c r="T42" s="3"/>
      <c r="AJ42" s="114"/>
      <c r="AK42" s="114"/>
      <c r="AL42" s="114"/>
      <c r="AM42" s="114"/>
      <c r="AN42" s="114"/>
    </row>
    <row r="43" spans="1:64" ht="36" customHeight="1" x14ac:dyDescent="0.4">
      <c r="B43" s="541" t="s">
        <v>380</v>
      </c>
      <c r="C43" s="541"/>
      <c r="D43" s="541"/>
      <c r="E43" s="541"/>
      <c r="F43" s="541"/>
      <c r="G43" s="541"/>
      <c r="H43" s="541"/>
      <c r="I43" s="541"/>
      <c r="J43" s="541"/>
      <c r="K43" s="541"/>
      <c r="L43" s="541"/>
      <c r="M43" s="541"/>
      <c r="N43" s="541"/>
      <c r="O43" s="541"/>
      <c r="P43" s="541"/>
      <c r="Q43" s="541"/>
      <c r="R43" s="155"/>
      <c r="S43" s="155"/>
      <c r="T43" s="3"/>
      <c r="AJ43" s="114"/>
      <c r="AK43" s="114"/>
      <c r="AL43" s="114"/>
      <c r="AM43" s="114"/>
      <c r="AN43" s="114"/>
    </row>
    <row r="44" spans="1:64" ht="23.25" customHeight="1" thickBot="1" x14ac:dyDescent="0.5">
      <c r="B44" s="557" t="s">
        <v>404</v>
      </c>
      <c r="C44" s="557"/>
      <c r="D44" s="557"/>
      <c r="E44" s="557"/>
      <c r="F44" s="557"/>
      <c r="G44" s="557"/>
      <c r="H44" s="557"/>
      <c r="I44" s="557"/>
      <c r="J44" s="557"/>
      <c r="K44" s="557"/>
      <c r="L44" s="557"/>
      <c r="M44" s="557"/>
      <c r="N44" s="557"/>
      <c r="O44" s="557"/>
      <c r="P44" s="557"/>
      <c r="Q44" s="557"/>
      <c r="R44" s="164"/>
      <c r="S44" s="164"/>
      <c r="T44" s="3"/>
      <c r="AJ44" s="114"/>
      <c r="AK44" s="114"/>
      <c r="AL44" s="114"/>
      <c r="AM44" s="114"/>
      <c r="AN44" s="114"/>
    </row>
    <row r="45" spans="1:64" ht="24" customHeight="1" thickBot="1" x14ac:dyDescent="0.5">
      <c r="B45" s="436" t="s">
        <v>314</v>
      </c>
      <c r="C45" s="437"/>
      <c r="D45" s="436" t="s">
        <v>421</v>
      </c>
      <c r="E45" s="437"/>
      <c r="F45" s="442" t="s">
        <v>383</v>
      </c>
      <c r="G45" s="443"/>
      <c r="H45" s="443"/>
      <c r="I45" s="444"/>
      <c r="J45" s="442" t="s">
        <v>384</v>
      </c>
      <c r="K45" s="443"/>
      <c r="L45" s="443"/>
      <c r="M45" s="444"/>
      <c r="N45" s="442" t="s">
        <v>385</v>
      </c>
      <c r="O45" s="444"/>
      <c r="P45" s="442" t="s">
        <v>386</v>
      </c>
      <c r="Q45" s="444"/>
      <c r="R45" s="164"/>
      <c r="S45" s="164"/>
      <c r="T45" s="3"/>
      <c r="AJ45" s="114"/>
      <c r="AK45" s="114"/>
      <c r="AL45" s="114"/>
      <c r="AM45" s="114"/>
      <c r="AN45" s="114"/>
    </row>
    <row r="46" spans="1:64" ht="33" customHeight="1" x14ac:dyDescent="0.45">
      <c r="B46" s="438"/>
      <c r="C46" s="439"/>
      <c r="D46" s="438"/>
      <c r="E46" s="439"/>
      <c r="F46" s="445" t="s">
        <v>387</v>
      </c>
      <c r="G46" s="446"/>
      <c r="H46" s="447" t="s">
        <v>395</v>
      </c>
      <c r="I46" s="448"/>
      <c r="J46" s="558" t="s">
        <v>388</v>
      </c>
      <c r="K46" s="559"/>
      <c r="L46" s="559"/>
      <c r="M46" s="560"/>
      <c r="N46" s="449" t="s">
        <v>389</v>
      </c>
      <c r="O46" s="450"/>
      <c r="P46" s="449" t="s">
        <v>389</v>
      </c>
      <c r="Q46" s="450"/>
      <c r="T46" s="3"/>
      <c r="U46" s="426" t="s">
        <v>357</v>
      </c>
      <c r="V46" s="427"/>
      <c r="AJ46" s="114"/>
      <c r="AK46" s="114"/>
      <c r="AL46" s="114"/>
      <c r="AM46" s="114"/>
      <c r="AN46" s="114"/>
      <c r="AO46" s="114"/>
    </row>
    <row r="47" spans="1:64" ht="90" customHeight="1" thickBot="1" x14ac:dyDescent="0.75">
      <c r="B47" s="440"/>
      <c r="C47" s="441"/>
      <c r="D47" s="440"/>
      <c r="E47" s="441"/>
      <c r="F47" s="428" t="s">
        <v>390</v>
      </c>
      <c r="G47" s="429"/>
      <c r="H47" s="428" t="s">
        <v>396</v>
      </c>
      <c r="I47" s="429"/>
      <c r="J47" s="430" t="s">
        <v>391</v>
      </c>
      <c r="K47" s="431"/>
      <c r="L47" s="432" t="s">
        <v>392</v>
      </c>
      <c r="M47" s="433"/>
      <c r="N47" s="434" t="s">
        <v>393</v>
      </c>
      <c r="O47" s="435"/>
      <c r="P47" s="434" t="s">
        <v>394</v>
      </c>
      <c r="Q47" s="435"/>
      <c r="R47" s="3"/>
      <c r="S47" s="3"/>
      <c r="T47" s="3"/>
      <c r="U47" s="151" t="s">
        <v>363</v>
      </c>
      <c r="V47" s="152" t="s">
        <v>362</v>
      </c>
      <c r="AJ47" s="114"/>
      <c r="AK47" s="114"/>
      <c r="AL47" s="114"/>
      <c r="AM47" s="114"/>
      <c r="AN47" s="114"/>
      <c r="AO47" s="163" t="s">
        <v>366</v>
      </c>
      <c r="AR47" s="146"/>
      <c r="BH47" s="163" t="s">
        <v>366</v>
      </c>
      <c r="BL47" s="147" t="e">
        <f>ROUND(SUM(IF(H39="設置あり",#REF!,0),IF(#REF!="設置あり",#REF!,0),IF(#REF!="設置あり",#REF!,IF(#REF!="設置あり",#REF!,0))),2)*10000</f>
        <v>#REF!</v>
      </c>
    </row>
    <row r="48" spans="1:64" ht="8.1" customHeight="1" x14ac:dyDescent="0.45">
      <c r="B48" s="505">
        <v>1</v>
      </c>
      <c r="C48" s="506"/>
      <c r="D48" s="511"/>
      <c r="E48" s="512"/>
      <c r="F48" s="517"/>
      <c r="G48" s="512"/>
      <c r="H48" s="517"/>
      <c r="I48" s="512"/>
      <c r="J48" s="517"/>
      <c r="K48" s="512"/>
      <c r="L48" s="517"/>
      <c r="M48" s="512"/>
      <c r="N48" s="517"/>
      <c r="O48" s="512"/>
      <c r="P48" s="517"/>
      <c r="Q48" s="520"/>
      <c r="R48" s="3"/>
      <c r="S48" s="3"/>
      <c r="T48" s="3"/>
      <c r="U48" s="533">
        <f>IFERROR(ROUND(D48*J48/F48,3),0)</f>
        <v>0</v>
      </c>
      <c r="V48" s="534">
        <f>IFERROR(ROUND(D48*L48/F48,3),0)</f>
        <v>0</v>
      </c>
      <c r="Y48" s="535" t="s">
        <v>284</v>
      </c>
      <c r="Z48" s="536"/>
      <c r="AA48" s="536"/>
      <c r="AB48" s="537"/>
      <c r="AC48" s="65" t="s">
        <v>83</v>
      </c>
      <c r="AD48" s="65"/>
      <c r="AE48" s="65"/>
      <c r="AF48" s="65"/>
      <c r="AG48" s="535" t="s">
        <v>285</v>
      </c>
      <c r="AH48" s="536"/>
      <c r="AI48" s="537"/>
      <c r="AJ48" s="538" t="s">
        <v>85</v>
      </c>
      <c r="AK48" s="539"/>
      <c r="AL48" s="540"/>
      <c r="AM48" s="161" t="s">
        <v>365</v>
      </c>
      <c r="AN48" s="162">
        <f>B48</f>
        <v>1</v>
      </c>
      <c r="AO48" s="523">
        <f>MAX(AM49:AN52)</f>
        <v>0</v>
      </c>
      <c r="AQ48" s="150"/>
      <c r="AR48" s="499" t="s">
        <v>360</v>
      </c>
      <c r="AS48" s="499"/>
      <c r="AT48" s="499"/>
      <c r="AU48" s="499"/>
      <c r="AV48" s="499"/>
      <c r="AW48" s="499"/>
      <c r="AX48" s="499"/>
      <c r="AY48" s="499"/>
      <c r="AZ48" s="499"/>
      <c r="BA48" s="499"/>
      <c r="BB48" s="500" t="s">
        <v>84</v>
      </c>
      <c r="BC48" s="501"/>
      <c r="BD48" s="501"/>
      <c r="BE48" s="502"/>
      <c r="BF48" s="503" t="s">
        <v>86</v>
      </c>
      <c r="BG48" s="504"/>
      <c r="BH48" s="523">
        <f>IFERROR(ROUNDDOWN(SUM(BF49:BG52),-3),0)</f>
        <v>0</v>
      </c>
    </row>
    <row r="49" spans="2:62" ht="8.1" customHeight="1" x14ac:dyDescent="0.45">
      <c r="B49" s="507"/>
      <c r="C49" s="508"/>
      <c r="D49" s="513"/>
      <c r="E49" s="514"/>
      <c r="F49" s="518"/>
      <c r="G49" s="514"/>
      <c r="H49" s="518"/>
      <c r="I49" s="514"/>
      <c r="J49" s="518"/>
      <c r="K49" s="514"/>
      <c r="L49" s="518"/>
      <c r="M49" s="514"/>
      <c r="N49" s="518"/>
      <c r="O49" s="514"/>
      <c r="P49" s="518"/>
      <c r="Q49" s="521"/>
      <c r="R49" s="3"/>
      <c r="S49" s="3"/>
      <c r="T49" s="3"/>
      <c r="U49" s="533"/>
      <c r="V49" s="534"/>
      <c r="Y49" s="526" t="s">
        <v>88</v>
      </c>
      <c r="Z49" s="527"/>
      <c r="AA49" s="527"/>
      <c r="AB49" s="528"/>
      <c r="AC49" s="67" t="s">
        <v>89</v>
      </c>
      <c r="AD49" s="67"/>
      <c r="AE49" s="67"/>
      <c r="AF49" s="67"/>
      <c r="AG49" s="68" t="s">
        <v>90</v>
      </c>
      <c r="AH49" s="69"/>
      <c r="AI49" s="70"/>
      <c r="AJ49" s="496" t="s">
        <v>91</v>
      </c>
      <c r="AK49" s="496"/>
      <c r="AL49" s="496"/>
      <c r="AM49" s="496">
        <f>ROUNDDOWN(MIN(IF(AND($G$42="有り",D48&lt;=3.6),130000*D48,0),390000),-3)</f>
        <v>0</v>
      </c>
      <c r="AN49" s="496"/>
      <c r="AO49" s="524"/>
      <c r="AP49" s="148"/>
      <c r="AQ49" s="532" t="s">
        <v>358</v>
      </c>
      <c r="AR49" s="498" t="s">
        <v>271</v>
      </c>
      <c r="AS49" s="498"/>
      <c r="AT49" s="498"/>
      <c r="AU49" s="498"/>
      <c r="AV49" s="498"/>
      <c r="AW49" s="498"/>
      <c r="AX49" s="498"/>
      <c r="AY49" s="498"/>
      <c r="AZ49" s="498"/>
      <c r="BA49" s="498"/>
      <c r="BB49" s="480" t="s">
        <v>101</v>
      </c>
      <c r="BC49" s="481"/>
      <c r="BD49" s="481"/>
      <c r="BE49" s="482"/>
      <c r="BF49" s="495">
        <f>ROUND(U48,2)*50000</f>
        <v>0</v>
      </c>
      <c r="BG49" s="495"/>
      <c r="BH49" s="524"/>
      <c r="BI49" s="9" t="s">
        <v>273</v>
      </c>
    </row>
    <row r="50" spans="2:62" ht="8.1" customHeight="1" x14ac:dyDescent="0.45">
      <c r="B50" s="507"/>
      <c r="C50" s="508"/>
      <c r="D50" s="513"/>
      <c r="E50" s="514"/>
      <c r="F50" s="518"/>
      <c r="G50" s="514"/>
      <c r="H50" s="518"/>
      <c r="I50" s="514"/>
      <c r="J50" s="518"/>
      <c r="K50" s="514"/>
      <c r="L50" s="518"/>
      <c r="M50" s="514"/>
      <c r="N50" s="518"/>
      <c r="O50" s="514"/>
      <c r="P50" s="518"/>
      <c r="Q50" s="521"/>
      <c r="R50" s="3"/>
      <c r="S50" s="3"/>
      <c r="T50" s="3"/>
      <c r="U50" s="533"/>
      <c r="V50" s="534"/>
      <c r="Y50" s="529"/>
      <c r="Z50" s="530"/>
      <c r="AA50" s="530"/>
      <c r="AB50" s="531"/>
      <c r="AC50" s="67" t="s">
        <v>92</v>
      </c>
      <c r="AD50" s="67"/>
      <c r="AE50" s="67"/>
      <c r="AF50" s="67"/>
      <c r="AG50" s="68" t="s">
        <v>93</v>
      </c>
      <c r="AH50" s="69"/>
      <c r="AI50" s="70"/>
      <c r="AJ50" s="496" t="s">
        <v>94</v>
      </c>
      <c r="AK50" s="496"/>
      <c r="AL50" s="496"/>
      <c r="AM50" s="496">
        <f>ROUNDDOWN(MIN(IF(AND(OR($G$42="無し",$G$42=""),D48&lt;=3.6),120000*D48,0),360000),-3)</f>
        <v>0</v>
      </c>
      <c r="AN50" s="496"/>
      <c r="AO50" s="524"/>
      <c r="AP50" s="148"/>
      <c r="AQ50" s="532"/>
      <c r="AR50" s="498" t="s">
        <v>272</v>
      </c>
      <c r="AS50" s="498"/>
      <c r="AT50" s="498"/>
      <c r="AU50" s="498"/>
      <c r="AV50" s="498"/>
      <c r="AW50" s="498"/>
      <c r="AX50" s="498"/>
      <c r="AY50" s="498"/>
      <c r="AZ50" s="498"/>
      <c r="BA50" s="498"/>
      <c r="BB50" s="480" t="s">
        <v>102</v>
      </c>
      <c r="BC50" s="481"/>
      <c r="BD50" s="481"/>
      <c r="BE50" s="482"/>
      <c r="BF50" s="495">
        <f>ROUND(V48,2)*20000</f>
        <v>0</v>
      </c>
      <c r="BG50" s="495"/>
      <c r="BH50" s="524"/>
      <c r="BI50" s="9" t="s">
        <v>274</v>
      </c>
    </row>
    <row r="51" spans="2:62" ht="8.1" customHeight="1" x14ac:dyDescent="0.45">
      <c r="B51" s="507"/>
      <c r="C51" s="508"/>
      <c r="D51" s="513"/>
      <c r="E51" s="514"/>
      <c r="F51" s="518"/>
      <c r="G51" s="514"/>
      <c r="H51" s="518"/>
      <c r="I51" s="514"/>
      <c r="J51" s="518"/>
      <c r="K51" s="514"/>
      <c r="L51" s="518"/>
      <c r="M51" s="514"/>
      <c r="N51" s="518"/>
      <c r="O51" s="514"/>
      <c r="P51" s="518"/>
      <c r="Q51" s="521"/>
      <c r="R51" s="3"/>
      <c r="S51" s="3"/>
      <c r="T51" s="3"/>
      <c r="U51" s="533"/>
      <c r="V51" s="534"/>
      <c r="Y51" s="526" t="s">
        <v>95</v>
      </c>
      <c r="Z51" s="527"/>
      <c r="AA51" s="527"/>
      <c r="AB51" s="528"/>
      <c r="AC51" s="67" t="s">
        <v>89</v>
      </c>
      <c r="AD51" s="67"/>
      <c r="AE51" s="67"/>
      <c r="AF51" s="67"/>
      <c r="AG51" s="68" t="s">
        <v>96</v>
      </c>
      <c r="AH51" s="69"/>
      <c r="AI51" s="70"/>
      <c r="AJ51" s="496" t="s">
        <v>97</v>
      </c>
      <c r="AK51" s="496"/>
      <c r="AL51" s="496"/>
      <c r="AM51" s="496">
        <f>ROUNDDOWN(IF(AND($G$42="有り",D48&gt;3.6),110000*D48,0),-3)</f>
        <v>0</v>
      </c>
      <c r="AN51" s="496"/>
      <c r="AO51" s="524"/>
      <c r="AP51" s="149"/>
      <c r="AQ51" s="492" t="s">
        <v>359</v>
      </c>
      <c r="AR51" s="493" t="s">
        <v>277</v>
      </c>
      <c r="AS51" s="494"/>
      <c r="AT51" s="494"/>
      <c r="AU51" s="494"/>
      <c r="AV51" s="494"/>
      <c r="AW51" s="494"/>
      <c r="AX51" s="494"/>
      <c r="AY51" s="494"/>
      <c r="AZ51" s="494"/>
      <c r="BA51" s="494"/>
      <c r="BB51" s="480" t="s">
        <v>102</v>
      </c>
      <c r="BC51" s="481"/>
      <c r="BD51" s="481"/>
      <c r="BE51" s="482"/>
      <c r="BF51" s="495">
        <f>N48*20000</f>
        <v>0</v>
      </c>
      <c r="BG51" s="495"/>
      <c r="BH51" s="524"/>
      <c r="BI51" s="9" t="s">
        <v>275</v>
      </c>
      <c r="BJ51" s="147"/>
    </row>
    <row r="52" spans="2:62" ht="8.1" customHeight="1" thickBot="1" x14ac:dyDescent="0.5">
      <c r="B52" s="509"/>
      <c r="C52" s="510"/>
      <c r="D52" s="515"/>
      <c r="E52" s="516"/>
      <c r="F52" s="519"/>
      <c r="G52" s="516"/>
      <c r="H52" s="519"/>
      <c r="I52" s="516"/>
      <c r="J52" s="519"/>
      <c r="K52" s="516"/>
      <c r="L52" s="519"/>
      <c r="M52" s="516"/>
      <c r="N52" s="519"/>
      <c r="O52" s="516"/>
      <c r="P52" s="519"/>
      <c r="Q52" s="522"/>
      <c r="R52" s="3"/>
      <c r="S52" s="3"/>
      <c r="T52" s="3"/>
      <c r="U52" s="533"/>
      <c r="V52" s="534"/>
      <c r="Y52" s="529"/>
      <c r="Z52" s="530"/>
      <c r="AA52" s="530"/>
      <c r="AB52" s="531"/>
      <c r="AC52" s="67" t="s">
        <v>92</v>
      </c>
      <c r="AD52" s="67"/>
      <c r="AE52" s="67"/>
      <c r="AF52" s="67"/>
      <c r="AG52" s="68" t="s">
        <v>99</v>
      </c>
      <c r="AH52" s="69"/>
      <c r="AI52" s="70"/>
      <c r="AJ52" s="496" t="s">
        <v>100</v>
      </c>
      <c r="AK52" s="496"/>
      <c r="AL52" s="496"/>
      <c r="AM52" s="496">
        <f>ROUNDDOWN(IF(AND(OR($G$42="無し",$G$42=""),D48&gt;3.6),100000*D48,0),-3)</f>
        <v>0</v>
      </c>
      <c r="AN52" s="496"/>
      <c r="AO52" s="525"/>
      <c r="AP52" s="149"/>
      <c r="AQ52" s="492"/>
      <c r="AR52" s="493" t="s">
        <v>278</v>
      </c>
      <c r="AS52" s="494"/>
      <c r="AT52" s="494"/>
      <c r="AU52" s="494"/>
      <c r="AV52" s="494"/>
      <c r="AW52" s="494"/>
      <c r="AX52" s="494"/>
      <c r="AY52" s="494"/>
      <c r="AZ52" s="494"/>
      <c r="BA52" s="494"/>
      <c r="BB52" s="480" t="s">
        <v>264</v>
      </c>
      <c r="BC52" s="481"/>
      <c r="BD52" s="481"/>
      <c r="BE52" s="482"/>
      <c r="BF52" s="495">
        <f>P48*10000</f>
        <v>0</v>
      </c>
      <c r="BG52" s="495"/>
      <c r="BH52" s="525"/>
      <c r="BI52" s="9" t="s">
        <v>276</v>
      </c>
    </row>
    <row r="53" spans="2:62" ht="8.25" customHeight="1" x14ac:dyDescent="0.45">
      <c r="B53" s="114"/>
      <c r="C53" s="114"/>
      <c r="D53" s="114"/>
      <c r="E53" s="114"/>
      <c r="F53" s="114"/>
      <c r="G53" s="114"/>
      <c r="H53" s="114"/>
      <c r="I53" s="114"/>
      <c r="J53" s="114"/>
      <c r="K53" s="114"/>
      <c r="L53" s="114"/>
      <c r="M53" s="114"/>
      <c r="N53" s="114"/>
      <c r="O53" s="114"/>
      <c r="S53" s="3"/>
      <c r="T53" s="3"/>
      <c r="Y53" s="457"/>
      <c r="Z53" s="457"/>
      <c r="AA53" s="457"/>
      <c r="AB53" s="457"/>
      <c r="AC53" s="457"/>
      <c r="AD53" s="457"/>
      <c r="AE53" s="457"/>
      <c r="AF53" s="457"/>
      <c r="AG53" s="457"/>
      <c r="AH53" s="457"/>
      <c r="AI53" s="458"/>
      <c r="AJ53" s="458"/>
      <c r="AK53" s="458"/>
      <c r="AL53" s="458"/>
      <c r="AM53" s="114"/>
      <c r="AN53" s="114"/>
      <c r="AO53" s="114"/>
      <c r="AP53" s="497"/>
      <c r="AQ53" s="497"/>
      <c r="AR53" s="497"/>
    </row>
    <row r="54" spans="2:62" ht="22.5" customHeight="1" x14ac:dyDescent="0.45">
      <c r="B54" s="469" t="s">
        <v>319</v>
      </c>
      <c r="C54" s="469"/>
      <c r="D54" s="469"/>
      <c r="E54" s="469"/>
      <c r="F54" s="469"/>
      <c r="G54" s="469"/>
      <c r="H54" s="469"/>
      <c r="I54" s="469"/>
      <c r="J54" s="469"/>
      <c r="K54" s="469"/>
      <c r="L54" s="469"/>
      <c r="M54" s="469"/>
      <c r="N54" s="469"/>
      <c r="O54" s="470">
        <f>COUNT(D48:E52)</f>
        <v>0</v>
      </c>
      <c r="P54" s="470"/>
      <c r="Q54" s="71" t="s">
        <v>77</v>
      </c>
      <c r="R54" s="3"/>
      <c r="S54" s="3"/>
      <c r="T54" s="3"/>
      <c r="Y54" s="160" t="s">
        <v>286</v>
      </c>
      <c r="Z54" s="72"/>
      <c r="AA54" s="72"/>
      <c r="AB54" s="72"/>
      <c r="AC54" s="72"/>
      <c r="AD54" s="72"/>
      <c r="AE54" s="72"/>
      <c r="AF54" s="72"/>
      <c r="AG54" s="71"/>
      <c r="AH54" s="71"/>
      <c r="AI54" s="71"/>
      <c r="AJ54" s="59"/>
      <c r="AK54" s="471">
        <f>SUM(AO48:AO52)</f>
        <v>0</v>
      </c>
      <c r="AL54" s="471"/>
      <c r="AM54" s="471"/>
      <c r="AO54" s="3"/>
      <c r="AP54" s="3"/>
      <c r="AQ54" s="160" t="s">
        <v>367</v>
      </c>
      <c r="AR54" s="72"/>
      <c r="AS54" s="72"/>
      <c r="AT54" s="72"/>
      <c r="AU54" s="72"/>
      <c r="AV54" s="72"/>
      <c r="AW54" s="72"/>
      <c r="AX54" s="72"/>
      <c r="AY54" s="71"/>
      <c r="AZ54" s="71"/>
      <c r="BA54" s="71"/>
      <c r="BB54" s="59"/>
      <c r="BC54" s="471">
        <f>SUM(BH48:BH52)</f>
        <v>0</v>
      </c>
      <c r="BD54" s="471"/>
      <c r="BE54" s="471"/>
      <c r="BF54" s="471"/>
      <c r="BG54" s="471"/>
    </row>
    <row r="55" spans="2:62" ht="30.75" customHeight="1" x14ac:dyDescent="0.45">
      <c r="B55" s="460" t="s">
        <v>364</v>
      </c>
      <c r="C55" s="460"/>
      <c r="D55" s="460"/>
      <c r="E55" s="460"/>
      <c r="F55" s="460"/>
      <c r="G55" s="460"/>
      <c r="H55" s="460"/>
      <c r="I55" s="460"/>
      <c r="J55" s="460"/>
      <c r="K55" s="460"/>
      <c r="L55" s="460"/>
      <c r="M55" s="460"/>
      <c r="N55" s="460"/>
      <c r="O55" s="461">
        <f>SUM(D48:E52)</f>
        <v>0</v>
      </c>
      <c r="P55" s="461"/>
      <c r="Q55" s="73" t="s">
        <v>279</v>
      </c>
      <c r="R55" s="3"/>
      <c r="S55" s="3"/>
      <c r="T55" s="3"/>
      <c r="AJ55" s="114"/>
      <c r="AK55" s="114"/>
      <c r="AL55" s="114"/>
      <c r="AM55" s="114"/>
      <c r="AN55" s="114"/>
    </row>
    <row r="56" spans="2:62" ht="9.75" hidden="1" customHeight="1" x14ac:dyDescent="0.45">
      <c r="B56" s="114"/>
      <c r="C56" s="114"/>
      <c r="D56" s="114"/>
      <c r="E56" s="114"/>
      <c r="F56" s="114"/>
      <c r="G56" s="114"/>
      <c r="H56" s="114"/>
      <c r="I56" s="114"/>
      <c r="J56" s="114"/>
      <c r="K56" s="114"/>
      <c r="L56" s="114"/>
      <c r="M56" s="114"/>
      <c r="N56" s="114"/>
      <c r="O56" s="114"/>
      <c r="S56" s="3"/>
      <c r="T56" s="3"/>
      <c r="AJ56" s="114"/>
      <c r="AK56" s="114"/>
      <c r="AL56" s="114"/>
      <c r="AM56" s="114"/>
      <c r="AN56" s="114"/>
    </row>
    <row r="57" spans="2:62" ht="18" customHeight="1" thickBot="1" x14ac:dyDescent="0.45">
      <c r="B57" s="74" t="s">
        <v>81</v>
      </c>
      <c r="C57" s="64"/>
      <c r="D57" s="64"/>
      <c r="E57" s="64"/>
      <c r="F57" s="64"/>
      <c r="G57" s="64"/>
      <c r="H57" s="64"/>
      <c r="J57" s="64"/>
      <c r="K57" s="64"/>
      <c r="L57" s="64"/>
      <c r="M57" s="64"/>
      <c r="N57" s="64"/>
      <c r="O57" s="64"/>
      <c r="P57" s="64"/>
      <c r="Q57" s="64"/>
      <c r="S57" s="3"/>
      <c r="T57" s="3"/>
      <c r="U57" s="8"/>
      <c r="V57" s="8"/>
      <c r="AH57" s="114"/>
      <c r="AI57" s="114"/>
      <c r="AJ57" s="114"/>
      <c r="AK57" s="114"/>
      <c r="AL57" s="114"/>
      <c r="AM57" s="8"/>
      <c r="AN57" s="8"/>
    </row>
    <row r="58" spans="2:62" ht="18.75" customHeight="1" x14ac:dyDescent="0.45">
      <c r="B58" s="156" t="s">
        <v>82</v>
      </c>
      <c r="C58" s="157"/>
      <c r="D58" s="157"/>
      <c r="E58" s="157"/>
      <c r="F58" s="157"/>
      <c r="G58" s="157"/>
      <c r="H58" s="157"/>
      <c r="I58" s="157"/>
      <c r="J58" s="157"/>
      <c r="K58" s="157"/>
      <c r="L58" s="157"/>
      <c r="M58" s="157"/>
      <c r="N58" s="462"/>
      <c r="O58" s="463"/>
      <c r="P58" s="463"/>
      <c r="Q58" s="464"/>
      <c r="S58" s="3"/>
      <c r="T58" s="3"/>
      <c r="U58" s="8"/>
      <c r="V58" s="8"/>
      <c r="AH58" s="114"/>
      <c r="AI58" s="114"/>
      <c r="AJ58" s="114"/>
      <c r="AK58" s="114"/>
      <c r="AL58" s="114"/>
      <c r="AM58" s="8"/>
      <c r="AN58" s="8"/>
    </row>
    <row r="59" spans="2:62" ht="24" customHeight="1" thickBot="1" x14ac:dyDescent="0.5">
      <c r="B59" s="158" t="s">
        <v>327</v>
      </c>
      <c r="C59" s="159"/>
      <c r="D59" s="159"/>
      <c r="E59" s="159"/>
      <c r="F59" s="159"/>
      <c r="G59" s="159"/>
      <c r="H59" s="159"/>
      <c r="I59" s="159"/>
      <c r="J59" s="159"/>
      <c r="K59" s="159"/>
      <c r="L59" s="159"/>
      <c r="M59" s="159"/>
      <c r="N59" s="465"/>
      <c r="O59" s="466"/>
      <c r="P59" s="466"/>
      <c r="Q59" s="75" t="s">
        <v>75</v>
      </c>
      <c r="S59" s="3"/>
      <c r="T59" s="3"/>
      <c r="AG59" s="114"/>
      <c r="AH59" s="114"/>
      <c r="AI59" s="114"/>
      <c r="AJ59" s="114"/>
      <c r="AK59" s="114"/>
      <c r="AL59" s="8"/>
      <c r="AM59" s="8"/>
      <c r="AN59" s="8"/>
    </row>
    <row r="60" spans="2:62" ht="4.5" customHeight="1" thickBot="1" x14ac:dyDescent="0.5">
      <c r="S60" s="3"/>
      <c r="U60" s="76"/>
      <c r="V60" s="76"/>
      <c r="AH60" s="114"/>
      <c r="AI60" s="114"/>
      <c r="AJ60" s="114"/>
      <c r="AK60" s="114"/>
      <c r="AL60" s="114"/>
      <c r="AM60" s="8"/>
      <c r="AN60" s="8"/>
    </row>
    <row r="61" spans="2:62" ht="24" customHeight="1" x14ac:dyDescent="0.45">
      <c r="C61" s="78"/>
      <c r="D61" s="78"/>
      <c r="E61" s="467" t="s">
        <v>87</v>
      </c>
      <c r="F61" s="467"/>
      <c r="G61" s="467"/>
      <c r="H61" s="467"/>
      <c r="I61" s="467"/>
      <c r="J61" s="467"/>
      <c r="K61" s="467"/>
      <c r="L61" s="467"/>
      <c r="M61" s="468">
        <f>AK54</f>
        <v>0</v>
      </c>
      <c r="N61" s="468"/>
      <c r="O61" s="468"/>
      <c r="P61" s="468"/>
      <c r="Q61" s="58" t="s">
        <v>75</v>
      </c>
      <c r="R61" s="80"/>
      <c r="S61" s="472" t="s">
        <v>355</v>
      </c>
      <c r="U61" s="76"/>
      <c r="V61" s="76"/>
      <c r="W61" s="474" t="s">
        <v>289</v>
      </c>
      <c r="X61" s="475"/>
      <c r="Y61" s="475"/>
      <c r="Z61" s="475"/>
      <c r="AA61" s="476"/>
      <c r="AB61" s="480" t="s">
        <v>290</v>
      </c>
      <c r="AC61" s="481"/>
      <c r="AD61" s="481"/>
      <c r="AE61" s="481"/>
      <c r="AF61" s="481"/>
      <c r="AG61" s="481"/>
      <c r="AH61" s="481"/>
      <c r="AI61" s="481"/>
      <c r="AJ61" s="481"/>
      <c r="AK61" s="481"/>
      <c r="AL61" s="482"/>
      <c r="AM61" s="483" t="s">
        <v>86</v>
      </c>
      <c r="AN61" s="484"/>
      <c r="AO61" s="485"/>
    </row>
    <row r="62" spans="2:62" ht="24" customHeight="1" x14ac:dyDescent="0.45">
      <c r="C62" s="78"/>
      <c r="D62" s="78"/>
      <c r="E62" s="486" t="s">
        <v>361</v>
      </c>
      <c r="F62" s="486"/>
      <c r="G62" s="486"/>
      <c r="H62" s="486"/>
      <c r="I62" s="486"/>
      <c r="J62" s="486"/>
      <c r="K62" s="486"/>
      <c r="L62" s="486"/>
      <c r="M62" s="487">
        <f>BC54</f>
        <v>0</v>
      </c>
      <c r="N62" s="487"/>
      <c r="O62" s="487"/>
      <c r="P62" s="487"/>
      <c r="Q62" s="58" t="s">
        <v>75</v>
      </c>
      <c r="R62" s="80"/>
      <c r="S62" s="473"/>
      <c r="U62" s="76"/>
      <c r="V62" s="76"/>
      <c r="W62" s="477"/>
      <c r="X62" s="478"/>
      <c r="Y62" s="478"/>
      <c r="Z62" s="478"/>
      <c r="AA62" s="479"/>
      <c r="AB62" s="480" t="s">
        <v>291</v>
      </c>
      <c r="AC62" s="481"/>
      <c r="AD62" s="481"/>
      <c r="AE62" s="481"/>
      <c r="AF62" s="481"/>
      <c r="AG62" s="481"/>
      <c r="AH62" s="481"/>
      <c r="AI62" s="481"/>
      <c r="AJ62" s="481"/>
      <c r="AK62" s="481"/>
      <c r="AL62" s="482"/>
      <c r="AM62" s="488">
        <f>IF(N58="有り",ROUNDDOWN(MIN(N59,O55*200000),-3),0)</f>
        <v>0</v>
      </c>
      <c r="AN62" s="489"/>
      <c r="AO62" s="490"/>
    </row>
    <row r="63" spans="2:62" ht="24" customHeight="1" thickBot="1" x14ac:dyDescent="0.5">
      <c r="C63" s="78"/>
      <c r="D63" s="78"/>
      <c r="E63" s="486" t="s">
        <v>230</v>
      </c>
      <c r="F63" s="486"/>
      <c r="G63" s="486"/>
      <c r="H63" s="486"/>
      <c r="I63" s="486"/>
      <c r="J63" s="486"/>
      <c r="K63" s="486"/>
      <c r="L63" s="486"/>
      <c r="M63" s="491">
        <f>AM62</f>
        <v>0</v>
      </c>
      <c r="N63" s="491"/>
      <c r="O63" s="491"/>
      <c r="P63" s="491"/>
      <c r="Q63" s="58" t="s">
        <v>75</v>
      </c>
      <c r="R63" s="80"/>
      <c r="S63" s="473"/>
      <c r="AH63" s="114"/>
      <c r="AI63" s="114"/>
      <c r="AJ63" s="114"/>
      <c r="AK63" s="114"/>
      <c r="AL63" s="114"/>
      <c r="AM63" s="8"/>
      <c r="AN63" s="8"/>
      <c r="AQ63" s="77"/>
      <c r="AR63" s="77"/>
    </row>
    <row r="64" spans="2:62" ht="36" customHeight="1" x14ac:dyDescent="0.45">
      <c r="B64" s="78"/>
      <c r="C64" s="78"/>
      <c r="D64" s="78"/>
      <c r="E64" s="452" t="s">
        <v>98</v>
      </c>
      <c r="F64" s="452"/>
      <c r="G64" s="452"/>
      <c r="H64" s="452"/>
      <c r="I64" s="452"/>
      <c r="J64" s="452"/>
      <c r="K64" s="452"/>
      <c r="L64" s="452"/>
      <c r="M64" s="453">
        <f>IF(P42="戸別連携","二面別紙参照",ROUNDDOWN(MIN(N39,Y64),-3))</f>
        <v>0</v>
      </c>
      <c r="N64" s="453"/>
      <c r="O64" s="453"/>
      <c r="P64" s="453"/>
      <c r="Q64" s="58" t="s">
        <v>75</v>
      </c>
      <c r="R64" s="80"/>
      <c r="S64" s="143" t="s">
        <v>348</v>
      </c>
      <c r="T64" s="3"/>
      <c r="W64" s="454" t="s">
        <v>349</v>
      </c>
      <c r="X64" s="454"/>
      <c r="Y64" s="455">
        <f>M61+M62+M63</f>
        <v>0</v>
      </c>
      <c r="Z64" s="455"/>
      <c r="AA64" s="455"/>
      <c r="AB64" s="455"/>
      <c r="AC64" s="455"/>
      <c r="AD64" s="3" t="s">
        <v>350</v>
      </c>
      <c r="AO64" s="3"/>
      <c r="AP64" s="3"/>
      <c r="AQ64" s="114"/>
      <c r="AR64" s="3"/>
    </row>
    <row r="65" spans="1:44" ht="5.25" customHeight="1" x14ac:dyDescent="0.45">
      <c r="I65" s="79"/>
      <c r="J65" s="79"/>
      <c r="K65" s="79"/>
      <c r="L65" s="79"/>
      <c r="M65" s="79"/>
      <c r="N65" s="79"/>
      <c r="O65" s="79"/>
      <c r="P65" s="61"/>
      <c r="Q65" s="61"/>
      <c r="R65" s="80"/>
      <c r="S65" s="3"/>
      <c r="T65" s="3"/>
      <c r="W65" s="64"/>
      <c r="X65" s="64"/>
      <c r="Y65" s="64"/>
      <c r="Z65" s="64"/>
      <c r="AA65" s="114"/>
      <c r="AD65" s="114"/>
      <c r="AF65" s="114"/>
      <c r="AG65" s="114"/>
      <c r="AJ65" s="114"/>
      <c r="AL65" s="114"/>
      <c r="AM65" s="114"/>
      <c r="AO65" s="3"/>
      <c r="AP65" s="3"/>
      <c r="AQ65" s="114"/>
      <c r="AR65" s="3"/>
    </row>
    <row r="66" spans="1:44" ht="26.25" customHeight="1" x14ac:dyDescent="0.45">
      <c r="C66" s="80"/>
      <c r="D66" s="80"/>
      <c r="E66" s="80"/>
      <c r="F66" s="80"/>
      <c r="G66" s="80"/>
      <c r="H66" s="80"/>
      <c r="I66" s="80"/>
      <c r="J66" s="80"/>
      <c r="K66" s="80"/>
      <c r="L66" s="80"/>
      <c r="M66" s="80"/>
      <c r="N66" s="80"/>
      <c r="O66" s="80"/>
      <c r="P66" s="80"/>
      <c r="Q66" s="80"/>
      <c r="R66" s="80"/>
      <c r="S66" s="80"/>
      <c r="T66" s="3"/>
      <c r="W66" s="64"/>
      <c r="X66" s="64"/>
      <c r="Y66" s="64"/>
      <c r="Z66" s="64"/>
      <c r="AA66" s="114"/>
      <c r="AD66" s="114"/>
      <c r="AF66" s="114"/>
      <c r="AG66" s="114"/>
      <c r="AJ66" s="114"/>
      <c r="AL66" s="114"/>
      <c r="AM66" s="114"/>
      <c r="AO66" s="3"/>
      <c r="AP66" s="3"/>
      <c r="AQ66" s="114"/>
      <c r="AR66" s="3"/>
    </row>
    <row r="67" spans="1:44" ht="18.75" customHeight="1" x14ac:dyDescent="0.45">
      <c r="S67" s="80"/>
      <c r="T67" s="3"/>
      <c r="AA67" s="114"/>
      <c r="AD67" s="114"/>
      <c r="AF67" s="114"/>
      <c r="AG67" s="114"/>
      <c r="AJ67" s="114"/>
      <c r="AL67" s="114"/>
      <c r="AM67" s="114"/>
      <c r="AO67" s="3"/>
      <c r="AP67" s="3"/>
      <c r="AQ67" s="114"/>
      <c r="AR67" s="3"/>
    </row>
    <row r="68" spans="1:44" ht="18.75" customHeight="1" x14ac:dyDescent="0.5">
      <c r="A68" s="81"/>
      <c r="S68" s="3"/>
      <c r="T68" s="3"/>
      <c r="W68" s="114"/>
      <c r="X68" s="114"/>
      <c r="Y68" s="114"/>
      <c r="Z68" s="114"/>
      <c r="AA68" s="114"/>
      <c r="AB68" s="114"/>
      <c r="AC68" s="114"/>
      <c r="AD68" s="114"/>
      <c r="AE68" s="114"/>
      <c r="AF68" s="114"/>
      <c r="AG68" s="114"/>
      <c r="AH68" s="114"/>
      <c r="AI68" s="114"/>
      <c r="AJ68" s="114"/>
      <c r="AK68" s="114"/>
      <c r="AL68" s="114"/>
      <c r="AM68" s="114"/>
      <c r="AN68" s="114"/>
      <c r="AO68" s="114"/>
      <c r="AP68" s="114"/>
      <c r="AQ68" s="114"/>
      <c r="AR68" s="3"/>
    </row>
    <row r="69" spans="1:44" ht="18.75" customHeight="1" x14ac:dyDescent="0.45">
      <c r="S69" s="3"/>
      <c r="T69" s="3"/>
      <c r="AA69" s="114"/>
      <c r="AD69" s="114"/>
      <c r="AF69" s="114"/>
      <c r="AG69" s="114"/>
      <c r="AJ69" s="114"/>
      <c r="AM69" s="114"/>
      <c r="AO69" s="3"/>
      <c r="AP69" s="3"/>
      <c r="AQ69" s="114"/>
      <c r="AR69" s="3"/>
    </row>
    <row r="70" spans="1:44" ht="18.75" customHeight="1" x14ac:dyDescent="0.45">
      <c r="S70" s="3"/>
      <c r="T70" s="3"/>
      <c r="AA70" s="114"/>
      <c r="AD70" s="114"/>
      <c r="AF70" s="114"/>
      <c r="AG70" s="114"/>
      <c r="AJ70" s="114"/>
      <c r="AM70" s="114"/>
      <c r="AO70" s="3"/>
      <c r="AP70" s="3"/>
      <c r="AQ70" s="114"/>
      <c r="AR70" s="3"/>
    </row>
    <row r="71" spans="1:44" ht="35.25" customHeight="1" x14ac:dyDescent="0.45">
      <c r="S71" s="3"/>
      <c r="T71" s="3"/>
      <c r="W71" s="8"/>
      <c r="X71" s="8"/>
      <c r="Y71" s="8"/>
      <c r="Z71" s="8"/>
      <c r="AA71" s="114"/>
      <c r="AD71" s="114"/>
      <c r="AF71" s="114"/>
      <c r="AG71" s="114"/>
      <c r="AJ71" s="114"/>
      <c r="AM71" s="114"/>
      <c r="AO71" s="3"/>
      <c r="AP71" s="3"/>
      <c r="AQ71" s="114"/>
      <c r="AR71" s="3"/>
    </row>
    <row r="72" spans="1:44" ht="20.399999999999999" customHeight="1" x14ac:dyDescent="0.45">
      <c r="S72" s="3"/>
      <c r="T72" s="3"/>
      <c r="W72" s="8"/>
      <c r="X72" s="8"/>
      <c r="Y72" s="8"/>
      <c r="Z72" s="8"/>
      <c r="AA72" s="114"/>
      <c r="AD72" s="114"/>
      <c r="AF72" s="114"/>
      <c r="AG72" s="114"/>
      <c r="AJ72" s="114"/>
      <c r="AM72" s="114"/>
      <c r="AO72" s="3"/>
      <c r="AP72" s="3"/>
      <c r="AQ72" s="114"/>
      <c r="AR72" s="3"/>
    </row>
    <row r="73" spans="1:44" ht="20.399999999999999" customHeight="1" x14ac:dyDescent="0.45">
      <c r="S73" s="3"/>
      <c r="T73" s="9"/>
      <c r="U73" s="9"/>
      <c r="V73" s="9"/>
      <c r="AA73" s="114"/>
      <c r="AD73" s="114"/>
      <c r="AF73" s="114"/>
      <c r="AG73" s="114"/>
      <c r="AJ73" s="114"/>
      <c r="AM73" s="114"/>
      <c r="AO73" s="3"/>
      <c r="AP73" s="3"/>
      <c r="AQ73" s="114"/>
      <c r="AR73" s="3"/>
    </row>
    <row r="74" spans="1:44" ht="27" customHeight="1" x14ac:dyDescent="0.45">
      <c r="S74" s="3"/>
      <c r="T74" s="9"/>
      <c r="U74" s="9"/>
      <c r="V74" s="9"/>
      <c r="AM74" s="8"/>
      <c r="AN74" s="8"/>
    </row>
    <row r="75" spans="1:44" ht="26.25" customHeight="1" x14ac:dyDescent="0.45">
      <c r="S75" s="3"/>
      <c r="T75" s="9"/>
      <c r="U75" s="9"/>
      <c r="V75" s="9"/>
      <c r="AM75" s="8"/>
      <c r="AN75" s="8"/>
    </row>
    <row r="76" spans="1:44" ht="26.25" customHeight="1" x14ac:dyDescent="0.45">
      <c r="N76" s="60"/>
      <c r="V76" s="9"/>
      <c r="W76" s="9"/>
      <c r="X76" s="9"/>
    </row>
    <row r="77" spans="1:44" ht="26.25" customHeight="1" x14ac:dyDescent="0.45">
      <c r="V77" s="9"/>
      <c r="W77" s="9"/>
      <c r="X77" s="9"/>
      <c r="Y77" s="9"/>
      <c r="Z77" s="9"/>
      <c r="AA77" s="9"/>
      <c r="AB77" s="9"/>
      <c r="AC77" s="456"/>
      <c r="AD77" s="456"/>
      <c r="AE77" s="456"/>
      <c r="AF77" s="456"/>
      <c r="AG77" s="456"/>
      <c r="AH77" s="456"/>
      <c r="AI77" s="456"/>
      <c r="AJ77" s="459"/>
      <c r="AK77" s="459"/>
    </row>
    <row r="78" spans="1:44" ht="26.25" customHeight="1" x14ac:dyDescent="0.45">
      <c r="Y78" s="9"/>
      <c r="Z78" s="9"/>
      <c r="AA78" s="9"/>
      <c r="AB78" s="9"/>
      <c r="AC78" s="456"/>
      <c r="AD78" s="456"/>
      <c r="AE78" s="456"/>
      <c r="AF78" s="456"/>
      <c r="AG78" s="456"/>
      <c r="AH78" s="456"/>
      <c r="AI78" s="456"/>
      <c r="AJ78" s="459"/>
      <c r="AK78" s="459"/>
    </row>
    <row r="79" spans="1:44" x14ac:dyDescent="0.45">
      <c r="Y79" s="9"/>
      <c r="Z79" s="9"/>
      <c r="AA79" s="9"/>
      <c r="AB79" s="9"/>
      <c r="AC79" s="456"/>
      <c r="AD79" s="456"/>
      <c r="AE79" s="456"/>
      <c r="AF79" s="456"/>
      <c r="AG79" s="456"/>
      <c r="AH79" s="456"/>
      <c r="AI79" s="456"/>
      <c r="AJ79" s="459"/>
      <c r="AK79" s="459"/>
    </row>
    <row r="80" spans="1:44" x14ac:dyDescent="0.45">
      <c r="Y80" s="9"/>
      <c r="Z80" s="9"/>
      <c r="AA80" s="9"/>
      <c r="AB80" s="9"/>
      <c r="AC80" s="456"/>
      <c r="AD80" s="456"/>
      <c r="AE80" s="456"/>
      <c r="AF80" s="456"/>
      <c r="AG80" s="456"/>
      <c r="AH80" s="456"/>
      <c r="AI80" s="456"/>
      <c r="AJ80" s="459"/>
      <c r="AK80" s="459"/>
    </row>
    <row r="81" spans="21:40" x14ac:dyDescent="0.4">
      <c r="U81" s="8"/>
      <c r="V81" s="2"/>
      <c r="Y81" s="9"/>
      <c r="Z81" s="9"/>
      <c r="AA81" s="9"/>
      <c r="AB81" s="9"/>
      <c r="AC81" s="456"/>
      <c r="AD81" s="456"/>
      <c r="AE81" s="456"/>
      <c r="AF81" s="456"/>
      <c r="AG81" s="456"/>
      <c r="AH81" s="456"/>
      <c r="AI81" s="456"/>
      <c r="AJ81" s="459"/>
      <c r="AK81" s="459"/>
    </row>
    <row r="82" spans="21:40" x14ac:dyDescent="0.45">
      <c r="U82" s="8"/>
      <c r="V82" s="4"/>
      <c r="W82" s="4"/>
      <c r="X82" s="4"/>
    </row>
    <row r="83" spans="21:40" x14ac:dyDescent="0.45">
      <c r="U83" s="8"/>
      <c r="V83" s="4"/>
      <c r="W83" s="4"/>
      <c r="X83" s="4"/>
    </row>
    <row r="84" spans="21:40" x14ac:dyDescent="0.45">
      <c r="U84" s="8"/>
      <c r="V84" s="114"/>
      <c r="W84" s="114"/>
      <c r="X84" s="114"/>
      <c r="AH84" s="8"/>
      <c r="AI84" s="8"/>
      <c r="AJ84" s="8"/>
      <c r="AK84" s="8"/>
      <c r="AL84" s="8"/>
      <c r="AM84" s="8"/>
      <c r="AN84" s="8"/>
    </row>
    <row r="85" spans="21:40" x14ac:dyDescent="0.45">
      <c r="U85" s="8"/>
      <c r="AH85" s="8"/>
      <c r="AI85" s="8"/>
      <c r="AJ85" s="8"/>
      <c r="AK85" s="8"/>
      <c r="AL85" s="8"/>
      <c r="AM85" s="8"/>
      <c r="AN85" s="8"/>
    </row>
    <row r="86" spans="21:40" x14ac:dyDescent="0.45">
      <c r="U86" s="8"/>
      <c r="Y86" s="4"/>
      <c r="Z86" s="4"/>
      <c r="AA86" s="4"/>
      <c r="AB86" s="451"/>
      <c r="AC86" s="451"/>
      <c r="AD86" s="451"/>
      <c r="AE86" s="451"/>
      <c r="AH86" s="8"/>
      <c r="AI86" s="8"/>
      <c r="AJ86" s="8"/>
      <c r="AK86" s="8"/>
      <c r="AL86" s="8"/>
      <c r="AM86" s="8"/>
      <c r="AN86" s="8"/>
    </row>
    <row r="87" spans="21:40" x14ac:dyDescent="0.45">
      <c r="Y87" s="4"/>
      <c r="Z87" s="4"/>
      <c r="AA87" s="4"/>
      <c r="AB87" s="451"/>
      <c r="AC87" s="451"/>
      <c r="AD87" s="451"/>
      <c r="AE87" s="451"/>
      <c r="AH87" s="8"/>
      <c r="AI87" s="8"/>
      <c r="AJ87" s="8"/>
      <c r="AK87" s="8"/>
      <c r="AL87" s="8"/>
      <c r="AM87" s="8"/>
      <c r="AN87" s="8"/>
    </row>
    <row r="88" spans="21:40" x14ac:dyDescent="0.45">
      <c r="Y88" s="114"/>
      <c r="Z88" s="114"/>
      <c r="AA88" s="114"/>
      <c r="AB88" s="451"/>
      <c r="AC88" s="451"/>
      <c r="AD88" s="451"/>
      <c r="AE88" s="451"/>
      <c r="AH88" s="8"/>
      <c r="AI88" s="8"/>
      <c r="AJ88" s="8"/>
      <c r="AK88" s="8"/>
      <c r="AL88" s="8"/>
      <c r="AM88" s="8"/>
      <c r="AN88" s="8"/>
    </row>
    <row r="89" spans="21:40" x14ac:dyDescent="0.45">
      <c r="AH89" s="8"/>
      <c r="AI89" s="8"/>
      <c r="AJ89" s="8"/>
      <c r="AK89" s="8"/>
      <c r="AL89" s="8"/>
      <c r="AM89" s="8"/>
      <c r="AN89" s="8"/>
    </row>
  </sheetData>
  <sheetProtection algorithmName="SHA-512" hashValue="rvBUu7nOQzAR5XKcEvYZEv1K9a0Tmk/M5Pi6cloDyp2cJR0orOFOKtTGEf3XrZ7QexVdKzsjjPxLl/dGuduBYA==" saltValue="vxjPC/hZuLRFwZe9o+pg+w==" spinCount="100000" sheet="1" objects="1" scenarios="1"/>
  <dataConsolidate/>
  <mergeCells count="161">
    <mergeCell ref="A1:G1"/>
    <mergeCell ref="M31:P31"/>
    <mergeCell ref="C25:D25"/>
    <mergeCell ref="H25:I25"/>
    <mergeCell ref="M24:N24"/>
    <mergeCell ref="M25:N25"/>
    <mergeCell ref="M32:P32"/>
    <mergeCell ref="M16:N16"/>
    <mergeCell ref="C17:D17"/>
    <mergeCell ref="C18:D18"/>
    <mergeCell ref="C19:D19"/>
    <mergeCell ref="C20:D20"/>
    <mergeCell ref="C21:D21"/>
    <mergeCell ref="C22:D22"/>
    <mergeCell ref="C23:D23"/>
    <mergeCell ref="C24:D24"/>
    <mergeCell ref="H17:I17"/>
    <mergeCell ref="H18:I18"/>
    <mergeCell ref="H19:I19"/>
    <mergeCell ref="H20:I20"/>
    <mergeCell ref="H21:I21"/>
    <mergeCell ref="H22:I22"/>
    <mergeCell ref="H23:I23"/>
    <mergeCell ref="H24:I24"/>
    <mergeCell ref="A3:E3"/>
    <mergeCell ref="N5:O5"/>
    <mergeCell ref="P5:Q5"/>
    <mergeCell ref="B10:D10"/>
    <mergeCell ref="B12:D12"/>
    <mergeCell ref="M12:P12"/>
    <mergeCell ref="E12:G12"/>
    <mergeCell ref="B8:R8"/>
    <mergeCell ref="F3:Q3"/>
    <mergeCell ref="B44:Q44"/>
    <mergeCell ref="J46:M46"/>
    <mergeCell ref="B41:Q41"/>
    <mergeCell ref="B42:F42"/>
    <mergeCell ref="G42:I42"/>
    <mergeCell ref="K42:O42"/>
    <mergeCell ref="P42:Q42"/>
    <mergeCell ref="B14:D14"/>
    <mergeCell ref="B15:R15"/>
    <mergeCell ref="C16:D16"/>
    <mergeCell ref="H16:I16"/>
    <mergeCell ref="M23:N23"/>
    <mergeCell ref="C26:D26"/>
    <mergeCell ref="H26:I26"/>
    <mergeCell ref="M26:N26"/>
    <mergeCell ref="O28:P28"/>
    <mergeCell ref="M28:N28"/>
    <mergeCell ref="M17:N17"/>
    <mergeCell ref="M18:N18"/>
    <mergeCell ref="M19:N19"/>
    <mergeCell ref="M20:N20"/>
    <mergeCell ref="M21:N21"/>
    <mergeCell ref="M22:N22"/>
    <mergeCell ref="M30:P30"/>
    <mergeCell ref="B43:Q43"/>
    <mergeCell ref="B34:C34"/>
    <mergeCell ref="I34:L34"/>
    <mergeCell ref="M34:P34"/>
    <mergeCell ref="M37:N37"/>
    <mergeCell ref="O37:Q37"/>
    <mergeCell ref="N39:P39"/>
    <mergeCell ref="B39:D39"/>
    <mergeCell ref="E39:M39"/>
    <mergeCell ref="B48:C52"/>
    <mergeCell ref="D48:E52"/>
    <mergeCell ref="F48:G52"/>
    <mergeCell ref="H48:I52"/>
    <mergeCell ref="J48:K52"/>
    <mergeCell ref="L48:M52"/>
    <mergeCell ref="N48:O52"/>
    <mergeCell ref="P48:Q52"/>
    <mergeCell ref="BH48:BH52"/>
    <mergeCell ref="Y49:AB50"/>
    <mergeCell ref="AJ49:AL49"/>
    <mergeCell ref="AM49:AN49"/>
    <mergeCell ref="AQ49:AQ50"/>
    <mergeCell ref="AR49:BA49"/>
    <mergeCell ref="BB49:BE49"/>
    <mergeCell ref="U48:U52"/>
    <mergeCell ref="V48:V52"/>
    <mergeCell ref="Y48:AB48"/>
    <mergeCell ref="AG48:AI48"/>
    <mergeCell ref="AJ48:AL48"/>
    <mergeCell ref="AO48:AO52"/>
    <mergeCell ref="Y51:AB52"/>
    <mergeCell ref="AJ51:AL51"/>
    <mergeCell ref="AM51:AN51"/>
    <mergeCell ref="BF49:BG49"/>
    <mergeCell ref="AJ50:AL50"/>
    <mergeCell ref="AM50:AN50"/>
    <mergeCell ref="AR50:BA50"/>
    <mergeCell ref="BB50:BE50"/>
    <mergeCell ref="BF50:BG50"/>
    <mergeCell ref="AR48:BA48"/>
    <mergeCell ref="BB48:BE48"/>
    <mergeCell ref="BF48:BG48"/>
    <mergeCell ref="BC54:BG54"/>
    <mergeCell ref="AQ51:AQ52"/>
    <mergeCell ref="AR51:BA51"/>
    <mergeCell ref="BB51:BE51"/>
    <mergeCell ref="BF51:BG51"/>
    <mergeCell ref="AJ52:AL52"/>
    <mergeCell ref="AM52:AN52"/>
    <mergeCell ref="AR52:BA52"/>
    <mergeCell ref="BB52:BE52"/>
    <mergeCell ref="BF52:BG52"/>
    <mergeCell ref="AP53:AR53"/>
    <mergeCell ref="S61:S63"/>
    <mergeCell ref="W61:AA62"/>
    <mergeCell ref="AB61:AL61"/>
    <mergeCell ref="AM61:AO61"/>
    <mergeCell ref="E62:L62"/>
    <mergeCell ref="M62:P62"/>
    <mergeCell ref="AB62:AL62"/>
    <mergeCell ref="AM62:AO62"/>
    <mergeCell ref="E63:L63"/>
    <mergeCell ref="M63:P63"/>
    <mergeCell ref="AB86:AE86"/>
    <mergeCell ref="AB87:AE87"/>
    <mergeCell ref="AB88:AE88"/>
    <mergeCell ref="E64:L64"/>
    <mergeCell ref="M64:P64"/>
    <mergeCell ref="W64:X64"/>
    <mergeCell ref="Y64:AC64"/>
    <mergeCell ref="AC77:AI77"/>
    <mergeCell ref="Y53:AH53"/>
    <mergeCell ref="AI53:AL53"/>
    <mergeCell ref="AJ77:AK81"/>
    <mergeCell ref="AC78:AI78"/>
    <mergeCell ref="AC79:AI79"/>
    <mergeCell ref="AC80:AI80"/>
    <mergeCell ref="AC81:AI81"/>
    <mergeCell ref="B55:N55"/>
    <mergeCell ref="O55:P55"/>
    <mergeCell ref="N58:Q58"/>
    <mergeCell ref="N59:P59"/>
    <mergeCell ref="E61:L61"/>
    <mergeCell ref="M61:P61"/>
    <mergeCell ref="B54:N54"/>
    <mergeCell ref="O54:P54"/>
    <mergeCell ref="AK54:AM54"/>
    <mergeCell ref="U46:V46"/>
    <mergeCell ref="F47:G47"/>
    <mergeCell ref="H47:I47"/>
    <mergeCell ref="J47:K47"/>
    <mergeCell ref="L47:M47"/>
    <mergeCell ref="N47:O47"/>
    <mergeCell ref="P47:Q47"/>
    <mergeCell ref="B45:C47"/>
    <mergeCell ref="F45:I45"/>
    <mergeCell ref="J45:M45"/>
    <mergeCell ref="N45:O45"/>
    <mergeCell ref="P45:Q45"/>
    <mergeCell ref="F46:G46"/>
    <mergeCell ref="H46:I46"/>
    <mergeCell ref="N46:O46"/>
    <mergeCell ref="P46:Q46"/>
    <mergeCell ref="D45:E47"/>
  </mergeCells>
  <phoneticPr fontId="3"/>
  <conditionalFormatting sqref="C17:E26">
    <cfRule type="expression" dxfId="110" priority="3">
      <formula>C17=""</formula>
    </cfRule>
  </conditionalFormatting>
  <conditionalFormatting sqref="D48">
    <cfRule type="containsBlanks" dxfId="109" priority="44">
      <formula>LEN(TRIM(D48))=0</formula>
    </cfRule>
  </conditionalFormatting>
  <conditionalFormatting sqref="E12">
    <cfRule type="expression" dxfId="108" priority="9">
      <formula>E12=""</formula>
    </cfRule>
  </conditionalFormatting>
  <conditionalFormatting sqref="E13:H14 K16 P16:R16 F16:F26 E27:H27 C28:L28 E29:H35 D34:D35">
    <cfRule type="expression" dxfId="107" priority="51">
      <formula>AND($S$5="集合",$D$34="")</formula>
    </cfRule>
  </conditionalFormatting>
  <conditionalFormatting sqref="F3">
    <cfRule type="expression" dxfId="106" priority="48">
      <formula>$F$3=""</formula>
    </cfRule>
  </conditionalFormatting>
  <conditionalFormatting sqref="F48">
    <cfRule type="containsBlanks" dxfId="105" priority="39">
      <formula>LEN(TRIM(F48))=0</formula>
    </cfRule>
  </conditionalFormatting>
  <conditionalFormatting sqref="G42">
    <cfRule type="containsBlanks" dxfId="104" priority="42">
      <formula>LEN(TRIM(G42))=0</formula>
    </cfRule>
  </conditionalFormatting>
  <conditionalFormatting sqref="H48">
    <cfRule type="containsBlanks" dxfId="103" priority="38">
      <formula>LEN(TRIM(H48))=0</formula>
    </cfRule>
  </conditionalFormatting>
  <conditionalFormatting sqref="H17:J26">
    <cfRule type="expression" dxfId="102" priority="2">
      <formula>H17=""</formula>
    </cfRule>
  </conditionalFormatting>
  <conditionalFormatting sqref="J48">
    <cfRule type="containsBlanks" dxfId="101" priority="37">
      <formula>LEN(TRIM(J48))=0</formula>
    </cfRule>
  </conditionalFormatting>
  <conditionalFormatting sqref="L48">
    <cfRule type="containsBlanks" dxfId="100" priority="36">
      <formula>LEN(TRIM(L48))=0</formula>
    </cfRule>
  </conditionalFormatting>
  <conditionalFormatting sqref="M17:O26">
    <cfRule type="expression" dxfId="99" priority="1">
      <formula>M17=""</formula>
    </cfRule>
  </conditionalFormatting>
  <conditionalFormatting sqref="N39">
    <cfRule type="cellIs" dxfId="98" priority="40" operator="equal">
      <formula>""</formula>
    </cfRule>
  </conditionalFormatting>
  <conditionalFormatting sqref="N48">
    <cfRule type="containsBlanks" dxfId="97" priority="35">
      <formula>LEN(TRIM(N48))=0</formula>
    </cfRule>
  </conditionalFormatting>
  <conditionalFormatting sqref="O28">
    <cfRule type="cellIs" dxfId="96" priority="20" operator="equal">
      <formula>""</formula>
    </cfRule>
  </conditionalFormatting>
  <conditionalFormatting sqref="O37">
    <cfRule type="containsBlanks" dxfId="95" priority="47">
      <formula>LEN(TRIM(O37))=0</formula>
    </cfRule>
  </conditionalFormatting>
  <conditionalFormatting sqref="O54:O55">
    <cfRule type="cellIs" dxfId="94" priority="45" operator="equal">
      <formula>""</formula>
    </cfRule>
  </conditionalFormatting>
  <conditionalFormatting sqref="O55">
    <cfRule type="containsText" dxfId="93" priority="43" operator="containsText" text="発電出力値合計と一致させてください">
      <formula>NOT(ISERROR(SEARCH("発電出力値合計と一致させてください",O55)))</formula>
    </cfRule>
  </conditionalFormatting>
  <conditionalFormatting sqref="P42">
    <cfRule type="containsBlanks" dxfId="92" priority="41">
      <formula>LEN(TRIM(P42))=0</formula>
    </cfRule>
  </conditionalFormatting>
  <conditionalFormatting sqref="P48">
    <cfRule type="containsBlanks" dxfId="91" priority="34">
      <formula>LEN(TRIM(P48))=0</formula>
    </cfRule>
  </conditionalFormatting>
  <dataValidations count="6">
    <dataValidation type="list" allowBlank="1" showInputMessage="1" showErrorMessage="1" sqref="P42" xr:uid="{00000000-0002-0000-0300-000000000000}">
      <formula1>$BO$3:$BO$4</formula1>
    </dataValidation>
    <dataValidation type="list" allowBlank="1" showInputMessage="1" showErrorMessage="1" sqref="N58:Q58" xr:uid="{00000000-0002-0000-0300-000001000000}">
      <formula1>IF($P$5="集合",$BN$3:$BN$4,BN5)</formula1>
    </dataValidation>
    <dataValidation type="list" allowBlank="1" showInputMessage="1" showErrorMessage="1" sqref="E12 E17:E26 J17:J26 O17:O26" xr:uid="{00000000-0002-0000-0300-000002000000}">
      <formula1>$BF$3:$BF$5</formula1>
    </dataValidation>
    <dataValidation type="list" allowBlank="1" showInputMessage="1" showErrorMessage="1" sqref="O37" xr:uid="{00000000-0002-0000-0300-000003000000}">
      <formula1>$BM$3:$BM$5</formula1>
    </dataValidation>
    <dataValidation type="list" allowBlank="1" showInputMessage="1" showErrorMessage="1" sqref="G42" xr:uid="{00000000-0002-0000-0300-000004000000}">
      <formula1>$BL$3:$BL$4</formula1>
    </dataValidation>
    <dataValidation type="custom" allowBlank="1" showInputMessage="1" showErrorMessage="1" errorTitle="数値入力エラー" error="小数点以下第3位を四捨五入してください。" sqref="D48:Q52" xr:uid="{E0E84C6B-F00D-43AC-9834-4E67E1157113}">
      <formula1>D48=ROUND(D48,2)</formula1>
    </dataValidation>
  </dataValidations>
  <printOptions horizontalCentered="1" verticalCentered="1"/>
  <pageMargins left="0.39370078740157483" right="0.39370078740157483" top="0.31496062992125984" bottom="0.23622047244094491" header="0.31496062992125984" footer="0.23622047244094491"/>
  <pageSetup paperSize="9" scale="62"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FFCC"/>
    <pageSetUpPr fitToPage="1"/>
  </sheetPr>
  <dimension ref="A1:BO155"/>
  <sheetViews>
    <sheetView view="pageBreakPreview" zoomScale="85" zoomScaleNormal="100" zoomScaleSheetLayoutView="85" workbookViewId="0">
      <selection sqref="A1:G1"/>
    </sheetView>
  </sheetViews>
  <sheetFormatPr defaultColWidth="4" defaultRowHeight="18" x14ac:dyDescent="0.45"/>
  <cols>
    <col min="1" max="1" width="3.3984375" style="8" customWidth="1"/>
    <col min="2" max="2" width="4.19921875" style="8" customWidth="1"/>
    <col min="3" max="3" width="4.09765625" style="8" customWidth="1"/>
    <col min="4" max="17" width="6" style="8" customWidth="1"/>
    <col min="18" max="18" width="4" style="8" customWidth="1"/>
    <col min="19" max="19" width="5.09765625" style="8" customWidth="1"/>
    <col min="20" max="20" width="2.5" style="8" customWidth="1"/>
    <col min="21" max="21" width="8.3984375" style="3" customWidth="1"/>
    <col min="22" max="22" width="9.5" style="3" customWidth="1"/>
    <col min="23" max="24" width="3" style="3" customWidth="1"/>
    <col min="25" max="25" width="13.09765625" style="3" customWidth="1"/>
    <col min="26" max="37" width="4" style="3"/>
    <col min="38" max="38" width="11.19921875" style="3" bestFit="1" customWidth="1"/>
    <col min="39" max="39" width="6.5" style="3" customWidth="1"/>
    <col min="40" max="40" width="4.69921875" style="3" customWidth="1"/>
    <col min="41" max="41" width="13.3984375" style="8" customWidth="1"/>
    <col min="42" max="42" width="2.3984375" style="8" customWidth="1"/>
    <col min="43" max="43" width="12.19921875" style="8" customWidth="1"/>
    <col min="44" max="44" width="5.59765625" style="8" customWidth="1"/>
    <col min="45" max="46" width="6.5" style="8" customWidth="1"/>
    <col min="47" max="48" width="4" style="8"/>
    <col min="49" max="49" width="4" style="8" customWidth="1"/>
    <col min="50" max="53" width="1.19921875" style="8" customWidth="1"/>
    <col min="54" max="54" width="4" style="8"/>
    <col min="55" max="55" width="3.5" style="8" customWidth="1"/>
    <col min="56" max="56" width="4" style="8" hidden="1" customWidth="1"/>
    <col min="57" max="57" width="7.59765625" style="8" customWidth="1"/>
    <col min="58" max="58" width="2.5" style="8" customWidth="1"/>
    <col min="59" max="59" width="8.59765625" style="8" customWidth="1"/>
    <col min="60" max="60" width="10.5" style="8" customWidth="1"/>
    <col min="61" max="61" width="2.09765625" style="8" customWidth="1"/>
    <col min="62" max="62" width="12.69921875" style="8" customWidth="1"/>
    <col min="63" max="63" width="12" style="8" customWidth="1"/>
    <col min="64" max="64" width="9.59765625" style="8" customWidth="1"/>
    <col min="65" max="65" width="11.5" style="8" customWidth="1"/>
    <col min="66" max="66" width="14.69921875" style="8" customWidth="1"/>
    <col min="67" max="67" width="25.5" style="8" bestFit="1" customWidth="1"/>
    <col min="68" max="16384" width="4" style="8"/>
  </cols>
  <sheetData>
    <row r="1" spans="1:67" ht="18" customHeight="1" thickBot="1" x14ac:dyDescent="0.5">
      <c r="A1" s="590" t="s">
        <v>356</v>
      </c>
      <c r="B1" s="590"/>
      <c r="C1" s="590"/>
      <c r="D1" s="590"/>
      <c r="E1" s="590"/>
      <c r="F1" s="590"/>
      <c r="G1" s="590"/>
      <c r="H1" s="32"/>
      <c r="I1" s="10" t="s">
        <v>416</v>
      </c>
      <c r="J1" s="32"/>
      <c r="K1" s="10"/>
      <c r="L1" s="10"/>
      <c r="M1" s="10"/>
      <c r="N1" s="10"/>
      <c r="O1" s="636" t="s">
        <v>430</v>
      </c>
      <c r="P1" s="637"/>
      <c r="Q1" s="638"/>
      <c r="R1" s="10"/>
      <c r="S1" s="32"/>
      <c r="T1" s="32"/>
      <c r="U1" s="32"/>
      <c r="V1" s="32"/>
      <c r="W1" s="32"/>
      <c r="X1" s="32"/>
      <c r="Y1" s="32"/>
      <c r="Z1" s="32"/>
      <c r="AA1" s="32"/>
      <c r="AB1" s="32"/>
      <c r="AC1" s="32"/>
      <c r="AD1" s="32"/>
      <c r="AE1" s="32"/>
      <c r="AF1" s="32"/>
      <c r="AG1" s="32"/>
      <c r="AH1" s="32"/>
      <c r="AI1" s="32"/>
      <c r="BL1" s="46" t="s">
        <v>292</v>
      </c>
      <c r="BM1" s="45" t="s">
        <v>265</v>
      </c>
      <c r="BN1" s="47" t="s">
        <v>293</v>
      </c>
      <c r="BO1" s="45" t="s">
        <v>294</v>
      </c>
    </row>
    <row r="2" spans="1:67" ht="4.5" customHeight="1" x14ac:dyDescent="0.45">
      <c r="A2" s="48"/>
      <c r="B2" s="48"/>
      <c r="C2" s="48"/>
      <c r="D2" s="48"/>
      <c r="E2" s="48"/>
      <c r="F2" s="49"/>
      <c r="G2" s="49"/>
      <c r="H2" s="49"/>
      <c r="I2" s="49"/>
      <c r="J2" s="50"/>
      <c r="K2" s="50"/>
      <c r="L2" s="50"/>
      <c r="M2" s="50"/>
      <c r="N2" s="50"/>
      <c r="O2" s="50"/>
      <c r="P2" s="50"/>
      <c r="Q2" s="50"/>
      <c r="R2" s="50"/>
      <c r="S2" s="32"/>
      <c r="T2" s="32"/>
      <c r="U2" s="32"/>
      <c r="V2" s="32"/>
      <c r="W2" s="32"/>
      <c r="X2" s="32"/>
      <c r="Y2" s="32"/>
      <c r="Z2" s="32"/>
      <c r="AA2" s="32"/>
      <c r="AB2" s="32"/>
      <c r="AC2" s="32"/>
      <c r="AD2" s="32"/>
      <c r="AE2" s="32"/>
      <c r="AF2" s="32"/>
      <c r="AG2" s="32"/>
      <c r="AH2" s="32"/>
      <c r="AI2" s="32"/>
      <c r="BL2" s="167"/>
      <c r="BM2" s="51"/>
      <c r="BO2" s="51"/>
    </row>
    <row r="3" spans="1:67" ht="21.75" customHeight="1" x14ac:dyDescent="0.45">
      <c r="A3" s="578" t="s">
        <v>65</v>
      </c>
      <c r="B3" s="579"/>
      <c r="C3" s="579"/>
      <c r="D3" s="579"/>
      <c r="E3" s="580"/>
      <c r="F3" s="588" t="str">
        <f t="array" ref="F3">IF(第一面!L16:AX17&lt;&gt;"",第一面!L16:AX17,IF(第一面!L24:AX25&lt;&gt;"",第一面!L24:AX25&amp;"　"&amp;第一面!BJ24:CN24&amp;"　"&amp;第一面!BJ25:CN25,""))</f>
        <v/>
      </c>
      <c r="G3" s="589"/>
      <c r="H3" s="589"/>
      <c r="I3" s="589"/>
      <c r="J3" s="589"/>
      <c r="K3" s="589"/>
      <c r="L3" s="589"/>
      <c r="M3" s="589"/>
      <c r="N3" s="589"/>
      <c r="O3" s="589"/>
      <c r="P3" s="589"/>
      <c r="Q3" s="589"/>
      <c r="R3" s="187"/>
      <c r="S3" s="32"/>
      <c r="T3" s="32"/>
      <c r="BL3" s="167" t="s">
        <v>280</v>
      </c>
      <c r="BM3" s="51" t="s">
        <v>266</v>
      </c>
      <c r="BN3" s="8" t="s">
        <v>280</v>
      </c>
      <c r="BO3" s="51" t="s">
        <v>295</v>
      </c>
    </row>
    <row r="4" spans="1:67" ht="9.75" customHeight="1" x14ac:dyDescent="0.45">
      <c r="A4" s="52"/>
      <c r="B4" s="52"/>
      <c r="C4" s="52"/>
      <c r="D4" s="52"/>
      <c r="E4" s="52"/>
      <c r="F4" s="52"/>
      <c r="G4" s="52"/>
      <c r="H4" s="52"/>
      <c r="I4" s="52"/>
      <c r="J4" s="52"/>
      <c r="K4" s="52"/>
      <c r="L4" s="52"/>
      <c r="M4" s="52"/>
      <c r="N4" s="52"/>
      <c r="O4" s="52"/>
      <c r="P4" s="52"/>
      <c r="Q4" s="52"/>
      <c r="R4" s="52"/>
      <c r="S4" s="52"/>
      <c r="BL4" s="165" t="s">
        <v>288</v>
      </c>
      <c r="BM4" s="51" t="s">
        <v>267</v>
      </c>
      <c r="BN4" s="8" t="s">
        <v>288</v>
      </c>
      <c r="BO4" s="51" t="s">
        <v>296</v>
      </c>
    </row>
    <row r="5" spans="1:67" ht="23.25" customHeight="1" x14ac:dyDescent="0.45">
      <c r="A5" s="53"/>
      <c r="H5" s="3"/>
      <c r="I5" s="3"/>
      <c r="J5" s="3"/>
      <c r="K5" s="3"/>
      <c r="L5" s="3"/>
      <c r="M5" s="3"/>
      <c r="N5" s="581" t="s">
        <v>71</v>
      </c>
      <c r="O5" s="582"/>
      <c r="P5" s="583" t="s">
        <v>381</v>
      </c>
      <c r="Q5" s="583"/>
      <c r="BM5" s="54" t="s">
        <v>268</v>
      </c>
      <c r="BN5" s="54"/>
      <c r="BO5" s="54"/>
    </row>
    <row r="6" spans="1:67" ht="12.75" customHeight="1" x14ac:dyDescent="0.45"/>
    <row r="7" spans="1:67" ht="4.5" customHeight="1" thickBot="1" x14ac:dyDescent="0.5">
      <c r="L7" s="60"/>
      <c r="M7" s="60"/>
      <c r="N7" s="60"/>
      <c r="O7" s="60"/>
      <c r="P7" s="61"/>
      <c r="Q7" s="61"/>
      <c r="R7" s="61"/>
      <c r="S7" s="62"/>
    </row>
    <row r="8" spans="1:67" ht="20.25" customHeight="1" thickBot="1" x14ac:dyDescent="0.5">
      <c r="A8" s="55" t="s">
        <v>80</v>
      </c>
      <c r="M8" s="545" t="s">
        <v>265</v>
      </c>
      <c r="N8" s="546"/>
      <c r="O8" s="547"/>
      <c r="P8" s="548"/>
      <c r="Q8" s="549"/>
      <c r="T8" s="3"/>
      <c r="AN8" s="8"/>
    </row>
    <row r="9" spans="1:67" ht="6" customHeight="1" thickBot="1" x14ac:dyDescent="0.5">
      <c r="L9" s="60"/>
      <c r="M9" s="60"/>
      <c r="N9" s="60"/>
      <c r="O9" s="60"/>
      <c r="P9" s="61"/>
      <c r="Q9" s="61"/>
      <c r="R9" s="61"/>
      <c r="S9" s="62"/>
    </row>
    <row r="10" spans="1:67" ht="41.25" customHeight="1" thickBot="1" x14ac:dyDescent="0.5">
      <c r="B10" s="552" t="s">
        <v>107</v>
      </c>
      <c r="C10" s="553"/>
      <c r="D10" s="553"/>
      <c r="E10" s="553"/>
      <c r="F10" s="606" t="s">
        <v>368</v>
      </c>
      <c r="G10" s="606"/>
      <c r="H10" s="606"/>
      <c r="I10" s="606"/>
      <c r="J10" s="606"/>
      <c r="K10" s="606"/>
      <c r="L10" s="606"/>
      <c r="M10" s="606"/>
      <c r="N10" s="550"/>
      <c r="O10" s="551"/>
      <c r="P10" s="551"/>
      <c r="Q10" s="142" t="s">
        <v>75</v>
      </c>
      <c r="R10" s="64"/>
      <c r="S10" s="144" t="s">
        <v>354</v>
      </c>
      <c r="T10" s="153"/>
      <c r="AH10" s="114"/>
      <c r="AI10" s="114"/>
      <c r="AJ10" s="114"/>
      <c r="AK10" s="114"/>
      <c r="AL10" s="114"/>
      <c r="AM10" s="8"/>
      <c r="AN10" s="8"/>
    </row>
    <row r="11" spans="1:67" ht="3" customHeight="1" x14ac:dyDescent="0.45">
      <c r="B11" s="145"/>
      <c r="C11" s="145"/>
      <c r="D11" s="145"/>
      <c r="E11" s="145"/>
      <c r="F11" s="145"/>
      <c r="G11" s="145"/>
      <c r="H11" s="145"/>
      <c r="I11" s="145"/>
      <c r="J11" s="145"/>
      <c r="K11" s="145"/>
      <c r="L11" s="145"/>
      <c r="M11" s="145"/>
      <c r="N11" s="145"/>
      <c r="O11" s="145"/>
      <c r="P11" s="145"/>
      <c r="Q11" s="145"/>
      <c r="S11" s="3"/>
      <c r="T11" s="3"/>
      <c r="W11" s="64"/>
      <c r="X11" s="64"/>
      <c r="Y11" s="64"/>
      <c r="Z11" s="64"/>
      <c r="AA11" s="64"/>
      <c r="AB11" s="64"/>
      <c r="AC11" s="64"/>
      <c r="AD11" s="64"/>
      <c r="AE11" s="64"/>
      <c r="AF11" s="64"/>
      <c r="AG11" s="64"/>
      <c r="AH11" s="64"/>
      <c r="AI11" s="64"/>
      <c r="AJ11" s="64"/>
      <c r="AK11" s="64"/>
      <c r="AL11" s="64"/>
      <c r="AM11" s="64"/>
      <c r="AN11" s="64"/>
      <c r="AO11" s="64"/>
    </row>
    <row r="12" spans="1:67" ht="53.25" customHeight="1" thickBot="1" x14ac:dyDescent="0.5">
      <c r="B12" s="607" t="s">
        <v>331</v>
      </c>
      <c r="C12" s="607"/>
      <c r="D12" s="607"/>
      <c r="E12" s="607"/>
      <c r="F12" s="607"/>
      <c r="G12" s="607"/>
      <c r="H12" s="607"/>
      <c r="I12" s="607"/>
      <c r="J12" s="607"/>
      <c r="K12" s="607"/>
      <c r="L12" s="607"/>
      <c r="M12" s="607"/>
      <c r="N12" s="607"/>
      <c r="O12" s="607"/>
      <c r="P12" s="607"/>
      <c r="Q12" s="607"/>
      <c r="R12" s="154"/>
      <c r="S12" s="154"/>
      <c r="T12" s="3"/>
      <c r="AJ12" s="114"/>
      <c r="AK12" s="114"/>
      <c r="AL12" s="114"/>
      <c r="AM12" s="114"/>
      <c r="AN12" s="114"/>
    </row>
    <row r="13" spans="1:67" ht="31.5" customHeight="1" thickBot="1" x14ac:dyDescent="0.5">
      <c r="B13" s="562" t="s">
        <v>287</v>
      </c>
      <c r="C13" s="563"/>
      <c r="D13" s="563"/>
      <c r="E13" s="563"/>
      <c r="F13" s="564"/>
      <c r="G13" s="565"/>
      <c r="H13" s="566"/>
      <c r="I13" s="567"/>
      <c r="J13" s="64"/>
      <c r="K13" s="562" t="s">
        <v>347</v>
      </c>
      <c r="L13" s="563"/>
      <c r="M13" s="563"/>
      <c r="N13" s="563"/>
      <c r="O13" s="564"/>
      <c r="P13" s="608" t="s">
        <v>382</v>
      </c>
      <c r="Q13" s="609"/>
      <c r="R13" s="3"/>
      <c r="S13" s="3"/>
      <c r="T13" s="3"/>
      <c r="AJ13" s="114"/>
      <c r="AK13" s="114"/>
      <c r="AL13" s="114"/>
      <c r="AM13" s="114"/>
      <c r="AN13" s="114"/>
    </row>
    <row r="14" spans="1:67" ht="36" customHeight="1" x14ac:dyDescent="0.4">
      <c r="B14" s="541" t="s">
        <v>378</v>
      </c>
      <c r="C14" s="541"/>
      <c r="D14" s="541"/>
      <c r="E14" s="541"/>
      <c r="F14" s="541"/>
      <c r="G14" s="541"/>
      <c r="H14" s="541"/>
      <c r="I14" s="541"/>
      <c r="J14" s="541"/>
      <c r="K14" s="541"/>
      <c r="L14" s="541"/>
      <c r="M14" s="541"/>
      <c r="N14" s="541"/>
      <c r="O14" s="541"/>
      <c r="P14" s="541"/>
      <c r="Q14" s="541"/>
      <c r="R14" s="155"/>
      <c r="S14" s="155"/>
      <c r="T14" s="3"/>
      <c r="AJ14" s="114"/>
      <c r="AK14" s="114"/>
      <c r="AL14" s="114"/>
      <c r="AM14" s="114"/>
      <c r="AN14" s="114"/>
    </row>
    <row r="15" spans="1:67" ht="22.5" customHeight="1" thickBot="1" x14ac:dyDescent="0.5">
      <c r="B15" s="557" t="s">
        <v>404</v>
      </c>
      <c r="C15" s="557"/>
      <c r="D15" s="557"/>
      <c r="E15" s="557"/>
      <c r="F15" s="557"/>
      <c r="G15" s="557"/>
      <c r="H15" s="557"/>
      <c r="I15" s="557"/>
      <c r="J15" s="557"/>
      <c r="K15" s="557"/>
      <c r="L15" s="557"/>
      <c r="M15" s="557"/>
      <c r="N15" s="557"/>
      <c r="O15" s="557"/>
      <c r="P15" s="557"/>
      <c r="Q15" s="557"/>
      <c r="R15" s="164"/>
      <c r="S15" s="164"/>
      <c r="T15" s="3"/>
      <c r="AJ15" s="114"/>
      <c r="AK15" s="114"/>
      <c r="AL15" s="114"/>
      <c r="AM15" s="114"/>
      <c r="AN15" s="114"/>
    </row>
    <row r="16" spans="1:67" ht="24" customHeight="1" thickBot="1" x14ac:dyDescent="0.5">
      <c r="B16" s="436" t="s">
        <v>314</v>
      </c>
      <c r="C16" s="437"/>
      <c r="D16" s="436" t="s">
        <v>421</v>
      </c>
      <c r="E16" s="437"/>
      <c r="F16" s="442" t="s">
        <v>383</v>
      </c>
      <c r="G16" s="443"/>
      <c r="H16" s="443"/>
      <c r="I16" s="444"/>
      <c r="J16" s="442" t="s">
        <v>384</v>
      </c>
      <c r="K16" s="443"/>
      <c r="L16" s="443"/>
      <c r="M16" s="444"/>
      <c r="N16" s="442" t="s">
        <v>385</v>
      </c>
      <c r="O16" s="444"/>
      <c r="P16" s="443" t="s">
        <v>386</v>
      </c>
      <c r="Q16" s="444"/>
      <c r="R16" s="164"/>
      <c r="S16" s="164"/>
      <c r="T16" s="3"/>
      <c r="AJ16" s="114"/>
      <c r="AK16" s="114"/>
      <c r="AL16" s="114"/>
      <c r="AM16" s="114"/>
      <c r="AN16" s="114"/>
    </row>
    <row r="17" spans="2:64" ht="25.95" customHeight="1" x14ac:dyDescent="0.45">
      <c r="B17" s="438"/>
      <c r="C17" s="439"/>
      <c r="D17" s="438"/>
      <c r="E17" s="439"/>
      <c r="F17" s="610" t="s">
        <v>387</v>
      </c>
      <c r="G17" s="611"/>
      <c r="H17" s="612" t="s">
        <v>395</v>
      </c>
      <c r="I17" s="613"/>
      <c r="J17" s="618" t="s">
        <v>388</v>
      </c>
      <c r="K17" s="619"/>
      <c r="L17" s="619"/>
      <c r="M17" s="620"/>
      <c r="N17" s="449" t="s">
        <v>389</v>
      </c>
      <c r="O17" s="450"/>
      <c r="P17" s="632" t="s">
        <v>389</v>
      </c>
      <c r="Q17" s="450"/>
      <c r="T17" s="3"/>
      <c r="U17" s="426" t="s">
        <v>357</v>
      </c>
      <c r="V17" s="427"/>
      <c r="AJ17" s="114"/>
      <c r="AK17" s="114"/>
      <c r="AL17" s="114"/>
      <c r="AM17" s="114"/>
      <c r="AN17" s="114"/>
      <c r="AO17" s="114"/>
    </row>
    <row r="18" spans="2:64" ht="93" customHeight="1" thickBot="1" x14ac:dyDescent="0.75">
      <c r="B18" s="440"/>
      <c r="C18" s="441"/>
      <c r="D18" s="440"/>
      <c r="E18" s="441"/>
      <c r="F18" s="629" t="s">
        <v>390</v>
      </c>
      <c r="G18" s="628"/>
      <c r="H18" s="627" t="s">
        <v>396</v>
      </c>
      <c r="I18" s="628"/>
      <c r="J18" s="622" t="s">
        <v>391</v>
      </c>
      <c r="K18" s="623"/>
      <c r="L18" s="625" t="s">
        <v>392</v>
      </c>
      <c r="M18" s="626"/>
      <c r="N18" s="630" t="s">
        <v>393</v>
      </c>
      <c r="O18" s="631"/>
      <c r="P18" s="621" t="s">
        <v>394</v>
      </c>
      <c r="Q18" s="435"/>
      <c r="R18" s="3"/>
      <c r="S18" s="3"/>
      <c r="T18" s="3"/>
      <c r="U18" s="151" t="s">
        <v>363</v>
      </c>
      <c r="V18" s="152" t="s">
        <v>362</v>
      </c>
      <c r="AJ18" s="114"/>
      <c r="AK18" s="114"/>
      <c r="AL18" s="114"/>
      <c r="AM18" s="114"/>
      <c r="AN18" s="114"/>
      <c r="AO18" s="163" t="s">
        <v>366</v>
      </c>
      <c r="AR18" s="146"/>
      <c r="BH18" s="163" t="s">
        <v>366</v>
      </c>
      <c r="BL18" s="147">
        <f>ROUND(SUM(IF(H10="設置あり",#REF!,0),IF(H72="設置あり",F74,0),IF(H89="設置あり",F91,IF(H106="設置あり",F108,0))),2)*10000</f>
        <v>0</v>
      </c>
    </row>
    <row r="19" spans="2:64" ht="5.0999999999999996" customHeight="1" x14ac:dyDescent="0.45">
      <c r="B19" s="614">
        <v>1</v>
      </c>
      <c r="C19" s="615"/>
      <c r="D19" s="616"/>
      <c r="E19" s="617"/>
      <c r="F19" s="517"/>
      <c r="G19" s="624"/>
      <c r="H19" s="517"/>
      <c r="I19" s="512"/>
      <c r="J19" s="517"/>
      <c r="K19" s="624"/>
      <c r="L19" s="517"/>
      <c r="M19" s="624"/>
      <c r="N19" s="517"/>
      <c r="O19" s="624"/>
      <c r="P19" s="517"/>
      <c r="Q19" s="520"/>
      <c r="R19" s="3"/>
      <c r="S19" s="3"/>
      <c r="T19" s="3"/>
      <c r="U19" s="533">
        <f>IFERROR(ROUND(D19*J19/F19,3),0)</f>
        <v>0</v>
      </c>
      <c r="V19" s="534">
        <f>IFERROR(ROUND(D19*L19/F19,3),0)</f>
        <v>0</v>
      </c>
      <c r="Y19" s="535" t="s">
        <v>284</v>
      </c>
      <c r="Z19" s="536"/>
      <c r="AA19" s="536"/>
      <c r="AB19" s="537"/>
      <c r="AC19" s="65" t="s">
        <v>83</v>
      </c>
      <c r="AD19" s="65"/>
      <c r="AE19" s="65"/>
      <c r="AF19" s="65"/>
      <c r="AG19" s="535" t="s">
        <v>285</v>
      </c>
      <c r="AH19" s="536"/>
      <c r="AI19" s="537"/>
      <c r="AJ19" s="538" t="s">
        <v>85</v>
      </c>
      <c r="AK19" s="539"/>
      <c r="AL19" s="540"/>
      <c r="AM19" s="161" t="s">
        <v>365</v>
      </c>
      <c r="AN19" s="162">
        <f>B19</f>
        <v>1</v>
      </c>
      <c r="AO19" s="523">
        <f>MAX(AM20:AN23)</f>
        <v>0</v>
      </c>
      <c r="AQ19" s="150"/>
      <c r="AR19" s="499" t="s">
        <v>360</v>
      </c>
      <c r="AS19" s="499"/>
      <c r="AT19" s="499"/>
      <c r="AU19" s="499"/>
      <c r="AV19" s="499"/>
      <c r="AW19" s="499"/>
      <c r="AX19" s="499"/>
      <c r="AY19" s="499"/>
      <c r="AZ19" s="499"/>
      <c r="BA19" s="499"/>
      <c r="BB19" s="500" t="s">
        <v>84</v>
      </c>
      <c r="BC19" s="501"/>
      <c r="BD19" s="501"/>
      <c r="BE19" s="502"/>
      <c r="BF19" s="503" t="s">
        <v>86</v>
      </c>
      <c r="BG19" s="504"/>
      <c r="BH19" s="523">
        <f>IFERROR(ROUNDDOWN(SUM(BF20:BG23),-3),0)</f>
        <v>0</v>
      </c>
    </row>
    <row r="20" spans="2:64" ht="5.0999999999999996" customHeight="1" x14ac:dyDescent="0.45">
      <c r="B20" s="591"/>
      <c r="C20" s="592"/>
      <c r="D20" s="593"/>
      <c r="E20" s="594"/>
      <c r="F20" s="518"/>
      <c r="G20" s="597"/>
      <c r="H20" s="518"/>
      <c r="I20" s="514"/>
      <c r="J20" s="518"/>
      <c r="K20" s="597"/>
      <c r="L20" s="518"/>
      <c r="M20" s="597"/>
      <c r="N20" s="518"/>
      <c r="O20" s="597"/>
      <c r="P20" s="518"/>
      <c r="Q20" s="521"/>
      <c r="R20" s="3"/>
      <c r="S20" s="3"/>
      <c r="T20" s="3"/>
      <c r="U20" s="533"/>
      <c r="V20" s="534"/>
      <c r="Y20" s="526" t="s">
        <v>88</v>
      </c>
      <c r="Z20" s="527"/>
      <c r="AA20" s="527"/>
      <c r="AB20" s="528"/>
      <c r="AC20" s="67" t="s">
        <v>89</v>
      </c>
      <c r="AD20" s="67"/>
      <c r="AE20" s="67"/>
      <c r="AF20" s="67"/>
      <c r="AG20" s="68" t="s">
        <v>90</v>
      </c>
      <c r="AH20" s="69"/>
      <c r="AI20" s="70"/>
      <c r="AJ20" s="496" t="s">
        <v>91</v>
      </c>
      <c r="AK20" s="496"/>
      <c r="AL20" s="496"/>
      <c r="AM20" s="496">
        <f>ROUNDDOWN(MIN(IF(AND($G$13="有り",D19&lt;=3.6),130000*D19,0),390000),-3)</f>
        <v>0</v>
      </c>
      <c r="AN20" s="496"/>
      <c r="AO20" s="524"/>
      <c r="AP20" s="148"/>
      <c r="AQ20" s="532" t="s">
        <v>358</v>
      </c>
      <c r="AR20" s="498" t="s">
        <v>271</v>
      </c>
      <c r="AS20" s="498"/>
      <c r="AT20" s="498"/>
      <c r="AU20" s="498"/>
      <c r="AV20" s="498"/>
      <c r="AW20" s="498"/>
      <c r="AX20" s="498"/>
      <c r="AY20" s="498"/>
      <c r="AZ20" s="498"/>
      <c r="BA20" s="498"/>
      <c r="BB20" s="480" t="s">
        <v>101</v>
      </c>
      <c r="BC20" s="481"/>
      <c r="BD20" s="481"/>
      <c r="BE20" s="482"/>
      <c r="BF20" s="495">
        <f>ROUND(U19,2)*50000</f>
        <v>0</v>
      </c>
      <c r="BG20" s="495"/>
      <c r="BH20" s="524"/>
      <c r="BI20" s="9" t="s">
        <v>273</v>
      </c>
    </row>
    <row r="21" spans="2:64" ht="5.0999999999999996" customHeight="1" x14ac:dyDescent="0.45">
      <c r="B21" s="591"/>
      <c r="C21" s="592"/>
      <c r="D21" s="593"/>
      <c r="E21" s="594"/>
      <c r="F21" s="518"/>
      <c r="G21" s="597"/>
      <c r="H21" s="518"/>
      <c r="I21" s="514"/>
      <c r="J21" s="518"/>
      <c r="K21" s="597"/>
      <c r="L21" s="518"/>
      <c r="M21" s="597"/>
      <c r="N21" s="518"/>
      <c r="O21" s="597"/>
      <c r="P21" s="518"/>
      <c r="Q21" s="521"/>
      <c r="R21" s="3"/>
      <c r="S21" s="3"/>
      <c r="T21" s="3"/>
      <c r="U21" s="533"/>
      <c r="V21" s="534"/>
      <c r="Y21" s="529"/>
      <c r="Z21" s="530"/>
      <c r="AA21" s="530"/>
      <c r="AB21" s="531"/>
      <c r="AC21" s="67" t="s">
        <v>92</v>
      </c>
      <c r="AD21" s="67"/>
      <c r="AE21" s="67"/>
      <c r="AF21" s="67"/>
      <c r="AG21" s="68" t="s">
        <v>93</v>
      </c>
      <c r="AH21" s="69"/>
      <c r="AI21" s="70"/>
      <c r="AJ21" s="496" t="s">
        <v>94</v>
      </c>
      <c r="AK21" s="496"/>
      <c r="AL21" s="496"/>
      <c r="AM21" s="496">
        <f>ROUNDDOWN(MIN(IF(AND(OR($G$13="無し",$G$13=""),D19&lt;=3.6),120000*D19,0),360000),-3)</f>
        <v>0</v>
      </c>
      <c r="AN21" s="496"/>
      <c r="AO21" s="524"/>
      <c r="AP21" s="148"/>
      <c r="AQ21" s="532"/>
      <c r="AR21" s="498" t="s">
        <v>272</v>
      </c>
      <c r="AS21" s="498"/>
      <c r="AT21" s="498"/>
      <c r="AU21" s="498"/>
      <c r="AV21" s="498"/>
      <c r="AW21" s="498"/>
      <c r="AX21" s="498"/>
      <c r="AY21" s="498"/>
      <c r="AZ21" s="498"/>
      <c r="BA21" s="498"/>
      <c r="BB21" s="480" t="s">
        <v>102</v>
      </c>
      <c r="BC21" s="481"/>
      <c r="BD21" s="481"/>
      <c r="BE21" s="482"/>
      <c r="BF21" s="495">
        <f>ROUND(V19,2)*20000</f>
        <v>0</v>
      </c>
      <c r="BG21" s="495"/>
      <c r="BH21" s="524"/>
      <c r="BI21" s="9" t="s">
        <v>274</v>
      </c>
    </row>
    <row r="22" spans="2:64" ht="5.0999999999999996" customHeight="1" x14ac:dyDescent="0.45">
      <c r="B22" s="591"/>
      <c r="C22" s="592"/>
      <c r="D22" s="593"/>
      <c r="E22" s="594"/>
      <c r="F22" s="518"/>
      <c r="G22" s="597"/>
      <c r="H22" s="518"/>
      <c r="I22" s="514"/>
      <c r="J22" s="518"/>
      <c r="K22" s="597"/>
      <c r="L22" s="518"/>
      <c r="M22" s="597"/>
      <c r="N22" s="518"/>
      <c r="O22" s="597"/>
      <c r="P22" s="518"/>
      <c r="Q22" s="521"/>
      <c r="R22" s="3"/>
      <c r="S22" s="3"/>
      <c r="T22" s="3"/>
      <c r="U22" s="533"/>
      <c r="V22" s="534"/>
      <c r="Y22" s="526" t="s">
        <v>95</v>
      </c>
      <c r="Z22" s="527"/>
      <c r="AA22" s="527"/>
      <c r="AB22" s="528"/>
      <c r="AC22" s="67" t="s">
        <v>89</v>
      </c>
      <c r="AD22" s="67"/>
      <c r="AE22" s="67"/>
      <c r="AF22" s="67"/>
      <c r="AG22" s="68" t="s">
        <v>96</v>
      </c>
      <c r="AH22" s="69"/>
      <c r="AI22" s="70"/>
      <c r="AJ22" s="496" t="s">
        <v>97</v>
      </c>
      <c r="AK22" s="496"/>
      <c r="AL22" s="496"/>
      <c r="AM22" s="496">
        <f>ROUNDDOWN(IF(AND($G$13="有り",D19&gt;3.6),110000*D19,0),-3)</f>
        <v>0</v>
      </c>
      <c r="AN22" s="496"/>
      <c r="AO22" s="524"/>
      <c r="AP22" s="149"/>
      <c r="AQ22" s="492" t="s">
        <v>359</v>
      </c>
      <c r="AR22" s="493" t="s">
        <v>277</v>
      </c>
      <c r="AS22" s="494"/>
      <c r="AT22" s="494"/>
      <c r="AU22" s="494"/>
      <c r="AV22" s="494"/>
      <c r="AW22" s="494"/>
      <c r="AX22" s="494"/>
      <c r="AY22" s="494"/>
      <c r="AZ22" s="494"/>
      <c r="BA22" s="494"/>
      <c r="BB22" s="480" t="s">
        <v>102</v>
      </c>
      <c r="BC22" s="481"/>
      <c r="BD22" s="481"/>
      <c r="BE22" s="482"/>
      <c r="BF22" s="495">
        <f>N19*20000</f>
        <v>0</v>
      </c>
      <c r="BG22" s="495"/>
      <c r="BH22" s="524"/>
      <c r="BI22" s="9" t="s">
        <v>275</v>
      </c>
      <c r="BJ22" s="147"/>
    </row>
    <row r="23" spans="2:64" ht="5.0999999999999996" customHeight="1" x14ac:dyDescent="0.45">
      <c r="B23" s="591"/>
      <c r="C23" s="592"/>
      <c r="D23" s="593"/>
      <c r="E23" s="594"/>
      <c r="F23" s="598"/>
      <c r="G23" s="599"/>
      <c r="H23" s="598"/>
      <c r="I23" s="601"/>
      <c r="J23" s="598"/>
      <c r="K23" s="599"/>
      <c r="L23" s="598"/>
      <c r="M23" s="599"/>
      <c r="N23" s="598"/>
      <c r="O23" s="599"/>
      <c r="P23" s="598"/>
      <c r="Q23" s="605"/>
      <c r="R23" s="3"/>
      <c r="S23" s="3"/>
      <c r="T23" s="3"/>
      <c r="U23" s="533"/>
      <c r="V23" s="534"/>
      <c r="Y23" s="529"/>
      <c r="Z23" s="530"/>
      <c r="AA23" s="530"/>
      <c r="AB23" s="531"/>
      <c r="AC23" s="67" t="s">
        <v>92</v>
      </c>
      <c r="AD23" s="67"/>
      <c r="AE23" s="67"/>
      <c r="AF23" s="67"/>
      <c r="AG23" s="68" t="s">
        <v>99</v>
      </c>
      <c r="AH23" s="69"/>
      <c r="AI23" s="70"/>
      <c r="AJ23" s="496" t="s">
        <v>100</v>
      </c>
      <c r="AK23" s="496"/>
      <c r="AL23" s="496"/>
      <c r="AM23" s="496">
        <f>ROUNDDOWN(IF(AND(OR($G$13="無し",$G$13=""),D19&gt;3.6),100000*D19,0),-3)</f>
        <v>0</v>
      </c>
      <c r="AN23" s="496"/>
      <c r="AO23" s="525"/>
      <c r="AP23" s="149"/>
      <c r="AQ23" s="492"/>
      <c r="AR23" s="493" t="s">
        <v>278</v>
      </c>
      <c r="AS23" s="494"/>
      <c r="AT23" s="494"/>
      <c r="AU23" s="494"/>
      <c r="AV23" s="494"/>
      <c r="AW23" s="494"/>
      <c r="AX23" s="494"/>
      <c r="AY23" s="494"/>
      <c r="AZ23" s="494"/>
      <c r="BA23" s="494"/>
      <c r="BB23" s="480" t="s">
        <v>264</v>
      </c>
      <c r="BC23" s="481"/>
      <c r="BD23" s="481"/>
      <c r="BE23" s="482"/>
      <c r="BF23" s="495">
        <f>P19*10000</f>
        <v>0</v>
      </c>
      <c r="BG23" s="495"/>
      <c r="BH23" s="525"/>
      <c r="BI23" s="9" t="s">
        <v>276</v>
      </c>
    </row>
    <row r="24" spans="2:64" ht="5.0999999999999996" customHeight="1" x14ac:dyDescent="0.45">
      <c r="B24" s="591">
        <v>2</v>
      </c>
      <c r="C24" s="592"/>
      <c r="D24" s="593"/>
      <c r="E24" s="594"/>
      <c r="F24" s="595"/>
      <c r="G24" s="596"/>
      <c r="H24" s="595"/>
      <c r="I24" s="600"/>
      <c r="J24" s="602"/>
      <c r="K24" s="603"/>
      <c r="L24" s="595"/>
      <c r="M24" s="596"/>
      <c r="N24" s="595"/>
      <c r="O24" s="596"/>
      <c r="P24" s="595"/>
      <c r="Q24" s="604"/>
      <c r="R24" s="3"/>
      <c r="S24" s="3"/>
      <c r="T24" s="3"/>
      <c r="U24" s="533">
        <f t="shared" ref="U24" si="0">IFERROR(ROUND(D24*J24/F24,3),0)</f>
        <v>0</v>
      </c>
      <c r="V24" s="534">
        <f t="shared" ref="V24" si="1">IFERROR(ROUND(D24*L24/F24,3),0)</f>
        <v>0</v>
      </c>
      <c r="Y24" s="535" t="s">
        <v>284</v>
      </c>
      <c r="Z24" s="536"/>
      <c r="AA24" s="536"/>
      <c r="AB24" s="537"/>
      <c r="AC24" s="65" t="s">
        <v>83</v>
      </c>
      <c r="AD24" s="65"/>
      <c r="AE24" s="65"/>
      <c r="AF24" s="65"/>
      <c r="AG24" s="535" t="s">
        <v>285</v>
      </c>
      <c r="AH24" s="536"/>
      <c r="AI24" s="537"/>
      <c r="AJ24" s="538" t="s">
        <v>85</v>
      </c>
      <c r="AK24" s="539"/>
      <c r="AL24" s="540"/>
      <c r="AM24" s="161" t="s">
        <v>365</v>
      </c>
      <c r="AN24" s="162">
        <f t="shared" ref="AN24" si="2">B24</f>
        <v>2</v>
      </c>
      <c r="AO24" s="523">
        <f t="shared" ref="AO24" si="3">MAX(AM25:AN28)</f>
        <v>0</v>
      </c>
      <c r="AQ24" s="150"/>
      <c r="AR24" s="499" t="s">
        <v>360</v>
      </c>
      <c r="AS24" s="499"/>
      <c r="AT24" s="499"/>
      <c r="AU24" s="499"/>
      <c r="AV24" s="499"/>
      <c r="AW24" s="499"/>
      <c r="AX24" s="499"/>
      <c r="AY24" s="499"/>
      <c r="AZ24" s="499"/>
      <c r="BA24" s="499"/>
      <c r="BB24" s="500" t="s">
        <v>84</v>
      </c>
      <c r="BC24" s="501"/>
      <c r="BD24" s="501"/>
      <c r="BE24" s="502"/>
      <c r="BF24" s="503" t="s">
        <v>86</v>
      </c>
      <c r="BG24" s="504"/>
      <c r="BH24" s="523">
        <f t="shared" ref="BH24" si="4">IFERROR(ROUNDDOWN(SUM(BF25:BG28),-3),0)</f>
        <v>0</v>
      </c>
    </row>
    <row r="25" spans="2:64" ht="5.0999999999999996" customHeight="1" x14ac:dyDescent="0.45">
      <c r="B25" s="591"/>
      <c r="C25" s="592"/>
      <c r="D25" s="593"/>
      <c r="E25" s="594"/>
      <c r="F25" s="518"/>
      <c r="G25" s="597"/>
      <c r="H25" s="518"/>
      <c r="I25" s="514"/>
      <c r="J25" s="518"/>
      <c r="K25" s="597"/>
      <c r="L25" s="518"/>
      <c r="M25" s="597"/>
      <c r="N25" s="518"/>
      <c r="O25" s="597"/>
      <c r="P25" s="518"/>
      <c r="Q25" s="521"/>
      <c r="R25" s="3"/>
      <c r="S25" s="3"/>
      <c r="T25" s="3"/>
      <c r="U25" s="533"/>
      <c r="V25" s="534"/>
      <c r="Y25" s="526" t="s">
        <v>88</v>
      </c>
      <c r="Z25" s="527"/>
      <c r="AA25" s="527"/>
      <c r="AB25" s="528"/>
      <c r="AC25" s="67" t="s">
        <v>89</v>
      </c>
      <c r="AD25" s="67"/>
      <c r="AE25" s="67"/>
      <c r="AF25" s="67"/>
      <c r="AG25" s="68" t="s">
        <v>90</v>
      </c>
      <c r="AH25" s="69"/>
      <c r="AI25" s="70"/>
      <c r="AJ25" s="496" t="s">
        <v>91</v>
      </c>
      <c r="AK25" s="496"/>
      <c r="AL25" s="496"/>
      <c r="AM25" s="496">
        <f t="shared" ref="AM25" si="5">ROUNDDOWN(MIN(IF(AND($G$13="有り",D24&lt;=3.6),130000*D24,0),390000),-3)</f>
        <v>0</v>
      </c>
      <c r="AN25" s="496"/>
      <c r="AO25" s="524"/>
      <c r="AP25" s="148"/>
      <c r="AQ25" s="532" t="s">
        <v>358</v>
      </c>
      <c r="AR25" s="498" t="s">
        <v>271</v>
      </c>
      <c r="AS25" s="498"/>
      <c r="AT25" s="498"/>
      <c r="AU25" s="498"/>
      <c r="AV25" s="498"/>
      <c r="AW25" s="498"/>
      <c r="AX25" s="498"/>
      <c r="AY25" s="498"/>
      <c r="AZ25" s="498"/>
      <c r="BA25" s="498"/>
      <c r="BB25" s="480" t="s">
        <v>101</v>
      </c>
      <c r="BC25" s="481"/>
      <c r="BD25" s="481"/>
      <c r="BE25" s="482"/>
      <c r="BF25" s="495">
        <f t="shared" ref="BF25" si="6">ROUND(U24,2)*50000</f>
        <v>0</v>
      </c>
      <c r="BG25" s="495"/>
      <c r="BH25" s="524"/>
      <c r="BI25" s="9" t="s">
        <v>273</v>
      </c>
    </row>
    <row r="26" spans="2:64" ht="5.0999999999999996" customHeight="1" x14ac:dyDescent="0.45">
      <c r="B26" s="591"/>
      <c r="C26" s="592"/>
      <c r="D26" s="593"/>
      <c r="E26" s="594"/>
      <c r="F26" s="518"/>
      <c r="G26" s="597"/>
      <c r="H26" s="518"/>
      <c r="I26" s="514"/>
      <c r="J26" s="518"/>
      <c r="K26" s="597"/>
      <c r="L26" s="518"/>
      <c r="M26" s="597"/>
      <c r="N26" s="518"/>
      <c r="O26" s="597"/>
      <c r="P26" s="518"/>
      <c r="Q26" s="521"/>
      <c r="R26" s="3"/>
      <c r="S26" s="3"/>
      <c r="T26" s="3"/>
      <c r="U26" s="533"/>
      <c r="V26" s="534"/>
      <c r="Y26" s="529"/>
      <c r="Z26" s="530"/>
      <c r="AA26" s="530"/>
      <c r="AB26" s="531"/>
      <c r="AC26" s="67" t="s">
        <v>92</v>
      </c>
      <c r="AD26" s="67"/>
      <c r="AE26" s="67"/>
      <c r="AF26" s="67"/>
      <c r="AG26" s="68" t="s">
        <v>93</v>
      </c>
      <c r="AH26" s="69"/>
      <c r="AI26" s="70"/>
      <c r="AJ26" s="496" t="s">
        <v>94</v>
      </c>
      <c r="AK26" s="496"/>
      <c r="AL26" s="496"/>
      <c r="AM26" s="496">
        <f t="shared" ref="AM26" si="7">ROUNDDOWN(MIN(IF(AND(OR($G$13="無し",$G$13=""),D24&lt;=3.6),120000*D24,0),360000),-3)</f>
        <v>0</v>
      </c>
      <c r="AN26" s="496"/>
      <c r="AO26" s="524"/>
      <c r="AP26" s="148"/>
      <c r="AQ26" s="532"/>
      <c r="AR26" s="498" t="s">
        <v>272</v>
      </c>
      <c r="AS26" s="498"/>
      <c r="AT26" s="498"/>
      <c r="AU26" s="498"/>
      <c r="AV26" s="498"/>
      <c r="AW26" s="498"/>
      <c r="AX26" s="498"/>
      <c r="AY26" s="498"/>
      <c r="AZ26" s="498"/>
      <c r="BA26" s="498"/>
      <c r="BB26" s="480" t="s">
        <v>102</v>
      </c>
      <c r="BC26" s="481"/>
      <c r="BD26" s="481"/>
      <c r="BE26" s="482"/>
      <c r="BF26" s="495">
        <f t="shared" ref="BF26" si="8">ROUND(V24,2)*20000</f>
        <v>0</v>
      </c>
      <c r="BG26" s="495"/>
      <c r="BH26" s="524"/>
      <c r="BI26" s="9" t="s">
        <v>274</v>
      </c>
    </row>
    <row r="27" spans="2:64" ht="5.0999999999999996" customHeight="1" x14ac:dyDescent="0.45">
      <c r="B27" s="591"/>
      <c r="C27" s="592"/>
      <c r="D27" s="593"/>
      <c r="E27" s="594"/>
      <c r="F27" s="518"/>
      <c r="G27" s="597"/>
      <c r="H27" s="518"/>
      <c r="I27" s="514"/>
      <c r="J27" s="518"/>
      <c r="K27" s="597"/>
      <c r="L27" s="518"/>
      <c r="M27" s="597"/>
      <c r="N27" s="518"/>
      <c r="O27" s="597"/>
      <c r="P27" s="518"/>
      <c r="Q27" s="521"/>
      <c r="R27" s="3"/>
      <c r="S27" s="3"/>
      <c r="T27" s="3"/>
      <c r="U27" s="533"/>
      <c r="V27" s="534"/>
      <c r="Y27" s="526" t="s">
        <v>95</v>
      </c>
      <c r="Z27" s="527"/>
      <c r="AA27" s="527"/>
      <c r="AB27" s="528"/>
      <c r="AC27" s="67" t="s">
        <v>89</v>
      </c>
      <c r="AD27" s="67"/>
      <c r="AE27" s="67"/>
      <c r="AF27" s="67"/>
      <c r="AG27" s="68" t="s">
        <v>96</v>
      </c>
      <c r="AH27" s="69"/>
      <c r="AI27" s="70"/>
      <c r="AJ27" s="496" t="s">
        <v>97</v>
      </c>
      <c r="AK27" s="496"/>
      <c r="AL27" s="496"/>
      <c r="AM27" s="496">
        <f t="shared" ref="AM27" si="9">ROUNDDOWN(IF(AND($G$13="有り",D24&gt;3.6),110000*D24,0),-3)</f>
        <v>0</v>
      </c>
      <c r="AN27" s="496"/>
      <c r="AO27" s="524"/>
      <c r="AP27" s="149"/>
      <c r="AQ27" s="492" t="s">
        <v>359</v>
      </c>
      <c r="AR27" s="493" t="s">
        <v>277</v>
      </c>
      <c r="AS27" s="494"/>
      <c r="AT27" s="494"/>
      <c r="AU27" s="494"/>
      <c r="AV27" s="494"/>
      <c r="AW27" s="494"/>
      <c r="AX27" s="494"/>
      <c r="AY27" s="494"/>
      <c r="AZ27" s="494"/>
      <c r="BA27" s="494"/>
      <c r="BB27" s="480" t="s">
        <v>102</v>
      </c>
      <c r="BC27" s="481"/>
      <c r="BD27" s="481"/>
      <c r="BE27" s="482"/>
      <c r="BF27" s="495">
        <f t="shared" ref="BF27" si="10">N24*20000</f>
        <v>0</v>
      </c>
      <c r="BG27" s="495"/>
      <c r="BH27" s="524"/>
      <c r="BI27" s="9" t="s">
        <v>275</v>
      </c>
      <c r="BJ27" s="147"/>
    </row>
    <row r="28" spans="2:64" ht="5.0999999999999996" customHeight="1" x14ac:dyDescent="0.45">
      <c r="B28" s="591"/>
      <c r="C28" s="592"/>
      <c r="D28" s="593"/>
      <c r="E28" s="594"/>
      <c r="F28" s="598"/>
      <c r="G28" s="599"/>
      <c r="H28" s="598"/>
      <c r="I28" s="601"/>
      <c r="J28" s="598"/>
      <c r="K28" s="599"/>
      <c r="L28" s="598"/>
      <c r="M28" s="599"/>
      <c r="N28" s="598"/>
      <c r="O28" s="599"/>
      <c r="P28" s="598"/>
      <c r="Q28" s="605"/>
      <c r="R28" s="3"/>
      <c r="S28" s="3"/>
      <c r="T28" s="3"/>
      <c r="U28" s="533"/>
      <c r="V28" s="534"/>
      <c r="Y28" s="529"/>
      <c r="Z28" s="530"/>
      <c r="AA28" s="530"/>
      <c r="AB28" s="531"/>
      <c r="AC28" s="67" t="s">
        <v>92</v>
      </c>
      <c r="AD28" s="67"/>
      <c r="AE28" s="67"/>
      <c r="AF28" s="67"/>
      <c r="AG28" s="68" t="s">
        <v>99</v>
      </c>
      <c r="AH28" s="69"/>
      <c r="AI28" s="70"/>
      <c r="AJ28" s="496" t="s">
        <v>100</v>
      </c>
      <c r="AK28" s="496"/>
      <c r="AL28" s="496"/>
      <c r="AM28" s="496">
        <f t="shared" ref="AM28" si="11">ROUNDDOWN(IF(AND(OR($G$13="無し",$G$13=""),D24&gt;3.6),100000*D24,0),-3)</f>
        <v>0</v>
      </c>
      <c r="AN28" s="496"/>
      <c r="AO28" s="525"/>
      <c r="AP28" s="149"/>
      <c r="AQ28" s="492"/>
      <c r="AR28" s="493" t="s">
        <v>278</v>
      </c>
      <c r="AS28" s="494"/>
      <c r="AT28" s="494"/>
      <c r="AU28" s="494"/>
      <c r="AV28" s="494"/>
      <c r="AW28" s="494"/>
      <c r="AX28" s="494"/>
      <c r="AY28" s="494"/>
      <c r="AZ28" s="494"/>
      <c r="BA28" s="494"/>
      <c r="BB28" s="480" t="s">
        <v>264</v>
      </c>
      <c r="BC28" s="481"/>
      <c r="BD28" s="481"/>
      <c r="BE28" s="482"/>
      <c r="BF28" s="495">
        <f t="shared" ref="BF28" si="12">P24*10000</f>
        <v>0</v>
      </c>
      <c r="BG28" s="495"/>
      <c r="BH28" s="525"/>
      <c r="BI28" s="9" t="s">
        <v>276</v>
      </c>
    </row>
    <row r="29" spans="2:64" ht="5.0999999999999996" customHeight="1" x14ac:dyDescent="0.45">
      <c r="B29" s="591">
        <v>3</v>
      </c>
      <c r="C29" s="592"/>
      <c r="D29" s="593"/>
      <c r="E29" s="594"/>
      <c r="F29" s="595"/>
      <c r="G29" s="596"/>
      <c r="H29" s="595"/>
      <c r="I29" s="600"/>
      <c r="J29" s="602"/>
      <c r="K29" s="603"/>
      <c r="L29" s="595"/>
      <c r="M29" s="596"/>
      <c r="N29" s="595"/>
      <c r="O29" s="596"/>
      <c r="P29" s="595"/>
      <c r="Q29" s="604"/>
      <c r="R29" s="3"/>
      <c r="S29" s="3"/>
      <c r="T29" s="3"/>
      <c r="U29" s="533">
        <f t="shared" ref="U29" si="13">IFERROR(ROUND(D29*J29/F29,3),0)</f>
        <v>0</v>
      </c>
      <c r="V29" s="534">
        <f t="shared" ref="V29" si="14">IFERROR(ROUND(D29*L29/F29,3),0)</f>
        <v>0</v>
      </c>
      <c r="Y29" s="535" t="s">
        <v>284</v>
      </c>
      <c r="Z29" s="536"/>
      <c r="AA29" s="536"/>
      <c r="AB29" s="537"/>
      <c r="AC29" s="65" t="s">
        <v>83</v>
      </c>
      <c r="AD29" s="65"/>
      <c r="AE29" s="65"/>
      <c r="AF29" s="65"/>
      <c r="AG29" s="535" t="s">
        <v>285</v>
      </c>
      <c r="AH29" s="536"/>
      <c r="AI29" s="537"/>
      <c r="AJ29" s="538" t="s">
        <v>85</v>
      </c>
      <c r="AK29" s="539"/>
      <c r="AL29" s="540"/>
      <c r="AM29" s="161" t="s">
        <v>365</v>
      </c>
      <c r="AN29" s="162">
        <f t="shared" ref="AN29" si="15">B29</f>
        <v>3</v>
      </c>
      <c r="AO29" s="523">
        <f t="shared" ref="AO29" si="16">MAX(AM30:AN33)</f>
        <v>0</v>
      </c>
      <c r="AQ29" s="150"/>
      <c r="AR29" s="499" t="s">
        <v>360</v>
      </c>
      <c r="AS29" s="499"/>
      <c r="AT29" s="499"/>
      <c r="AU29" s="499"/>
      <c r="AV29" s="499"/>
      <c r="AW29" s="499"/>
      <c r="AX29" s="499"/>
      <c r="AY29" s="499"/>
      <c r="AZ29" s="499"/>
      <c r="BA29" s="499"/>
      <c r="BB29" s="500" t="s">
        <v>84</v>
      </c>
      <c r="BC29" s="501"/>
      <c r="BD29" s="501"/>
      <c r="BE29" s="502"/>
      <c r="BF29" s="503" t="s">
        <v>86</v>
      </c>
      <c r="BG29" s="504"/>
      <c r="BH29" s="523">
        <f t="shared" ref="BH29" si="17">IFERROR(ROUNDDOWN(SUM(BF30:BG33),-3),0)</f>
        <v>0</v>
      </c>
    </row>
    <row r="30" spans="2:64" ht="5.0999999999999996" customHeight="1" x14ac:dyDescent="0.45">
      <c r="B30" s="591"/>
      <c r="C30" s="592"/>
      <c r="D30" s="593"/>
      <c r="E30" s="594"/>
      <c r="F30" s="518"/>
      <c r="G30" s="597"/>
      <c r="H30" s="518"/>
      <c r="I30" s="514"/>
      <c r="J30" s="518"/>
      <c r="K30" s="597"/>
      <c r="L30" s="518"/>
      <c r="M30" s="597"/>
      <c r="N30" s="518"/>
      <c r="O30" s="597"/>
      <c r="P30" s="518"/>
      <c r="Q30" s="521"/>
      <c r="R30" s="3"/>
      <c r="S30" s="3"/>
      <c r="T30" s="3"/>
      <c r="U30" s="533"/>
      <c r="V30" s="534"/>
      <c r="Y30" s="526" t="s">
        <v>88</v>
      </c>
      <c r="Z30" s="527"/>
      <c r="AA30" s="527"/>
      <c r="AB30" s="528"/>
      <c r="AC30" s="67" t="s">
        <v>89</v>
      </c>
      <c r="AD30" s="67"/>
      <c r="AE30" s="67"/>
      <c r="AF30" s="67"/>
      <c r="AG30" s="68" t="s">
        <v>90</v>
      </c>
      <c r="AH30" s="69"/>
      <c r="AI30" s="70"/>
      <c r="AJ30" s="496" t="s">
        <v>91</v>
      </c>
      <c r="AK30" s="496"/>
      <c r="AL30" s="496"/>
      <c r="AM30" s="496">
        <f t="shared" ref="AM30" si="18">ROUNDDOWN(MIN(IF(AND($G$13="有り",D29&lt;=3.6),130000*D29,0),390000),-3)</f>
        <v>0</v>
      </c>
      <c r="AN30" s="496"/>
      <c r="AO30" s="524"/>
      <c r="AP30" s="148"/>
      <c r="AQ30" s="532" t="s">
        <v>358</v>
      </c>
      <c r="AR30" s="498" t="s">
        <v>271</v>
      </c>
      <c r="AS30" s="498"/>
      <c r="AT30" s="498"/>
      <c r="AU30" s="498"/>
      <c r="AV30" s="498"/>
      <c r="AW30" s="498"/>
      <c r="AX30" s="498"/>
      <c r="AY30" s="498"/>
      <c r="AZ30" s="498"/>
      <c r="BA30" s="498"/>
      <c r="BB30" s="480" t="s">
        <v>101</v>
      </c>
      <c r="BC30" s="481"/>
      <c r="BD30" s="481"/>
      <c r="BE30" s="482"/>
      <c r="BF30" s="495">
        <f t="shared" ref="BF30" si="19">ROUND(U29,2)*50000</f>
        <v>0</v>
      </c>
      <c r="BG30" s="495"/>
      <c r="BH30" s="524"/>
      <c r="BI30" s="9" t="s">
        <v>273</v>
      </c>
    </row>
    <row r="31" spans="2:64" ht="5.0999999999999996" customHeight="1" x14ac:dyDescent="0.45">
      <c r="B31" s="591"/>
      <c r="C31" s="592"/>
      <c r="D31" s="593"/>
      <c r="E31" s="594"/>
      <c r="F31" s="518"/>
      <c r="G31" s="597"/>
      <c r="H31" s="518"/>
      <c r="I31" s="514"/>
      <c r="J31" s="518"/>
      <c r="K31" s="597"/>
      <c r="L31" s="518"/>
      <c r="M31" s="597"/>
      <c r="N31" s="518"/>
      <c r="O31" s="597"/>
      <c r="P31" s="518"/>
      <c r="Q31" s="521"/>
      <c r="R31" s="3"/>
      <c r="S31" s="3"/>
      <c r="T31" s="3"/>
      <c r="U31" s="533"/>
      <c r="V31" s="534"/>
      <c r="Y31" s="529"/>
      <c r="Z31" s="530"/>
      <c r="AA31" s="530"/>
      <c r="AB31" s="531"/>
      <c r="AC31" s="67" t="s">
        <v>92</v>
      </c>
      <c r="AD31" s="67"/>
      <c r="AE31" s="67"/>
      <c r="AF31" s="67"/>
      <c r="AG31" s="68" t="s">
        <v>93</v>
      </c>
      <c r="AH31" s="69"/>
      <c r="AI31" s="70"/>
      <c r="AJ31" s="496" t="s">
        <v>94</v>
      </c>
      <c r="AK31" s="496"/>
      <c r="AL31" s="496"/>
      <c r="AM31" s="496">
        <f t="shared" ref="AM31" si="20">ROUNDDOWN(MIN(IF(AND(OR($G$13="無し",$G$13=""),D29&lt;=3.6),120000*D29,0),360000),-3)</f>
        <v>0</v>
      </c>
      <c r="AN31" s="496"/>
      <c r="AO31" s="524"/>
      <c r="AP31" s="148"/>
      <c r="AQ31" s="532"/>
      <c r="AR31" s="498" t="s">
        <v>272</v>
      </c>
      <c r="AS31" s="498"/>
      <c r="AT31" s="498"/>
      <c r="AU31" s="498"/>
      <c r="AV31" s="498"/>
      <c r="AW31" s="498"/>
      <c r="AX31" s="498"/>
      <c r="AY31" s="498"/>
      <c r="AZ31" s="498"/>
      <c r="BA31" s="498"/>
      <c r="BB31" s="480" t="s">
        <v>102</v>
      </c>
      <c r="BC31" s="481"/>
      <c r="BD31" s="481"/>
      <c r="BE31" s="482"/>
      <c r="BF31" s="495">
        <f t="shared" ref="BF31" si="21">ROUND(V29,2)*20000</f>
        <v>0</v>
      </c>
      <c r="BG31" s="495"/>
      <c r="BH31" s="524"/>
      <c r="BI31" s="9" t="s">
        <v>274</v>
      </c>
    </row>
    <row r="32" spans="2:64" ht="5.0999999999999996" customHeight="1" x14ac:dyDescent="0.45">
      <c r="B32" s="591"/>
      <c r="C32" s="592"/>
      <c r="D32" s="593"/>
      <c r="E32" s="594"/>
      <c r="F32" s="518"/>
      <c r="G32" s="597"/>
      <c r="H32" s="518"/>
      <c r="I32" s="514"/>
      <c r="J32" s="518"/>
      <c r="K32" s="597"/>
      <c r="L32" s="518"/>
      <c r="M32" s="597"/>
      <c r="N32" s="518"/>
      <c r="O32" s="597"/>
      <c r="P32" s="518"/>
      <c r="Q32" s="521"/>
      <c r="R32" s="3"/>
      <c r="S32" s="3"/>
      <c r="T32" s="3"/>
      <c r="U32" s="533"/>
      <c r="V32" s="534"/>
      <c r="Y32" s="526" t="s">
        <v>95</v>
      </c>
      <c r="Z32" s="527"/>
      <c r="AA32" s="527"/>
      <c r="AB32" s="528"/>
      <c r="AC32" s="67" t="s">
        <v>89</v>
      </c>
      <c r="AD32" s="67"/>
      <c r="AE32" s="67"/>
      <c r="AF32" s="67"/>
      <c r="AG32" s="68" t="s">
        <v>96</v>
      </c>
      <c r="AH32" s="69"/>
      <c r="AI32" s="70"/>
      <c r="AJ32" s="496" t="s">
        <v>97</v>
      </c>
      <c r="AK32" s="496"/>
      <c r="AL32" s="496"/>
      <c r="AM32" s="496">
        <f t="shared" ref="AM32" si="22">ROUNDDOWN(IF(AND($G$13="有り",D29&gt;3.6),110000*D29,0),-3)</f>
        <v>0</v>
      </c>
      <c r="AN32" s="496"/>
      <c r="AO32" s="524"/>
      <c r="AP32" s="149"/>
      <c r="AQ32" s="492" t="s">
        <v>359</v>
      </c>
      <c r="AR32" s="493" t="s">
        <v>277</v>
      </c>
      <c r="AS32" s="494"/>
      <c r="AT32" s="494"/>
      <c r="AU32" s="494"/>
      <c r="AV32" s="494"/>
      <c r="AW32" s="494"/>
      <c r="AX32" s="494"/>
      <c r="AY32" s="494"/>
      <c r="AZ32" s="494"/>
      <c r="BA32" s="494"/>
      <c r="BB32" s="480" t="s">
        <v>102</v>
      </c>
      <c r="BC32" s="481"/>
      <c r="BD32" s="481"/>
      <c r="BE32" s="482"/>
      <c r="BF32" s="495">
        <f t="shared" ref="BF32" si="23">N29*20000</f>
        <v>0</v>
      </c>
      <c r="BG32" s="495"/>
      <c r="BH32" s="524"/>
      <c r="BI32" s="9" t="s">
        <v>275</v>
      </c>
      <c r="BJ32" s="147"/>
    </row>
    <row r="33" spans="2:62" ht="5.0999999999999996" customHeight="1" x14ac:dyDescent="0.45">
      <c r="B33" s="591"/>
      <c r="C33" s="592"/>
      <c r="D33" s="593"/>
      <c r="E33" s="594"/>
      <c r="F33" s="598"/>
      <c r="G33" s="599"/>
      <c r="H33" s="598"/>
      <c r="I33" s="601"/>
      <c r="J33" s="598"/>
      <c r="K33" s="599"/>
      <c r="L33" s="598"/>
      <c r="M33" s="599"/>
      <c r="N33" s="598"/>
      <c r="O33" s="599"/>
      <c r="P33" s="598"/>
      <c r="Q33" s="605"/>
      <c r="R33" s="3"/>
      <c r="S33" s="3"/>
      <c r="T33" s="3"/>
      <c r="U33" s="533"/>
      <c r="V33" s="534"/>
      <c r="Y33" s="529"/>
      <c r="Z33" s="530"/>
      <c r="AA33" s="530"/>
      <c r="AB33" s="531"/>
      <c r="AC33" s="67" t="s">
        <v>92</v>
      </c>
      <c r="AD33" s="67"/>
      <c r="AE33" s="67"/>
      <c r="AF33" s="67"/>
      <c r="AG33" s="68" t="s">
        <v>99</v>
      </c>
      <c r="AH33" s="69"/>
      <c r="AI33" s="70"/>
      <c r="AJ33" s="496" t="s">
        <v>100</v>
      </c>
      <c r="AK33" s="496"/>
      <c r="AL33" s="496"/>
      <c r="AM33" s="496">
        <f t="shared" ref="AM33" si="24">ROUNDDOWN(IF(AND(OR($G$13="無し",$G$13=""),D29&gt;3.6),100000*D29,0),-3)</f>
        <v>0</v>
      </c>
      <c r="AN33" s="496"/>
      <c r="AO33" s="525"/>
      <c r="AP33" s="149"/>
      <c r="AQ33" s="492"/>
      <c r="AR33" s="493" t="s">
        <v>278</v>
      </c>
      <c r="AS33" s="494"/>
      <c r="AT33" s="494"/>
      <c r="AU33" s="494"/>
      <c r="AV33" s="494"/>
      <c r="AW33" s="494"/>
      <c r="AX33" s="494"/>
      <c r="AY33" s="494"/>
      <c r="AZ33" s="494"/>
      <c r="BA33" s="494"/>
      <c r="BB33" s="480" t="s">
        <v>264</v>
      </c>
      <c r="BC33" s="481"/>
      <c r="BD33" s="481"/>
      <c r="BE33" s="482"/>
      <c r="BF33" s="495">
        <f t="shared" ref="BF33" si="25">P29*10000</f>
        <v>0</v>
      </c>
      <c r="BG33" s="495"/>
      <c r="BH33" s="525"/>
      <c r="BI33" s="9" t="s">
        <v>276</v>
      </c>
    </row>
    <row r="34" spans="2:62" ht="5.0999999999999996" customHeight="1" x14ac:dyDescent="0.45">
      <c r="B34" s="591">
        <v>4</v>
      </c>
      <c r="C34" s="592"/>
      <c r="D34" s="593"/>
      <c r="E34" s="594"/>
      <c r="F34" s="595"/>
      <c r="G34" s="596"/>
      <c r="H34" s="595"/>
      <c r="I34" s="600"/>
      <c r="J34" s="602"/>
      <c r="K34" s="603"/>
      <c r="L34" s="595"/>
      <c r="M34" s="596"/>
      <c r="N34" s="595"/>
      <c r="O34" s="596"/>
      <c r="P34" s="595"/>
      <c r="Q34" s="604"/>
      <c r="R34" s="3"/>
      <c r="S34" s="3"/>
      <c r="T34" s="3"/>
      <c r="U34" s="533">
        <f t="shared" ref="U34" si="26">IFERROR(ROUND(D34*J34/F34,3),0)</f>
        <v>0</v>
      </c>
      <c r="V34" s="534">
        <f t="shared" ref="V34" si="27">IFERROR(ROUND(D34*L34/F34,3),0)</f>
        <v>0</v>
      </c>
      <c r="Y34" s="535" t="s">
        <v>284</v>
      </c>
      <c r="Z34" s="536"/>
      <c r="AA34" s="536"/>
      <c r="AB34" s="537"/>
      <c r="AC34" s="65" t="s">
        <v>83</v>
      </c>
      <c r="AD34" s="65"/>
      <c r="AE34" s="65"/>
      <c r="AF34" s="65"/>
      <c r="AG34" s="535" t="s">
        <v>285</v>
      </c>
      <c r="AH34" s="536"/>
      <c r="AI34" s="537"/>
      <c r="AJ34" s="538" t="s">
        <v>85</v>
      </c>
      <c r="AK34" s="539"/>
      <c r="AL34" s="540"/>
      <c r="AM34" s="161" t="s">
        <v>365</v>
      </c>
      <c r="AN34" s="162">
        <f t="shared" ref="AN34" si="28">B34</f>
        <v>4</v>
      </c>
      <c r="AO34" s="523">
        <f t="shared" ref="AO34" si="29">MAX(AM35:AN38)</f>
        <v>0</v>
      </c>
      <c r="AQ34" s="150"/>
      <c r="AR34" s="499" t="s">
        <v>360</v>
      </c>
      <c r="AS34" s="499"/>
      <c r="AT34" s="499"/>
      <c r="AU34" s="499"/>
      <c r="AV34" s="499"/>
      <c r="AW34" s="499"/>
      <c r="AX34" s="499"/>
      <c r="AY34" s="499"/>
      <c r="AZ34" s="499"/>
      <c r="BA34" s="499"/>
      <c r="BB34" s="500" t="s">
        <v>84</v>
      </c>
      <c r="BC34" s="501"/>
      <c r="BD34" s="501"/>
      <c r="BE34" s="502"/>
      <c r="BF34" s="503" t="s">
        <v>86</v>
      </c>
      <c r="BG34" s="504"/>
      <c r="BH34" s="523">
        <f t="shared" ref="BH34" si="30">IFERROR(ROUNDDOWN(SUM(BF35:BG38),-3),0)</f>
        <v>0</v>
      </c>
    </row>
    <row r="35" spans="2:62" ht="5.0999999999999996" customHeight="1" x14ac:dyDescent="0.45">
      <c r="B35" s="591"/>
      <c r="C35" s="592"/>
      <c r="D35" s="593"/>
      <c r="E35" s="594"/>
      <c r="F35" s="518"/>
      <c r="G35" s="597"/>
      <c r="H35" s="518"/>
      <c r="I35" s="514"/>
      <c r="J35" s="518"/>
      <c r="K35" s="597"/>
      <c r="L35" s="518"/>
      <c r="M35" s="597"/>
      <c r="N35" s="518"/>
      <c r="O35" s="597"/>
      <c r="P35" s="518"/>
      <c r="Q35" s="521"/>
      <c r="R35" s="3"/>
      <c r="S35" s="3"/>
      <c r="T35" s="3"/>
      <c r="U35" s="533"/>
      <c r="V35" s="534"/>
      <c r="Y35" s="526" t="s">
        <v>88</v>
      </c>
      <c r="Z35" s="527"/>
      <c r="AA35" s="527"/>
      <c r="AB35" s="528"/>
      <c r="AC35" s="67" t="s">
        <v>89</v>
      </c>
      <c r="AD35" s="67"/>
      <c r="AE35" s="67"/>
      <c r="AF35" s="67"/>
      <c r="AG35" s="68" t="s">
        <v>90</v>
      </c>
      <c r="AH35" s="69"/>
      <c r="AI35" s="70"/>
      <c r="AJ35" s="496" t="s">
        <v>91</v>
      </c>
      <c r="AK35" s="496"/>
      <c r="AL35" s="496"/>
      <c r="AM35" s="496">
        <f t="shared" ref="AM35" si="31">ROUNDDOWN(MIN(IF(AND($G$13="有り",D34&lt;=3.6),130000*D34,0),390000),-3)</f>
        <v>0</v>
      </c>
      <c r="AN35" s="496"/>
      <c r="AO35" s="524"/>
      <c r="AP35" s="148"/>
      <c r="AQ35" s="532" t="s">
        <v>358</v>
      </c>
      <c r="AR35" s="498" t="s">
        <v>271</v>
      </c>
      <c r="AS35" s="498"/>
      <c r="AT35" s="498"/>
      <c r="AU35" s="498"/>
      <c r="AV35" s="498"/>
      <c r="AW35" s="498"/>
      <c r="AX35" s="498"/>
      <c r="AY35" s="498"/>
      <c r="AZ35" s="498"/>
      <c r="BA35" s="498"/>
      <c r="BB35" s="480" t="s">
        <v>101</v>
      </c>
      <c r="BC35" s="481"/>
      <c r="BD35" s="481"/>
      <c r="BE35" s="482"/>
      <c r="BF35" s="495">
        <f t="shared" ref="BF35" si="32">ROUND(U34,2)*50000</f>
        <v>0</v>
      </c>
      <c r="BG35" s="495"/>
      <c r="BH35" s="524"/>
      <c r="BI35" s="9" t="s">
        <v>273</v>
      </c>
    </row>
    <row r="36" spans="2:62" ht="5.0999999999999996" customHeight="1" x14ac:dyDescent="0.45">
      <c r="B36" s="591"/>
      <c r="C36" s="592"/>
      <c r="D36" s="593"/>
      <c r="E36" s="594"/>
      <c r="F36" s="518"/>
      <c r="G36" s="597"/>
      <c r="H36" s="518"/>
      <c r="I36" s="514"/>
      <c r="J36" s="518"/>
      <c r="K36" s="597"/>
      <c r="L36" s="518"/>
      <c r="M36" s="597"/>
      <c r="N36" s="518"/>
      <c r="O36" s="597"/>
      <c r="P36" s="518"/>
      <c r="Q36" s="521"/>
      <c r="R36" s="3"/>
      <c r="S36" s="3"/>
      <c r="T36" s="3"/>
      <c r="U36" s="533"/>
      <c r="V36" s="534"/>
      <c r="Y36" s="529"/>
      <c r="Z36" s="530"/>
      <c r="AA36" s="530"/>
      <c r="AB36" s="531"/>
      <c r="AC36" s="67" t="s">
        <v>92</v>
      </c>
      <c r="AD36" s="67"/>
      <c r="AE36" s="67"/>
      <c r="AF36" s="67"/>
      <c r="AG36" s="68" t="s">
        <v>93</v>
      </c>
      <c r="AH36" s="69"/>
      <c r="AI36" s="70"/>
      <c r="AJ36" s="496" t="s">
        <v>94</v>
      </c>
      <c r="AK36" s="496"/>
      <c r="AL36" s="496"/>
      <c r="AM36" s="496">
        <f t="shared" ref="AM36" si="33">ROUNDDOWN(MIN(IF(AND(OR($G$13="無し",$G$13=""),D34&lt;=3.6),120000*D34,0),360000),-3)</f>
        <v>0</v>
      </c>
      <c r="AN36" s="496"/>
      <c r="AO36" s="524"/>
      <c r="AP36" s="148"/>
      <c r="AQ36" s="532"/>
      <c r="AR36" s="498" t="s">
        <v>272</v>
      </c>
      <c r="AS36" s="498"/>
      <c r="AT36" s="498"/>
      <c r="AU36" s="498"/>
      <c r="AV36" s="498"/>
      <c r="AW36" s="498"/>
      <c r="AX36" s="498"/>
      <c r="AY36" s="498"/>
      <c r="AZ36" s="498"/>
      <c r="BA36" s="498"/>
      <c r="BB36" s="480" t="s">
        <v>102</v>
      </c>
      <c r="BC36" s="481"/>
      <c r="BD36" s="481"/>
      <c r="BE36" s="482"/>
      <c r="BF36" s="495">
        <f t="shared" ref="BF36" si="34">ROUND(V34,2)*20000</f>
        <v>0</v>
      </c>
      <c r="BG36" s="495"/>
      <c r="BH36" s="524"/>
      <c r="BI36" s="9" t="s">
        <v>274</v>
      </c>
    </row>
    <row r="37" spans="2:62" ht="5.0999999999999996" customHeight="1" x14ac:dyDescent="0.45">
      <c r="B37" s="591"/>
      <c r="C37" s="592"/>
      <c r="D37" s="593"/>
      <c r="E37" s="594"/>
      <c r="F37" s="518"/>
      <c r="G37" s="597"/>
      <c r="H37" s="518"/>
      <c r="I37" s="514"/>
      <c r="J37" s="518"/>
      <c r="K37" s="597"/>
      <c r="L37" s="518"/>
      <c r="M37" s="597"/>
      <c r="N37" s="518"/>
      <c r="O37" s="597"/>
      <c r="P37" s="518"/>
      <c r="Q37" s="521"/>
      <c r="R37" s="3"/>
      <c r="S37" s="3"/>
      <c r="T37" s="3"/>
      <c r="U37" s="533"/>
      <c r="V37" s="534"/>
      <c r="Y37" s="526" t="s">
        <v>95</v>
      </c>
      <c r="Z37" s="527"/>
      <c r="AA37" s="527"/>
      <c r="AB37" s="528"/>
      <c r="AC37" s="67" t="s">
        <v>89</v>
      </c>
      <c r="AD37" s="67"/>
      <c r="AE37" s="67"/>
      <c r="AF37" s="67"/>
      <c r="AG37" s="68" t="s">
        <v>96</v>
      </c>
      <c r="AH37" s="69"/>
      <c r="AI37" s="70"/>
      <c r="AJ37" s="496" t="s">
        <v>97</v>
      </c>
      <c r="AK37" s="496"/>
      <c r="AL37" s="496"/>
      <c r="AM37" s="496">
        <f t="shared" ref="AM37" si="35">ROUNDDOWN(IF(AND($G$13="有り",D34&gt;3.6),110000*D34,0),-3)</f>
        <v>0</v>
      </c>
      <c r="AN37" s="496"/>
      <c r="AO37" s="524"/>
      <c r="AP37" s="149"/>
      <c r="AQ37" s="492" t="s">
        <v>359</v>
      </c>
      <c r="AR37" s="493" t="s">
        <v>277</v>
      </c>
      <c r="AS37" s="494"/>
      <c r="AT37" s="494"/>
      <c r="AU37" s="494"/>
      <c r="AV37" s="494"/>
      <c r="AW37" s="494"/>
      <c r="AX37" s="494"/>
      <c r="AY37" s="494"/>
      <c r="AZ37" s="494"/>
      <c r="BA37" s="494"/>
      <c r="BB37" s="480" t="s">
        <v>102</v>
      </c>
      <c r="BC37" s="481"/>
      <c r="BD37" s="481"/>
      <c r="BE37" s="482"/>
      <c r="BF37" s="495">
        <f t="shared" ref="BF37" si="36">N34*20000</f>
        <v>0</v>
      </c>
      <c r="BG37" s="495"/>
      <c r="BH37" s="524"/>
      <c r="BI37" s="9" t="s">
        <v>275</v>
      </c>
      <c r="BJ37" s="147"/>
    </row>
    <row r="38" spans="2:62" ht="5.0999999999999996" customHeight="1" x14ac:dyDescent="0.45">
      <c r="B38" s="591"/>
      <c r="C38" s="592"/>
      <c r="D38" s="593"/>
      <c r="E38" s="594"/>
      <c r="F38" s="598"/>
      <c r="G38" s="599"/>
      <c r="H38" s="598"/>
      <c r="I38" s="601"/>
      <c r="J38" s="598"/>
      <c r="K38" s="599"/>
      <c r="L38" s="598"/>
      <c r="M38" s="599"/>
      <c r="N38" s="598"/>
      <c r="O38" s="599"/>
      <c r="P38" s="598"/>
      <c r="Q38" s="605"/>
      <c r="R38" s="3"/>
      <c r="S38" s="3"/>
      <c r="T38" s="3"/>
      <c r="U38" s="533"/>
      <c r="V38" s="534"/>
      <c r="Y38" s="529"/>
      <c r="Z38" s="530"/>
      <c r="AA38" s="530"/>
      <c r="AB38" s="531"/>
      <c r="AC38" s="67" t="s">
        <v>92</v>
      </c>
      <c r="AD38" s="67"/>
      <c r="AE38" s="67"/>
      <c r="AF38" s="67"/>
      <c r="AG38" s="68" t="s">
        <v>99</v>
      </c>
      <c r="AH38" s="69"/>
      <c r="AI38" s="70"/>
      <c r="AJ38" s="496" t="s">
        <v>100</v>
      </c>
      <c r="AK38" s="496"/>
      <c r="AL38" s="496"/>
      <c r="AM38" s="496">
        <f t="shared" ref="AM38" si="37">ROUNDDOWN(IF(AND(OR($G$13="無し",$G$13=""),D34&gt;3.6),100000*D34,0),-3)</f>
        <v>0</v>
      </c>
      <c r="AN38" s="496"/>
      <c r="AO38" s="525"/>
      <c r="AP38" s="149"/>
      <c r="AQ38" s="492"/>
      <c r="AR38" s="493" t="s">
        <v>278</v>
      </c>
      <c r="AS38" s="494"/>
      <c r="AT38" s="494"/>
      <c r="AU38" s="494"/>
      <c r="AV38" s="494"/>
      <c r="AW38" s="494"/>
      <c r="AX38" s="494"/>
      <c r="AY38" s="494"/>
      <c r="AZ38" s="494"/>
      <c r="BA38" s="494"/>
      <c r="BB38" s="480" t="s">
        <v>264</v>
      </c>
      <c r="BC38" s="481"/>
      <c r="BD38" s="481"/>
      <c r="BE38" s="482"/>
      <c r="BF38" s="495">
        <f t="shared" ref="BF38" si="38">P34*10000</f>
        <v>0</v>
      </c>
      <c r="BG38" s="495"/>
      <c r="BH38" s="525"/>
      <c r="BI38" s="9" t="s">
        <v>276</v>
      </c>
    </row>
    <row r="39" spans="2:62" ht="5.0999999999999996" customHeight="1" x14ac:dyDescent="0.45">
      <c r="B39" s="591">
        <v>5</v>
      </c>
      <c r="C39" s="592"/>
      <c r="D39" s="593"/>
      <c r="E39" s="594"/>
      <c r="F39" s="595"/>
      <c r="G39" s="596"/>
      <c r="H39" s="595"/>
      <c r="I39" s="600"/>
      <c r="J39" s="602"/>
      <c r="K39" s="603"/>
      <c r="L39" s="595"/>
      <c r="M39" s="596"/>
      <c r="N39" s="595"/>
      <c r="O39" s="596"/>
      <c r="P39" s="595"/>
      <c r="Q39" s="604"/>
      <c r="R39" s="3"/>
      <c r="S39" s="3"/>
      <c r="T39" s="3"/>
      <c r="U39" s="533">
        <f t="shared" ref="U39" si="39">IFERROR(ROUND(D39*J39/F39,3),0)</f>
        <v>0</v>
      </c>
      <c r="V39" s="534">
        <f t="shared" ref="V39" si="40">IFERROR(ROUND(D39*L39/F39,3),0)</f>
        <v>0</v>
      </c>
      <c r="Y39" s="535" t="s">
        <v>284</v>
      </c>
      <c r="Z39" s="536"/>
      <c r="AA39" s="536"/>
      <c r="AB39" s="537"/>
      <c r="AC39" s="65" t="s">
        <v>83</v>
      </c>
      <c r="AD39" s="65"/>
      <c r="AE39" s="65"/>
      <c r="AF39" s="65"/>
      <c r="AG39" s="535" t="s">
        <v>285</v>
      </c>
      <c r="AH39" s="536"/>
      <c r="AI39" s="537"/>
      <c r="AJ39" s="538" t="s">
        <v>85</v>
      </c>
      <c r="AK39" s="539"/>
      <c r="AL39" s="540"/>
      <c r="AM39" s="161" t="s">
        <v>365</v>
      </c>
      <c r="AN39" s="162">
        <f t="shared" ref="AN39" si="41">B39</f>
        <v>5</v>
      </c>
      <c r="AO39" s="523">
        <f t="shared" ref="AO39" si="42">MAX(AM40:AN43)</f>
        <v>0</v>
      </c>
      <c r="AQ39" s="150"/>
      <c r="AR39" s="499" t="s">
        <v>360</v>
      </c>
      <c r="AS39" s="499"/>
      <c r="AT39" s="499"/>
      <c r="AU39" s="499"/>
      <c r="AV39" s="499"/>
      <c r="AW39" s="499"/>
      <c r="AX39" s="499"/>
      <c r="AY39" s="499"/>
      <c r="AZ39" s="499"/>
      <c r="BA39" s="499"/>
      <c r="BB39" s="500" t="s">
        <v>84</v>
      </c>
      <c r="BC39" s="501"/>
      <c r="BD39" s="501"/>
      <c r="BE39" s="502"/>
      <c r="BF39" s="503" t="s">
        <v>86</v>
      </c>
      <c r="BG39" s="504"/>
      <c r="BH39" s="523">
        <f t="shared" ref="BH39" si="43">IFERROR(ROUNDDOWN(SUM(BF40:BG43),-3),0)</f>
        <v>0</v>
      </c>
    </row>
    <row r="40" spans="2:62" ht="5.0999999999999996" customHeight="1" x14ac:dyDescent="0.45">
      <c r="B40" s="591"/>
      <c r="C40" s="592"/>
      <c r="D40" s="593"/>
      <c r="E40" s="594"/>
      <c r="F40" s="518"/>
      <c r="G40" s="597"/>
      <c r="H40" s="518"/>
      <c r="I40" s="514"/>
      <c r="J40" s="518"/>
      <c r="K40" s="597"/>
      <c r="L40" s="518"/>
      <c r="M40" s="597"/>
      <c r="N40" s="518"/>
      <c r="O40" s="597"/>
      <c r="P40" s="518"/>
      <c r="Q40" s="521"/>
      <c r="R40" s="3"/>
      <c r="S40" s="3"/>
      <c r="T40" s="3"/>
      <c r="U40" s="533"/>
      <c r="V40" s="534"/>
      <c r="Y40" s="526" t="s">
        <v>88</v>
      </c>
      <c r="Z40" s="527"/>
      <c r="AA40" s="527"/>
      <c r="AB40" s="528"/>
      <c r="AC40" s="67" t="s">
        <v>89</v>
      </c>
      <c r="AD40" s="67"/>
      <c r="AE40" s="67"/>
      <c r="AF40" s="67"/>
      <c r="AG40" s="68" t="s">
        <v>90</v>
      </c>
      <c r="AH40" s="69"/>
      <c r="AI40" s="70"/>
      <c r="AJ40" s="496" t="s">
        <v>91</v>
      </c>
      <c r="AK40" s="496"/>
      <c r="AL40" s="496"/>
      <c r="AM40" s="496">
        <f t="shared" ref="AM40" si="44">ROUNDDOWN(MIN(IF(AND($G$13="有り",D39&lt;=3.6),130000*D39,0),390000),-3)</f>
        <v>0</v>
      </c>
      <c r="AN40" s="496"/>
      <c r="AO40" s="524"/>
      <c r="AP40" s="148"/>
      <c r="AQ40" s="532" t="s">
        <v>358</v>
      </c>
      <c r="AR40" s="498" t="s">
        <v>271</v>
      </c>
      <c r="AS40" s="498"/>
      <c r="AT40" s="498"/>
      <c r="AU40" s="498"/>
      <c r="AV40" s="498"/>
      <c r="AW40" s="498"/>
      <c r="AX40" s="498"/>
      <c r="AY40" s="498"/>
      <c r="AZ40" s="498"/>
      <c r="BA40" s="498"/>
      <c r="BB40" s="480" t="s">
        <v>101</v>
      </c>
      <c r="BC40" s="481"/>
      <c r="BD40" s="481"/>
      <c r="BE40" s="482"/>
      <c r="BF40" s="495">
        <f t="shared" ref="BF40" si="45">ROUND(U39,2)*50000</f>
        <v>0</v>
      </c>
      <c r="BG40" s="495"/>
      <c r="BH40" s="524"/>
      <c r="BI40" s="9" t="s">
        <v>273</v>
      </c>
    </row>
    <row r="41" spans="2:62" ht="5.0999999999999996" customHeight="1" x14ac:dyDescent="0.45">
      <c r="B41" s="591"/>
      <c r="C41" s="592"/>
      <c r="D41" s="593"/>
      <c r="E41" s="594"/>
      <c r="F41" s="518"/>
      <c r="G41" s="597"/>
      <c r="H41" s="518"/>
      <c r="I41" s="514"/>
      <c r="J41" s="518"/>
      <c r="K41" s="597"/>
      <c r="L41" s="518"/>
      <c r="M41" s="597"/>
      <c r="N41" s="518"/>
      <c r="O41" s="597"/>
      <c r="P41" s="518"/>
      <c r="Q41" s="521"/>
      <c r="R41" s="3"/>
      <c r="S41" s="3"/>
      <c r="T41" s="3"/>
      <c r="U41" s="533"/>
      <c r="V41" s="534"/>
      <c r="Y41" s="529"/>
      <c r="Z41" s="530"/>
      <c r="AA41" s="530"/>
      <c r="AB41" s="531"/>
      <c r="AC41" s="67" t="s">
        <v>92</v>
      </c>
      <c r="AD41" s="67"/>
      <c r="AE41" s="67"/>
      <c r="AF41" s="67"/>
      <c r="AG41" s="68" t="s">
        <v>93</v>
      </c>
      <c r="AH41" s="69"/>
      <c r="AI41" s="70"/>
      <c r="AJ41" s="496" t="s">
        <v>94</v>
      </c>
      <c r="AK41" s="496"/>
      <c r="AL41" s="496"/>
      <c r="AM41" s="496">
        <f t="shared" ref="AM41" si="46">ROUNDDOWN(MIN(IF(AND(OR($G$13="無し",$G$13=""),D39&lt;=3.6),120000*D39,0),360000),-3)</f>
        <v>0</v>
      </c>
      <c r="AN41" s="496"/>
      <c r="AO41" s="524"/>
      <c r="AP41" s="148"/>
      <c r="AQ41" s="532"/>
      <c r="AR41" s="498" t="s">
        <v>272</v>
      </c>
      <c r="AS41" s="498"/>
      <c r="AT41" s="498"/>
      <c r="AU41" s="498"/>
      <c r="AV41" s="498"/>
      <c r="AW41" s="498"/>
      <c r="AX41" s="498"/>
      <c r="AY41" s="498"/>
      <c r="AZ41" s="498"/>
      <c r="BA41" s="498"/>
      <c r="BB41" s="480" t="s">
        <v>102</v>
      </c>
      <c r="BC41" s="481"/>
      <c r="BD41" s="481"/>
      <c r="BE41" s="482"/>
      <c r="BF41" s="495">
        <f t="shared" ref="BF41" si="47">ROUND(V39,2)*20000</f>
        <v>0</v>
      </c>
      <c r="BG41" s="495"/>
      <c r="BH41" s="524"/>
      <c r="BI41" s="9" t="s">
        <v>274</v>
      </c>
    </row>
    <row r="42" spans="2:62" ht="5.0999999999999996" customHeight="1" x14ac:dyDescent="0.45">
      <c r="B42" s="591"/>
      <c r="C42" s="592"/>
      <c r="D42" s="593"/>
      <c r="E42" s="594"/>
      <c r="F42" s="518"/>
      <c r="G42" s="597"/>
      <c r="H42" s="518"/>
      <c r="I42" s="514"/>
      <c r="J42" s="518"/>
      <c r="K42" s="597"/>
      <c r="L42" s="518"/>
      <c r="M42" s="597"/>
      <c r="N42" s="518"/>
      <c r="O42" s="597"/>
      <c r="P42" s="518"/>
      <c r="Q42" s="521"/>
      <c r="R42" s="3"/>
      <c r="S42" s="3"/>
      <c r="T42" s="3"/>
      <c r="U42" s="533"/>
      <c r="V42" s="534"/>
      <c r="Y42" s="526" t="s">
        <v>95</v>
      </c>
      <c r="Z42" s="527"/>
      <c r="AA42" s="527"/>
      <c r="AB42" s="528"/>
      <c r="AC42" s="67" t="s">
        <v>89</v>
      </c>
      <c r="AD42" s="67"/>
      <c r="AE42" s="67"/>
      <c r="AF42" s="67"/>
      <c r="AG42" s="68" t="s">
        <v>96</v>
      </c>
      <c r="AH42" s="69"/>
      <c r="AI42" s="70"/>
      <c r="AJ42" s="496" t="s">
        <v>97</v>
      </c>
      <c r="AK42" s="496"/>
      <c r="AL42" s="496"/>
      <c r="AM42" s="496">
        <f t="shared" ref="AM42" si="48">ROUNDDOWN(IF(AND($G$13="有り",D39&gt;3.6),110000*D39,0),-3)</f>
        <v>0</v>
      </c>
      <c r="AN42" s="496"/>
      <c r="AO42" s="524"/>
      <c r="AP42" s="149"/>
      <c r="AQ42" s="492" t="s">
        <v>359</v>
      </c>
      <c r="AR42" s="493" t="s">
        <v>277</v>
      </c>
      <c r="AS42" s="494"/>
      <c r="AT42" s="494"/>
      <c r="AU42" s="494"/>
      <c r="AV42" s="494"/>
      <c r="AW42" s="494"/>
      <c r="AX42" s="494"/>
      <c r="AY42" s="494"/>
      <c r="AZ42" s="494"/>
      <c r="BA42" s="494"/>
      <c r="BB42" s="480" t="s">
        <v>102</v>
      </c>
      <c r="BC42" s="481"/>
      <c r="BD42" s="481"/>
      <c r="BE42" s="482"/>
      <c r="BF42" s="495">
        <f t="shared" ref="BF42" si="49">N39*20000</f>
        <v>0</v>
      </c>
      <c r="BG42" s="495"/>
      <c r="BH42" s="524"/>
      <c r="BI42" s="9" t="s">
        <v>275</v>
      </c>
      <c r="BJ42" s="147"/>
    </row>
    <row r="43" spans="2:62" ht="5.0999999999999996" customHeight="1" x14ac:dyDescent="0.45">
      <c r="B43" s="591"/>
      <c r="C43" s="592"/>
      <c r="D43" s="593"/>
      <c r="E43" s="594"/>
      <c r="F43" s="598"/>
      <c r="G43" s="599"/>
      <c r="H43" s="598"/>
      <c r="I43" s="601"/>
      <c r="J43" s="598"/>
      <c r="K43" s="599"/>
      <c r="L43" s="598"/>
      <c r="M43" s="599"/>
      <c r="N43" s="598"/>
      <c r="O43" s="599"/>
      <c r="P43" s="598"/>
      <c r="Q43" s="605"/>
      <c r="R43" s="3"/>
      <c r="S43" s="3"/>
      <c r="T43" s="3"/>
      <c r="U43" s="533"/>
      <c r="V43" s="534"/>
      <c r="Y43" s="529"/>
      <c r="Z43" s="530"/>
      <c r="AA43" s="530"/>
      <c r="AB43" s="531"/>
      <c r="AC43" s="67" t="s">
        <v>92</v>
      </c>
      <c r="AD43" s="67"/>
      <c r="AE43" s="67"/>
      <c r="AF43" s="67"/>
      <c r="AG43" s="68" t="s">
        <v>99</v>
      </c>
      <c r="AH43" s="69"/>
      <c r="AI43" s="70"/>
      <c r="AJ43" s="496" t="s">
        <v>100</v>
      </c>
      <c r="AK43" s="496"/>
      <c r="AL43" s="496"/>
      <c r="AM43" s="496">
        <f t="shared" ref="AM43" si="50">ROUNDDOWN(IF(AND(OR($G$13="無し",$G$13=""),D39&gt;3.6),100000*D39,0),-3)</f>
        <v>0</v>
      </c>
      <c r="AN43" s="496"/>
      <c r="AO43" s="525"/>
      <c r="AP43" s="149"/>
      <c r="AQ43" s="492"/>
      <c r="AR43" s="493" t="s">
        <v>278</v>
      </c>
      <c r="AS43" s="494"/>
      <c r="AT43" s="494"/>
      <c r="AU43" s="494"/>
      <c r="AV43" s="494"/>
      <c r="AW43" s="494"/>
      <c r="AX43" s="494"/>
      <c r="AY43" s="494"/>
      <c r="AZ43" s="494"/>
      <c r="BA43" s="494"/>
      <c r="BB43" s="480" t="s">
        <v>264</v>
      </c>
      <c r="BC43" s="481"/>
      <c r="BD43" s="481"/>
      <c r="BE43" s="482"/>
      <c r="BF43" s="495">
        <f t="shared" ref="BF43" si="51">P39*10000</f>
        <v>0</v>
      </c>
      <c r="BG43" s="495"/>
      <c r="BH43" s="525"/>
      <c r="BI43" s="9" t="s">
        <v>276</v>
      </c>
    </row>
    <row r="44" spans="2:62" ht="5.0999999999999996" customHeight="1" x14ac:dyDescent="0.45">
      <c r="B44" s="591">
        <v>6</v>
      </c>
      <c r="C44" s="592"/>
      <c r="D44" s="593"/>
      <c r="E44" s="594"/>
      <c r="F44" s="595"/>
      <c r="G44" s="596"/>
      <c r="H44" s="595"/>
      <c r="I44" s="600"/>
      <c r="J44" s="602"/>
      <c r="K44" s="603"/>
      <c r="L44" s="595"/>
      <c r="M44" s="596"/>
      <c r="N44" s="595"/>
      <c r="O44" s="596"/>
      <c r="P44" s="595"/>
      <c r="Q44" s="604"/>
      <c r="R44" s="3"/>
      <c r="S44" s="3"/>
      <c r="T44" s="3"/>
      <c r="U44" s="533">
        <f t="shared" ref="U44" si="52">IFERROR(ROUND(D44*J44/F44,3),0)</f>
        <v>0</v>
      </c>
      <c r="V44" s="534">
        <f t="shared" ref="V44" si="53">IFERROR(ROUND(D44*L44/F44,3),0)</f>
        <v>0</v>
      </c>
      <c r="Y44" s="535" t="s">
        <v>284</v>
      </c>
      <c r="Z44" s="536"/>
      <c r="AA44" s="536"/>
      <c r="AB44" s="537"/>
      <c r="AC44" s="65" t="s">
        <v>83</v>
      </c>
      <c r="AD44" s="65"/>
      <c r="AE44" s="65"/>
      <c r="AF44" s="65"/>
      <c r="AG44" s="535" t="s">
        <v>285</v>
      </c>
      <c r="AH44" s="536"/>
      <c r="AI44" s="537"/>
      <c r="AJ44" s="538" t="s">
        <v>85</v>
      </c>
      <c r="AK44" s="539"/>
      <c r="AL44" s="540"/>
      <c r="AM44" s="161" t="s">
        <v>365</v>
      </c>
      <c r="AN44" s="162">
        <f t="shared" ref="AN44" si="54">B44</f>
        <v>6</v>
      </c>
      <c r="AO44" s="523">
        <f t="shared" ref="AO44" si="55">MAX(AM45:AN48)</f>
        <v>0</v>
      </c>
      <c r="AQ44" s="150"/>
      <c r="AR44" s="499" t="s">
        <v>360</v>
      </c>
      <c r="AS44" s="499"/>
      <c r="AT44" s="499"/>
      <c r="AU44" s="499"/>
      <c r="AV44" s="499"/>
      <c r="AW44" s="499"/>
      <c r="AX44" s="499"/>
      <c r="AY44" s="499"/>
      <c r="AZ44" s="499"/>
      <c r="BA44" s="499"/>
      <c r="BB44" s="500" t="s">
        <v>84</v>
      </c>
      <c r="BC44" s="501"/>
      <c r="BD44" s="501"/>
      <c r="BE44" s="502"/>
      <c r="BF44" s="503" t="s">
        <v>86</v>
      </c>
      <c r="BG44" s="504"/>
      <c r="BH44" s="523">
        <f t="shared" ref="BH44" si="56">IFERROR(ROUNDDOWN(SUM(BF45:BG48),-3),0)</f>
        <v>0</v>
      </c>
    </row>
    <row r="45" spans="2:62" ht="5.0999999999999996" customHeight="1" x14ac:dyDescent="0.45">
      <c r="B45" s="591"/>
      <c r="C45" s="592"/>
      <c r="D45" s="593"/>
      <c r="E45" s="594"/>
      <c r="F45" s="518"/>
      <c r="G45" s="597"/>
      <c r="H45" s="518"/>
      <c r="I45" s="514"/>
      <c r="J45" s="518"/>
      <c r="K45" s="597"/>
      <c r="L45" s="518"/>
      <c r="M45" s="597"/>
      <c r="N45" s="518"/>
      <c r="O45" s="597"/>
      <c r="P45" s="518"/>
      <c r="Q45" s="521"/>
      <c r="R45" s="3"/>
      <c r="S45" s="3"/>
      <c r="T45" s="3"/>
      <c r="U45" s="533"/>
      <c r="V45" s="534"/>
      <c r="Y45" s="526" t="s">
        <v>88</v>
      </c>
      <c r="Z45" s="527"/>
      <c r="AA45" s="527"/>
      <c r="AB45" s="528"/>
      <c r="AC45" s="67" t="s">
        <v>89</v>
      </c>
      <c r="AD45" s="67"/>
      <c r="AE45" s="67"/>
      <c r="AF45" s="67"/>
      <c r="AG45" s="68" t="s">
        <v>90</v>
      </c>
      <c r="AH45" s="69"/>
      <c r="AI45" s="70"/>
      <c r="AJ45" s="496" t="s">
        <v>91</v>
      </c>
      <c r="AK45" s="496"/>
      <c r="AL45" s="496"/>
      <c r="AM45" s="496">
        <f t="shared" ref="AM45" si="57">ROUNDDOWN(MIN(IF(AND($G$13="有り",D44&lt;=3.6),130000*D44,0),390000),-3)</f>
        <v>0</v>
      </c>
      <c r="AN45" s="496"/>
      <c r="AO45" s="524"/>
      <c r="AP45" s="148"/>
      <c r="AQ45" s="532" t="s">
        <v>358</v>
      </c>
      <c r="AR45" s="498" t="s">
        <v>271</v>
      </c>
      <c r="AS45" s="498"/>
      <c r="AT45" s="498"/>
      <c r="AU45" s="498"/>
      <c r="AV45" s="498"/>
      <c r="AW45" s="498"/>
      <c r="AX45" s="498"/>
      <c r="AY45" s="498"/>
      <c r="AZ45" s="498"/>
      <c r="BA45" s="498"/>
      <c r="BB45" s="480" t="s">
        <v>101</v>
      </c>
      <c r="BC45" s="481"/>
      <c r="BD45" s="481"/>
      <c r="BE45" s="482"/>
      <c r="BF45" s="495">
        <f t="shared" ref="BF45" si="58">ROUND(U44,2)*50000</f>
        <v>0</v>
      </c>
      <c r="BG45" s="495"/>
      <c r="BH45" s="524"/>
      <c r="BI45" s="9" t="s">
        <v>273</v>
      </c>
    </row>
    <row r="46" spans="2:62" ht="5.0999999999999996" customHeight="1" x14ac:dyDescent="0.45">
      <c r="B46" s="591"/>
      <c r="C46" s="592"/>
      <c r="D46" s="593"/>
      <c r="E46" s="594"/>
      <c r="F46" s="518"/>
      <c r="G46" s="597"/>
      <c r="H46" s="518"/>
      <c r="I46" s="514"/>
      <c r="J46" s="518"/>
      <c r="K46" s="597"/>
      <c r="L46" s="518"/>
      <c r="M46" s="597"/>
      <c r="N46" s="518"/>
      <c r="O46" s="597"/>
      <c r="P46" s="518"/>
      <c r="Q46" s="521"/>
      <c r="R46" s="3"/>
      <c r="S46" s="3"/>
      <c r="T46" s="3"/>
      <c r="U46" s="533"/>
      <c r="V46" s="534"/>
      <c r="Y46" s="529"/>
      <c r="Z46" s="530"/>
      <c r="AA46" s="530"/>
      <c r="AB46" s="531"/>
      <c r="AC46" s="67" t="s">
        <v>92</v>
      </c>
      <c r="AD46" s="67"/>
      <c r="AE46" s="67"/>
      <c r="AF46" s="67"/>
      <c r="AG46" s="68" t="s">
        <v>93</v>
      </c>
      <c r="AH46" s="69"/>
      <c r="AI46" s="70"/>
      <c r="AJ46" s="496" t="s">
        <v>94</v>
      </c>
      <c r="AK46" s="496"/>
      <c r="AL46" s="496"/>
      <c r="AM46" s="496">
        <f t="shared" ref="AM46" si="59">ROUNDDOWN(MIN(IF(AND(OR($G$13="無し",$G$13=""),D44&lt;=3.6),120000*D44,0),360000),-3)</f>
        <v>0</v>
      </c>
      <c r="AN46" s="496"/>
      <c r="AO46" s="524"/>
      <c r="AP46" s="148"/>
      <c r="AQ46" s="532"/>
      <c r="AR46" s="498" t="s">
        <v>272</v>
      </c>
      <c r="AS46" s="498"/>
      <c r="AT46" s="498"/>
      <c r="AU46" s="498"/>
      <c r="AV46" s="498"/>
      <c r="AW46" s="498"/>
      <c r="AX46" s="498"/>
      <c r="AY46" s="498"/>
      <c r="AZ46" s="498"/>
      <c r="BA46" s="498"/>
      <c r="BB46" s="480" t="s">
        <v>102</v>
      </c>
      <c r="BC46" s="481"/>
      <c r="BD46" s="481"/>
      <c r="BE46" s="482"/>
      <c r="BF46" s="495">
        <f t="shared" ref="BF46" si="60">ROUND(V44,2)*20000</f>
        <v>0</v>
      </c>
      <c r="BG46" s="495"/>
      <c r="BH46" s="524"/>
      <c r="BI46" s="9" t="s">
        <v>274</v>
      </c>
    </row>
    <row r="47" spans="2:62" ht="5.0999999999999996" customHeight="1" x14ac:dyDescent="0.45">
      <c r="B47" s="591"/>
      <c r="C47" s="592"/>
      <c r="D47" s="593"/>
      <c r="E47" s="594"/>
      <c r="F47" s="518"/>
      <c r="G47" s="597"/>
      <c r="H47" s="518"/>
      <c r="I47" s="514"/>
      <c r="J47" s="518"/>
      <c r="K47" s="597"/>
      <c r="L47" s="518"/>
      <c r="M47" s="597"/>
      <c r="N47" s="518"/>
      <c r="O47" s="597"/>
      <c r="P47" s="518"/>
      <c r="Q47" s="521"/>
      <c r="R47" s="3"/>
      <c r="S47" s="3"/>
      <c r="T47" s="3"/>
      <c r="U47" s="533"/>
      <c r="V47" s="534"/>
      <c r="Y47" s="526" t="s">
        <v>95</v>
      </c>
      <c r="Z47" s="527"/>
      <c r="AA47" s="527"/>
      <c r="AB47" s="528"/>
      <c r="AC47" s="67" t="s">
        <v>89</v>
      </c>
      <c r="AD47" s="67"/>
      <c r="AE47" s="67"/>
      <c r="AF47" s="67"/>
      <c r="AG47" s="68" t="s">
        <v>96</v>
      </c>
      <c r="AH47" s="69"/>
      <c r="AI47" s="70"/>
      <c r="AJ47" s="496" t="s">
        <v>97</v>
      </c>
      <c r="AK47" s="496"/>
      <c r="AL47" s="496"/>
      <c r="AM47" s="496">
        <f t="shared" ref="AM47" si="61">ROUNDDOWN(IF(AND($G$13="有り",D44&gt;3.6),110000*D44,0),-3)</f>
        <v>0</v>
      </c>
      <c r="AN47" s="496"/>
      <c r="AO47" s="524"/>
      <c r="AP47" s="149"/>
      <c r="AQ47" s="492" t="s">
        <v>359</v>
      </c>
      <c r="AR47" s="493" t="s">
        <v>277</v>
      </c>
      <c r="AS47" s="494"/>
      <c r="AT47" s="494"/>
      <c r="AU47" s="494"/>
      <c r="AV47" s="494"/>
      <c r="AW47" s="494"/>
      <c r="AX47" s="494"/>
      <c r="AY47" s="494"/>
      <c r="AZ47" s="494"/>
      <c r="BA47" s="494"/>
      <c r="BB47" s="480" t="s">
        <v>102</v>
      </c>
      <c r="BC47" s="481"/>
      <c r="BD47" s="481"/>
      <c r="BE47" s="482"/>
      <c r="BF47" s="495">
        <f t="shared" ref="BF47" si="62">N44*20000</f>
        <v>0</v>
      </c>
      <c r="BG47" s="495"/>
      <c r="BH47" s="524"/>
      <c r="BI47" s="9" t="s">
        <v>275</v>
      </c>
      <c r="BJ47" s="147"/>
    </row>
    <row r="48" spans="2:62" ht="5.0999999999999996" customHeight="1" x14ac:dyDescent="0.45">
      <c r="B48" s="591"/>
      <c r="C48" s="592"/>
      <c r="D48" s="593"/>
      <c r="E48" s="594"/>
      <c r="F48" s="598"/>
      <c r="G48" s="599"/>
      <c r="H48" s="598"/>
      <c r="I48" s="601"/>
      <c r="J48" s="598"/>
      <c r="K48" s="599"/>
      <c r="L48" s="598"/>
      <c r="M48" s="599"/>
      <c r="N48" s="598"/>
      <c r="O48" s="599"/>
      <c r="P48" s="598"/>
      <c r="Q48" s="605"/>
      <c r="R48" s="3"/>
      <c r="S48" s="3"/>
      <c r="T48" s="3"/>
      <c r="U48" s="533"/>
      <c r="V48" s="534"/>
      <c r="Y48" s="529"/>
      <c r="Z48" s="530"/>
      <c r="AA48" s="530"/>
      <c r="AB48" s="531"/>
      <c r="AC48" s="67" t="s">
        <v>92</v>
      </c>
      <c r="AD48" s="67"/>
      <c r="AE48" s="67"/>
      <c r="AF48" s="67"/>
      <c r="AG48" s="68" t="s">
        <v>99</v>
      </c>
      <c r="AH48" s="69"/>
      <c r="AI48" s="70"/>
      <c r="AJ48" s="496" t="s">
        <v>100</v>
      </c>
      <c r="AK48" s="496"/>
      <c r="AL48" s="496"/>
      <c r="AM48" s="496">
        <f t="shared" ref="AM48" si="63">ROUNDDOWN(IF(AND(OR($G$13="無し",$G$13=""),D44&gt;3.6),100000*D44,0),-3)</f>
        <v>0</v>
      </c>
      <c r="AN48" s="496"/>
      <c r="AO48" s="525"/>
      <c r="AP48" s="149"/>
      <c r="AQ48" s="492"/>
      <c r="AR48" s="493" t="s">
        <v>278</v>
      </c>
      <c r="AS48" s="494"/>
      <c r="AT48" s="494"/>
      <c r="AU48" s="494"/>
      <c r="AV48" s="494"/>
      <c r="AW48" s="494"/>
      <c r="AX48" s="494"/>
      <c r="AY48" s="494"/>
      <c r="AZ48" s="494"/>
      <c r="BA48" s="494"/>
      <c r="BB48" s="480" t="s">
        <v>264</v>
      </c>
      <c r="BC48" s="481"/>
      <c r="BD48" s="481"/>
      <c r="BE48" s="482"/>
      <c r="BF48" s="495">
        <f t="shared" ref="BF48" si="64">P44*10000</f>
        <v>0</v>
      </c>
      <c r="BG48" s="495"/>
      <c r="BH48" s="525"/>
      <c r="BI48" s="9" t="s">
        <v>276</v>
      </c>
    </row>
    <row r="49" spans="2:62" ht="5.0999999999999996" customHeight="1" x14ac:dyDescent="0.45">
      <c r="B49" s="591">
        <v>7</v>
      </c>
      <c r="C49" s="592"/>
      <c r="D49" s="593"/>
      <c r="E49" s="594"/>
      <c r="F49" s="595"/>
      <c r="G49" s="596"/>
      <c r="H49" s="595"/>
      <c r="I49" s="600"/>
      <c r="J49" s="602"/>
      <c r="K49" s="603"/>
      <c r="L49" s="595"/>
      <c r="M49" s="596"/>
      <c r="N49" s="595"/>
      <c r="O49" s="596"/>
      <c r="P49" s="595"/>
      <c r="Q49" s="604"/>
      <c r="R49" s="3"/>
      <c r="S49" s="3"/>
      <c r="T49" s="3"/>
      <c r="U49" s="533">
        <f t="shared" ref="U49" si="65">IFERROR(ROUND(D49*J49/F49,3),0)</f>
        <v>0</v>
      </c>
      <c r="V49" s="534">
        <f t="shared" ref="V49" si="66">IFERROR(ROUND(D49*L49/F49,3),0)</f>
        <v>0</v>
      </c>
      <c r="Y49" s="535" t="s">
        <v>284</v>
      </c>
      <c r="Z49" s="536"/>
      <c r="AA49" s="536"/>
      <c r="AB49" s="537"/>
      <c r="AC49" s="65" t="s">
        <v>83</v>
      </c>
      <c r="AD49" s="65"/>
      <c r="AE49" s="65"/>
      <c r="AF49" s="65"/>
      <c r="AG49" s="535" t="s">
        <v>285</v>
      </c>
      <c r="AH49" s="536"/>
      <c r="AI49" s="537"/>
      <c r="AJ49" s="538" t="s">
        <v>85</v>
      </c>
      <c r="AK49" s="539"/>
      <c r="AL49" s="540"/>
      <c r="AM49" s="161" t="s">
        <v>365</v>
      </c>
      <c r="AN49" s="162">
        <f t="shared" ref="AN49" si="67">B49</f>
        <v>7</v>
      </c>
      <c r="AO49" s="523">
        <f t="shared" ref="AO49" si="68">MAX(AM50:AN53)</f>
        <v>0</v>
      </c>
      <c r="AQ49" s="150"/>
      <c r="AR49" s="499" t="s">
        <v>360</v>
      </c>
      <c r="AS49" s="499"/>
      <c r="AT49" s="499"/>
      <c r="AU49" s="499"/>
      <c r="AV49" s="499"/>
      <c r="AW49" s="499"/>
      <c r="AX49" s="499"/>
      <c r="AY49" s="499"/>
      <c r="AZ49" s="499"/>
      <c r="BA49" s="499"/>
      <c r="BB49" s="500" t="s">
        <v>84</v>
      </c>
      <c r="BC49" s="501"/>
      <c r="BD49" s="501"/>
      <c r="BE49" s="502"/>
      <c r="BF49" s="503" t="s">
        <v>86</v>
      </c>
      <c r="BG49" s="504"/>
      <c r="BH49" s="523">
        <f t="shared" ref="BH49" si="69">IFERROR(ROUNDDOWN(SUM(BF50:BG53),-3),0)</f>
        <v>0</v>
      </c>
    </row>
    <row r="50" spans="2:62" ht="5.0999999999999996" customHeight="1" x14ac:dyDescent="0.45">
      <c r="B50" s="591"/>
      <c r="C50" s="592"/>
      <c r="D50" s="593"/>
      <c r="E50" s="594"/>
      <c r="F50" s="518"/>
      <c r="G50" s="597"/>
      <c r="H50" s="518"/>
      <c r="I50" s="514"/>
      <c r="J50" s="518"/>
      <c r="K50" s="597"/>
      <c r="L50" s="518"/>
      <c r="M50" s="597"/>
      <c r="N50" s="518"/>
      <c r="O50" s="597"/>
      <c r="P50" s="518"/>
      <c r="Q50" s="521"/>
      <c r="R50" s="3"/>
      <c r="S50" s="3"/>
      <c r="T50" s="3"/>
      <c r="U50" s="533"/>
      <c r="V50" s="534"/>
      <c r="Y50" s="526" t="s">
        <v>88</v>
      </c>
      <c r="Z50" s="527"/>
      <c r="AA50" s="527"/>
      <c r="AB50" s="528"/>
      <c r="AC50" s="67" t="s">
        <v>89</v>
      </c>
      <c r="AD50" s="67"/>
      <c r="AE50" s="67"/>
      <c r="AF50" s="67"/>
      <c r="AG50" s="68" t="s">
        <v>90</v>
      </c>
      <c r="AH50" s="69"/>
      <c r="AI50" s="70"/>
      <c r="AJ50" s="496" t="s">
        <v>91</v>
      </c>
      <c r="AK50" s="496"/>
      <c r="AL50" s="496"/>
      <c r="AM50" s="496">
        <f t="shared" ref="AM50" si="70">ROUNDDOWN(MIN(IF(AND($G$13="有り",D49&lt;=3.6),130000*D49,0),390000),-3)</f>
        <v>0</v>
      </c>
      <c r="AN50" s="496"/>
      <c r="AO50" s="524"/>
      <c r="AP50" s="148"/>
      <c r="AQ50" s="532" t="s">
        <v>358</v>
      </c>
      <c r="AR50" s="498" t="s">
        <v>271</v>
      </c>
      <c r="AS50" s="498"/>
      <c r="AT50" s="498"/>
      <c r="AU50" s="498"/>
      <c r="AV50" s="498"/>
      <c r="AW50" s="498"/>
      <c r="AX50" s="498"/>
      <c r="AY50" s="498"/>
      <c r="AZ50" s="498"/>
      <c r="BA50" s="498"/>
      <c r="BB50" s="480" t="s">
        <v>101</v>
      </c>
      <c r="BC50" s="481"/>
      <c r="BD50" s="481"/>
      <c r="BE50" s="482"/>
      <c r="BF50" s="495">
        <f t="shared" ref="BF50" si="71">ROUND(U49,2)*50000</f>
        <v>0</v>
      </c>
      <c r="BG50" s="495"/>
      <c r="BH50" s="524"/>
      <c r="BI50" s="9" t="s">
        <v>273</v>
      </c>
    </row>
    <row r="51" spans="2:62" ht="5.0999999999999996" customHeight="1" x14ac:dyDescent="0.45">
      <c r="B51" s="591"/>
      <c r="C51" s="592"/>
      <c r="D51" s="593"/>
      <c r="E51" s="594"/>
      <c r="F51" s="518"/>
      <c r="G51" s="597"/>
      <c r="H51" s="518"/>
      <c r="I51" s="514"/>
      <c r="J51" s="518"/>
      <c r="K51" s="597"/>
      <c r="L51" s="518"/>
      <c r="M51" s="597"/>
      <c r="N51" s="518"/>
      <c r="O51" s="597"/>
      <c r="P51" s="518"/>
      <c r="Q51" s="521"/>
      <c r="R51" s="3"/>
      <c r="S51" s="3"/>
      <c r="T51" s="3"/>
      <c r="U51" s="533"/>
      <c r="V51" s="534"/>
      <c r="Y51" s="529"/>
      <c r="Z51" s="530"/>
      <c r="AA51" s="530"/>
      <c r="AB51" s="531"/>
      <c r="AC51" s="67" t="s">
        <v>92</v>
      </c>
      <c r="AD51" s="67"/>
      <c r="AE51" s="67"/>
      <c r="AF51" s="67"/>
      <c r="AG51" s="68" t="s">
        <v>93</v>
      </c>
      <c r="AH51" s="69"/>
      <c r="AI51" s="70"/>
      <c r="AJ51" s="496" t="s">
        <v>94</v>
      </c>
      <c r="AK51" s="496"/>
      <c r="AL51" s="496"/>
      <c r="AM51" s="496">
        <f t="shared" ref="AM51" si="72">ROUNDDOWN(MIN(IF(AND(OR($G$13="無し",$G$13=""),D49&lt;=3.6),120000*D49,0),360000),-3)</f>
        <v>0</v>
      </c>
      <c r="AN51" s="496"/>
      <c r="AO51" s="524"/>
      <c r="AP51" s="148"/>
      <c r="AQ51" s="532"/>
      <c r="AR51" s="498" t="s">
        <v>272</v>
      </c>
      <c r="AS51" s="498"/>
      <c r="AT51" s="498"/>
      <c r="AU51" s="498"/>
      <c r="AV51" s="498"/>
      <c r="AW51" s="498"/>
      <c r="AX51" s="498"/>
      <c r="AY51" s="498"/>
      <c r="AZ51" s="498"/>
      <c r="BA51" s="498"/>
      <c r="BB51" s="480" t="s">
        <v>102</v>
      </c>
      <c r="BC51" s="481"/>
      <c r="BD51" s="481"/>
      <c r="BE51" s="482"/>
      <c r="BF51" s="495">
        <f t="shared" ref="BF51" si="73">ROUND(V49,2)*20000</f>
        <v>0</v>
      </c>
      <c r="BG51" s="495"/>
      <c r="BH51" s="524"/>
      <c r="BI51" s="9" t="s">
        <v>274</v>
      </c>
    </row>
    <row r="52" spans="2:62" ht="5.0999999999999996" customHeight="1" x14ac:dyDescent="0.45">
      <c r="B52" s="591"/>
      <c r="C52" s="592"/>
      <c r="D52" s="593"/>
      <c r="E52" s="594"/>
      <c r="F52" s="518"/>
      <c r="G52" s="597"/>
      <c r="H52" s="518"/>
      <c r="I52" s="514"/>
      <c r="J52" s="518"/>
      <c r="K52" s="597"/>
      <c r="L52" s="518"/>
      <c r="M52" s="597"/>
      <c r="N52" s="518"/>
      <c r="O52" s="597"/>
      <c r="P52" s="518"/>
      <c r="Q52" s="521"/>
      <c r="R52" s="3"/>
      <c r="S52" s="3"/>
      <c r="T52" s="3"/>
      <c r="U52" s="533"/>
      <c r="V52" s="534"/>
      <c r="Y52" s="526" t="s">
        <v>95</v>
      </c>
      <c r="Z52" s="527"/>
      <c r="AA52" s="527"/>
      <c r="AB52" s="528"/>
      <c r="AC52" s="67" t="s">
        <v>89</v>
      </c>
      <c r="AD52" s="67"/>
      <c r="AE52" s="67"/>
      <c r="AF52" s="67"/>
      <c r="AG52" s="68" t="s">
        <v>96</v>
      </c>
      <c r="AH52" s="69"/>
      <c r="AI52" s="70"/>
      <c r="AJ52" s="496" t="s">
        <v>97</v>
      </c>
      <c r="AK52" s="496"/>
      <c r="AL52" s="496"/>
      <c r="AM52" s="496">
        <f t="shared" ref="AM52" si="74">ROUNDDOWN(IF(AND($G$13="有り",D49&gt;3.6),110000*D49,0),-3)</f>
        <v>0</v>
      </c>
      <c r="AN52" s="496"/>
      <c r="AO52" s="524"/>
      <c r="AP52" s="149"/>
      <c r="AQ52" s="492" t="s">
        <v>359</v>
      </c>
      <c r="AR52" s="493" t="s">
        <v>277</v>
      </c>
      <c r="AS52" s="494"/>
      <c r="AT52" s="494"/>
      <c r="AU52" s="494"/>
      <c r="AV52" s="494"/>
      <c r="AW52" s="494"/>
      <c r="AX52" s="494"/>
      <c r="AY52" s="494"/>
      <c r="AZ52" s="494"/>
      <c r="BA52" s="494"/>
      <c r="BB52" s="480" t="s">
        <v>102</v>
      </c>
      <c r="BC52" s="481"/>
      <c r="BD52" s="481"/>
      <c r="BE52" s="482"/>
      <c r="BF52" s="495">
        <f t="shared" ref="BF52" si="75">N49*20000</f>
        <v>0</v>
      </c>
      <c r="BG52" s="495"/>
      <c r="BH52" s="524"/>
      <c r="BI52" s="9" t="s">
        <v>275</v>
      </c>
      <c r="BJ52" s="147"/>
    </row>
    <row r="53" spans="2:62" ht="5.0999999999999996" customHeight="1" x14ac:dyDescent="0.45">
      <c r="B53" s="591"/>
      <c r="C53" s="592"/>
      <c r="D53" s="593"/>
      <c r="E53" s="594"/>
      <c r="F53" s="598"/>
      <c r="G53" s="599"/>
      <c r="H53" s="598"/>
      <c r="I53" s="601"/>
      <c r="J53" s="598"/>
      <c r="K53" s="599"/>
      <c r="L53" s="598"/>
      <c r="M53" s="599"/>
      <c r="N53" s="598"/>
      <c r="O53" s="599"/>
      <c r="P53" s="598"/>
      <c r="Q53" s="605"/>
      <c r="R53" s="3"/>
      <c r="S53" s="3"/>
      <c r="T53" s="3"/>
      <c r="U53" s="533"/>
      <c r="V53" s="534"/>
      <c r="Y53" s="529"/>
      <c r="Z53" s="530"/>
      <c r="AA53" s="530"/>
      <c r="AB53" s="531"/>
      <c r="AC53" s="67" t="s">
        <v>92</v>
      </c>
      <c r="AD53" s="67"/>
      <c r="AE53" s="67"/>
      <c r="AF53" s="67"/>
      <c r="AG53" s="68" t="s">
        <v>99</v>
      </c>
      <c r="AH53" s="69"/>
      <c r="AI53" s="70"/>
      <c r="AJ53" s="496" t="s">
        <v>100</v>
      </c>
      <c r="AK53" s="496"/>
      <c r="AL53" s="496"/>
      <c r="AM53" s="496">
        <f t="shared" ref="AM53" si="76">ROUNDDOWN(IF(AND(OR($G$13="無し",$G$13=""),D49&gt;3.6),100000*D49,0),-3)</f>
        <v>0</v>
      </c>
      <c r="AN53" s="496"/>
      <c r="AO53" s="525"/>
      <c r="AP53" s="149"/>
      <c r="AQ53" s="492"/>
      <c r="AR53" s="493" t="s">
        <v>278</v>
      </c>
      <c r="AS53" s="494"/>
      <c r="AT53" s="494"/>
      <c r="AU53" s="494"/>
      <c r="AV53" s="494"/>
      <c r="AW53" s="494"/>
      <c r="AX53" s="494"/>
      <c r="AY53" s="494"/>
      <c r="AZ53" s="494"/>
      <c r="BA53" s="494"/>
      <c r="BB53" s="480" t="s">
        <v>264</v>
      </c>
      <c r="BC53" s="481"/>
      <c r="BD53" s="481"/>
      <c r="BE53" s="482"/>
      <c r="BF53" s="495">
        <f t="shared" ref="BF53" si="77">P49*10000</f>
        <v>0</v>
      </c>
      <c r="BG53" s="495"/>
      <c r="BH53" s="525"/>
      <c r="BI53" s="9" t="s">
        <v>276</v>
      </c>
    </row>
    <row r="54" spans="2:62" ht="5.0999999999999996" customHeight="1" x14ac:dyDescent="0.45">
      <c r="B54" s="591">
        <v>8</v>
      </c>
      <c r="C54" s="592"/>
      <c r="D54" s="593"/>
      <c r="E54" s="594"/>
      <c r="F54" s="595"/>
      <c r="G54" s="596"/>
      <c r="H54" s="595"/>
      <c r="I54" s="600"/>
      <c r="J54" s="602"/>
      <c r="K54" s="603"/>
      <c r="L54" s="595"/>
      <c r="M54" s="596"/>
      <c r="N54" s="595"/>
      <c r="O54" s="596"/>
      <c r="P54" s="595"/>
      <c r="Q54" s="604"/>
      <c r="R54" s="3"/>
      <c r="S54" s="3"/>
      <c r="T54" s="3"/>
      <c r="U54" s="533">
        <f t="shared" ref="U54" si="78">IFERROR(ROUND(D54*J54/F54,3),0)</f>
        <v>0</v>
      </c>
      <c r="V54" s="534">
        <f t="shared" ref="V54" si="79">IFERROR(ROUND(D54*L54/F54,3),0)</f>
        <v>0</v>
      </c>
      <c r="Y54" s="535" t="s">
        <v>284</v>
      </c>
      <c r="Z54" s="536"/>
      <c r="AA54" s="536"/>
      <c r="AB54" s="537"/>
      <c r="AC54" s="65" t="s">
        <v>83</v>
      </c>
      <c r="AD54" s="65"/>
      <c r="AE54" s="65"/>
      <c r="AF54" s="65"/>
      <c r="AG54" s="535" t="s">
        <v>285</v>
      </c>
      <c r="AH54" s="536"/>
      <c r="AI54" s="537"/>
      <c r="AJ54" s="538" t="s">
        <v>85</v>
      </c>
      <c r="AK54" s="539"/>
      <c r="AL54" s="540"/>
      <c r="AM54" s="161" t="s">
        <v>365</v>
      </c>
      <c r="AN54" s="162">
        <f t="shared" ref="AN54" si="80">B54</f>
        <v>8</v>
      </c>
      <c r="AO54" s="523">
        <f t="shared" ref="AO54" si="81">MAX(AM55:AN58)</f>
        <v>0</v>
      </c>
      <c r="AQ54" s="150"/>
      <c r="AR54" s="499" t="s">
        <v>360</v>
      </c>
      <c r="AS54" s="499"/>
      <c r="AT54" s="499"/>
      <c r="AU54" s="499"/>
      <c r="AV54" s="499"/>
      <c r="AW54" s="499"/>
      <c r="AX54" s="499"/>
      <c r="AY54" s="499"/>
      <c r="AZ54" s="499"/>
      <c r="BA54" s="499"/>
      <c r="BB54" s="500" t="s">
        <v>84</v>
      </c>
      <c r="BC54" s="501"/>
      <c r="BD54" s="501"/>
      <c r="BE54" s="502"/>
      <c r="BF54" s="503" t="s">
        <v>86</v>
      </c>
      <c r="BG54" s="504"/>
      <c r="BH54" s="523">
        <f t="shared" ref="BH54" si="82">IFERROR(ROUNDDOWN(SUM(BF55:BG58),-3),0)</f>
        <v>0</v>
      </c>
    </row>
    <row r="55" spans="2:62" ht="5.0999999999999996" customHeight="1" x14ac:dyDescent="0.45">
      <c r="B55" s="591"/>
      <c r="C55" s="592"/>
      <c r="D55" s="593"/>
      <c r="E55" s="594"/>
      <c r="F55" s="518"/>
      <c r="G55" s="597"/>
      <c r="H55" s="518"/>
      <c r="I55" s="514"/>
      <c r="J55" s="518"/>
      <c r="K55" s="597"/>
      <c r="L55" s="518"/>
      <c r="M55" s="597"/>
      <c r="N55" s="518"/>
      <c r="O55" s="597"/>
      <c r="P55" s="518"/>
      <c r="Q55" s="521"/>
      <c r="R55" s="3"/>
      <c r="S55" s="3"/>
      <c r="T55" s="3"/>
      <c r="U55" s="533"/>
      <c r="V55" s="534"/>
      <c r="Y55" s="526" t="s">
        <v>88</v>
      </c>
      <c r="Z55" s="527"/>
      <c r="AA55" s="527"/>
      <c r="AB55" s="528"/>
      <c r="AC55" s="67" t="s">
        <v>89</v>
      </c>
      <c r="AD55" s="67"/>
      <c r="AE55" s="67"/>
      <c r="AF55" s="67"/>
      <c r="AG55" s="68" t="s">
        <v>90</v>
      </c>
      <c r="AH55" s="69"/>
      <c r="AI55" s="70"/>
      <c r="AJ55" s="496" t="s">
        <v>91</v>
      </c>
      <c r="AK55" s="496"/>
      <c r="AL55" s="496"/>
      <c r="AM55" s="496">
        <f t="shared" ref="AM55" si="83">ROUNDDOWN(MIN(IF(AND($G$13="有り",D54&lt;=3.6),130000*D54,0),390000),-3)</f>
        <v>0</v>
      </c>
      <c r="AN55" s="496"/>
      <c r="AO55" s="524"/>
      <c r="AP55" s="148"/>
      <c r="AQ55" s="532" t="s">
        <v>358</v>
      </c>
      <c r="AR55" s="498" t="s">
        <v>271</v>
      </c>
      <c r="AS55" s="498"/>
      <c r="AT55" s="498"/>
      <c r="AU55" s="498"/>
      <c r="AV55" s="498"/>
      <c r="AW55" s="498"/>
      <c r="AX55" s="498"/>
      <c r="AY55" s="498"/>
      <c r="AZ55" s="498"/>
      <c r="BA55" s="498"/>
      <c r="BB55" s="480" t="s">
        <v>101</v>
      </c>
      <c r="BC55" s="481"/>
      <c r="BD55" s="481"/>
      <c r="BE55" s="482"/>
      <c r="BF55" s="495">
        <f t="shared" ref="BF55" si="84">ROUND(U54,2)*50000</f>
        <v>0</v>
      </c>
      <c r="BG55" s="495"/>
      <c r="BH55" s="524"/>
      <c r="BI55" s="9" t="s">
        <v>273</v>
      </c>
    </row>
    <row r="56" spans="2:62" ht="5.0999999999999996" customHeight="1" x14ac:dyDescent="0.45">
      <c r="B56" s="591"/>
      <c r="C56" s="592"/>
      <c r="D56" s="593"/>
      <c r="E56" s="594"/>
      <c r="F56" s="518"/>
      <c r="G56" s="597"/>
      <c r="H56" s="518"/>
      <c r="I56" s="514"/>
      <c r="J56" s="518"/>
      <c r="K56" s="597"/>
      <c r="L56" s="518"/>
      <c r="M56" s="597"/>
      <c r="N56" s="518"/>
      <c r="O56" s="597"/>
      <c r="P56" s="518"/>
      <c r="Q56" s="521"/>
      <c r="R56" s="3"/>
      <c r="S56" s="3"/>
      <c r="T56" s="3"/>
      <c r="U56" s="533"/>
      <c r="V56" s="534"/>
      <c r="Y56" s="529"/>
      <c r="Z56" s="530"/>
      <c r="AA56" s="530"/>
      <c r="AB56" s="531"/>
      <c r="AC56" s="67" t="s">
        <v>92</v>
      </c>
      <c r="AD56" s="67"/>
      <c r="AE56" s="67"/>
      <c r="AF56" s="67"/>
      <c r="AG56" s="68" t="s">
        <v>93</v>
      </c>
      <c r="AH56" s="69"/>
      <c r="AI56" s="70"/>
      <c r="AJ56" s="496" t="s">
        <v>94</v>
      </c>
      <c r="AK56" s="496"/>
      <c r="AL56" s="496"/>
      <c r="AM56" s="496">
        <f t="shared" ref="AM56" si="85">ROUNDDOWN(MIN(IF(AND(OR($G$13="無し",$G$13=""),D54&lt;=3.6),120000*D54,0),360000),-3)</f>
        <v>0</v>
      </c>
      <c r="AN56" s="496"/>
      <c r="AO56" s="524"/>
      <c r="AP56" s="148"/>
      <c r="AQ56" s="532"/>
      <c r="AR56" s="498" t="s">
        <v>272</v>
      </c>
      <c r="AS56" s="498"/>
      <c r="AT56" s="498"/>
      <c r="AU56" s="498"/>
      <c r="AV56" s="498"/>
      <c r="AW56" s="498"/>
      <c r="AX56" s="498"/>
      <c r="AY56" s="498"/>
      <c r="AZ56" s="498"/>
      <c r="BA56" s="498"/>
      <c r="BB56" s="480" t="s">
        <v>102</v>
      </c>
      <c r="BC56" s="481"/>
      <c r="BD56" s="481"/>
      <c r="BE56" s="482"/>
      <c r="BF56" s="495">
        <f t="shared" ref="BF56" si="86">ROUND(V54,2)*20000</f>
        <v>0</v>
      </c>
      <c r="BG56" s="495"/>
      <c r="BH56" s="524"/>
      <c r="BI56" s="9" t="s">
        <v>274</v>
      </c>
    </row>
    <row r="57" spans="2:62" ht="5.0999999999999996" customHeight="1" x14ac:dyDescent="0.45">
      <c r="B57" s="591"/>
      <c r="C57" s="592"/>
      <c r="D57" s="593"/>
      <c r="E57" s="594"/>
      <c r="F57" s="518"/>
      <c r="G57" s="597"/>
      <c r="H57" s="518"/>
      <c r="I57" s="514"/>
      <c r="J57" s="518"/>
      <c r="K57" s="597"/>
      <c r="L57" s="518"/>
      <c r="M57" s="597"/>
      <c r="N57" s="518"/>
      <c r="O57" s="597"/>
      <c r="P57" s="518"/>
      <c r="Q57" s="521"/>
      <c r="R57" s="3"/>
      <c r="S57" s="3"/>
      <c r="T57" s="3"/>
      <c r="U57" s="533"/>
      <c r="V57" s="534"/>
      <c r="Y57" s="526" t="s">
        <v>95</v>
      </c>
      <c r="Z57" s="527"/>
      <c r="AA57" s="527"/>
      <c r="AB57" s="528"/>
      <c r="AC57" s="67" t="s">
        <v>89</v>
      </c>
      <c r="AD57" s="67"/>
      <c r="AE57" s="67"/>
      <c r="AF57" s="67"/>
      <c r="AG57" s="68" t="s">
        <v>96</v>
      </c>
      <c r="AH57" s="69"/>
      <c r="AI57" s="70"/>
      <c r="AJ57" s="496" t="s">
        <v>97</v>
      </c>
      <c r="AK57" s="496"/>
      <c r="AL57" s="496"/>
      <c r="AM57" s="496">
        <f t="shared" ref="AM57" si="87">ROUNDDOWN(IF(AND($G$13="有り",D54&gt;3.6),110000*D54,0),-3)</f>
        <v>0</v>
      </c>
      <c r="AN57" s="496"/>
      <c r="AO57" s="524"/>
      <c r="AP57" s="149"/>
      <c r="AQ57" s="492" t="s">
        <v>359</v>
      </c>
      <c r="AR57" s="493" t="s">
        <v>277</v>
      </c>
      <c r="AS57" s="494"/>
      <c r="AT57" s="494"/>
      <c r="AU57" s="494"/>
      <c r="AV57" s="494"/>
      <c r="AW57" s="494"/>
      <c r="AX57" s="494"/>
      <c r="AY57" s="494"/>
      <c r="AZ57" s="494"/>
      <c r="BA57" s="494"/>
      <c r="BB57" s="480" t="s">
        <v>102</v>
      </c>
      <c r="BC57" s="481"/>
      <c r="BD57" s="481"/>
      <c r="BE57" s="482"/>
      <c r="BF57" s="495">
        <f t="shared" ref="BF57" si="88">N54*20000</f>
        <v>0</v>
      </c>
      <c r="BG57" s="495"/>
      <c r="BH57" s="524"/>
      <c r="BI57" s="9" t="s">
        <v>275</v>
      </c>
      <c r="BJ57" s="147"/>
    </row>
    <row r="58" spans="2:62" ht="5.0999999999999996" customHeight="1" x14ac:dyDescent="0.45">
      <c r="B58" s="591"/>
      <c r="C58" s="592"/>
      <c r="D58" s="593"/>
      <c r="E58" s="594"/>
      <c r="F58" s="598"/>
      <c r="G58" s="599"/>
      <c r="H58" s="598"/>
      <c r="I58" s="601"/>
      <c r="J58" s="598"/>
      <c r="K58" s="599"/>
      <c r="L58" s="598"/>
      <c r="M58" s="599"/>
      <c r="N58" s="598"/>
      <c r="O58" s="599"/>
      <c r="P58" s="598"/>
      <c r="Q58" s="605"/>
      <c r="R58" s="3"/>
      <c r="S58" s="3"/>
      <c r="T58" s="3"/>
      <c r="U58" s="533"/>
      <c r="V58" s="534"/>
      <c r="Y58" s="529"/>
      <c r="Z58" s="530"/>
      <c r="AA58" s="530"/>
      <c r="AB58" s="531"/>
      <c r="AC58" s="67" t="s">
        <v>92</v>
      </c>
      <c r="AD58" s="67"/>
      <c r="AE58" s="67"/>
      <c r="AF58" s="67"/>
      <c r="AG58" s="68" t="s">
        <v>99</v>
      </c>
      <c r="AH58" s="69"/>
      <c r="AI58" s="70"/>
      <c r="AJ58" s="496" t="s">
        <v>100</v>
      </c>
      <c r="AK58" s="496"/>
      <c r="AL58" s="496"/>
      <c r="AM58" s="496">
        <f t="shared" ref="AM58" si="89">ROUNDDOWN(IF(AND(OR($G$13="無し",$G$13=""),D54&gt;3.6),100000*D54,0),-3)</f>
        <v>0</v>
      </c>
      <c r="AN58" s="496"/>
      <c r="AO58" s="525"/>
      <c r="AP58" s="149"/>
      <c r="AQ58" s="492"/>
      <c r="AR58" s="493" t="s">
        <v>278</v>
      </c>
      <c r="AS58" s="494"/>
      <c r="AT58" s="494"/>
      <c r="AU58" s="494"/>
      <c r="AV58" s="494"/>
      <c r="AW58" s="494"/>
      <c r="AX58" s="494"/>
      <c r="AY58" s="494"/>
      <c r="AZ58" s="494"/>
      <c r="BA58" s="494"/>
      <c r="BB58" s="480" t="s">
        <v>264</v>
      </c>
      <c r="BC58" s="481"/>
      <c r="BD58" s="481"/>
      <c r="BE58" s="482"/>
      <c r="BF58" s="495">
        <f t="shared" ref="BF58" si="90">P54*10000</f>
        <v>0</v>
      </c>
      <c r="BG58" s="495"/>
      <c r="BH58" s="525"/>
      <c r="BI58" s="9" t="s">
        <v>276</v>
      </c>
    </row>
    <row r="59" spans="2:62" ht="5.0999999999999996" customHeight="1" x14ac:dyDescent="0.45">
      <c r="B59" s="591">
        <v>9</v>
      </c>
      <c r="C59" s="592"/>
      <c r="D59" s="593"/>
      <c r="E59" s="594"/>
      <c r="F59" s="595"/>
      <c r="G59" s="596"/>
      <c r="H59" s="595"/>
      <c r="I59" s="600"/>
      <c r="J59" s="602"/>
      <c r="K59" s="603"/>
      <c r="L59" s="595"/>
      <c r="M59" s="596"/>
      <c r="N59" s="595"/>
      <c r="O59" s="596"/>
      <c r="P59" s="595"/>
      <c r="Q59" s="604"/>
      <c r="R59" s="3"/>
      <c r="S59" s="3"/>
      <c r="T59" s="3"/>
      <c r="U59" s="533">
        <f t="shared" ref="U59" si="91">IFERROR(ROUND(D59*J59/F59,3),0)</f>
        <v>0</v>
      </c>
      <c r="V59" s="534">
        <f t="shared" ref="V59" si="92">IFERROR(ROUND(D59*L59/F59,3),0)</f>
        <v>0</v>
      </c>
      <c r="Y59" s="535" t="s">
        <v>284</v>
      </c>
      <c r="Z59" s="536"/>
      <c r="AA59" s="536"/>
      <c r="AB59" s="537"/>
      <c r="AC59" s="65" t="s">
        <v>83</v>
      </c>
      <c r="AD59" s="65"/>
      <c r="AE59" s="65"/>
      <c r="AF59" s="65"/>
      <c r="AG59" s="535" t="s">
        <v>285</v>
      </c>
      <c r="AH59" s="536"/>
      <c r="AI59" s="537"/>
      <c r="AJ59" s="538" t="s">
        <v>85</v>
      </c>
      <c r="AK59" s="539"/>
      <c r="AL59" s="540"/>
      <c r="AM59" s="161" t="s">
        <v>365</v>
      </c>
      <c r="AN59" s="162">
        <f t="shared" ref="AN59" si="93">B59</f>
        <v>9</v>
      </c>
      <c r="AO59" s="523">
        <f t="shared" ref="AO59" si="94">MAX(AM60:AN63)</f>
        <v>0</v>
      </c>
      <c r="AQ59" s="150"/>
      <c r="AR59" s="499" t="s">
        <v>360</v>
      </c>
      <c r="AS59" s="499"/>
      <c r="AT59" s="499"/>
      <c r="AU59" s="499"/>
      <c r="AV59" s="499"/>
      <c r="AW59" s="499"/>
      <c r="AX59" s="499"/>
      <c r="AY59" s="499"/>
      <c r="AZ59" s="499"/>
      <c r="BA59" s="499"/>
      <c r="BB59" s="500" t="s">
        <v>84</v>
      </c>
      <c r="BC59" s="501"/>
      <c r="BD59" s="501"/>
      <c r="BE59" s="502"/>
      <c r="BF59" s="503" t="s">
        <v>86</v>
      </c>
      <c r="BG59" s="504"/>
      <c r="BH59" s="523">
        <f t="shared" ref="BH59" si="95">IFERROR(ROUNDDOWN(SUM(BF60:BG63),-3),0)</f>
        <v>0</v>
      </c>
    </row>
    <row r="60" spans="2:62" ht="5.0999999999999996" customHeight="1" x14ac:dyDescent="0.45">
      <c r="B60" s="591"/>
      <c r="C60" s="592"/>
      <c r="D60" s="593"/>
      <c r="E60" s="594"/>
      <c r="F60" s="518"/>
      <c r="G60" s="597"/>
      <c r="H60" s="518"/>
      <c r="I60" s="514"/>
      <c r="J60" s="518"/>
      <c r="K60" s="597"/>
      <c r="L60" s="518"/>
      <c r="M60" s="597"/>
      <c r="N60" s="518"/>
      <c r="O60" s="597"/>
      <c r="P60" s="518"/>
      <c r="Q60" s="521"/>
      <c r="R60" s="3"/>
      <c r="S60" s="3"/>
      <c r="T60" s="3"/>
      <c r="U60" s="533"/>
      <c r="V60" s="534"/>
      <c r="Y60" s="526" t="s">
        <v>88</v>
      </c>
      <c r="Z60" s="527"/>
      <c r="AA60" s="527"/>
      <c r="AB60" s="528"/>
      <c r="AC60" s="67" t="s">
        <v>89</v>
      </c>
      <c r="AD60" s="67"/>
      <c r="AE60" s="67"/>
      <c r="AF60" s="67"/>
      <c r="AG60" s="68" t="s">
        <v>90</v>
      </c>
      <c r="AH60" s="69"/>
      <c r="AI60" s="70"/>
      <c r="AJ60" s="496" t="s">
        <v>91</v>
      </c>
      <c r="AK60" s="496"/>
      <c r="AL60" s="496"/>
      <c r="AM60" s="496">
        <f t="shared" ref="AM60" si="96">ROUNDDOWN(MIN(IF(AND($G$13="有り",D59&lt;=3.6),130000*D59,0),390000),-3)</f>
        <v>0</v>
      </c>
      <c r="AN60" s="496"/>
      <c r="AO60" s="524"/>
      <c r="AP60" s="148"/>
      <c r="AQ60" s="532" t="s">
        <v>358</v>
      </c>
      <c r="AR60" s="498" t="s">
        <v>271</v>
      </c>
      <c r="AS60" s="498"/>
      <c r="AT60" s="498"/>
      <c r="AU60" s="498"/>
      <c r="AV60" s="498"/>
      <c r="AW60" s="498"/>
      <c r="AX60" s="498"/>
      <c r="AY60" s="498"/>
      <c r="AZ60" s="498"/>
      <c r="BA60" s="498"/>
      <c r="BB60" s="480" t="s">
        <v>101</v>
      </c>
      <c r="BC60" s="481"/>
      <c r="BD60" s="481"/>
      <c r="BE60" s="482"/>
      <c r="BF60" s="495">
        <f t="shared" ref="BF60" si="97">ROUND(U59,2)*50000</f>
        <v>0</v>
      </c>
      <c r="BG60" s="495"/>
      <c r="BH60" s="524"/>
      <c r="BI60" s="9" t="s">
        <v>273</v>
      </c>
    </row>
    <row r="61" spans="2:62" ht="5.0999999999999996" customHeight="1" x14ac:dyDescent="0.45">
      <c r="B61" s="591"/>
      <c r="C61" s="592"/>
      <c r="D61" s="593"/>
      <c r="E61" s="594"/>
      <c r="F61" s="518"/>
      <c r="G61" s="597"/>
      <c r="H61" s="518"/>
      <c r="I61" s="514"/>
      <c r="J61" s="518"/>
      <c r="K61" s="597"/>
      <c r="L61" s="518"/>
      <c r="M61" s="597"/>
      <c r="N61" s="518"/>
      <c r="O61" s="597"/>
      <c r="P61" s="518"/>
      <c r="Q61" s="521"/>
      <c r="R61" s="3"/>
      <c r="S61" s="3"/>
      <c r="T61" s="3"/>
      <c r="U61" s="533"/>
      <c r="V61" s="534"/>
      <c r="Y61" s="529"/>
      <c r="Z61" s="530"/>
      <c r="AA61" s="530"/>
      <c r="AB61" s="531"/>
      <c r="AC61" s="67" t="s">
        <v>92</v>
      </c>
      <c r="AD61" s="67"/>
      <c r="AE61" s="67"/>
      <c r="AF61" s="67"/>
      <c r="AG61" s="68" t="s">
        <v>93</v>
      </c>
      <c r="AH61" s="69"/>
      <c r="AI61" s="70"/>
      <c r="AJ61" s="496" t="s">
        <v>94</v>
      </c>
      <c r="AK61" s="496"/>
      <c r="AL61" s="496"/>
      <c r="AM61" s="496">
        <f t="shared" ref="AM61" si="98">ROUNDDOWN(MIN(IF(AND(OR($G$13="無し",$G$13=""),D59&lt;=3.6),120000*D59,0),360000),-3)</f>
        <v>0</v>
      </c>
      <c r="AN61" s="496"/>
      <c r="AO61" s="524"/>
      <c r="AP61" s="148"/>
      <c r="AQ61" s="532"/>
      <c r="AR61" s="498" t="s">
        <v>272</v>
      </c>
      <c r="AS61" s="498"/>
      <c r="AT61" s="498"/>
      <c r="AU61" s="498"/>
      <c r="AV61" s="498"/>
      <c r="AW61" s="498"/>
      <c r="AX61" s="498"/>
      <c r="AY61" s="498"/>
      <c r="AZ61" s="498"/>
      <c r="BA61" s="498"/>
      <c r="BB61" s="480" t="s">
        <v>102</v>
      </c>
      <c r="BC61" s="481"/>
      <c r="BD61" s="481"/>
      <c r="BE61" s="482"/>
      <c r="BF61" s="495">
        <f t="shared" ref="BF61" si="99">ROUND(V59,2)*20000</f>
        <v>0</v>
      </c>
      <c r="BG61" s="495"/>
      <c r="BH61" s="524"/>
      <c r="BI61" s="9" t="s">
        <v>274</v>
      </c>
    </row>
    <row r="62" spans="2:62" ht="5.0999999999999996" customHeight="1" x14ac:dyDescent="0.45">
      <c r="B62" s="591"/>
      <c r="C62" s="592"/>
      <c r="D62" s="593"/>
      <c r="E62" s="594"/>
      <c r="F62" s="518"/>
      <c r="G62" s="597"/>
      <c r="H62" s="518"/>
      <c r="I62" s="514"/>
      <c r="J62" s="518"/>
      <c r="K62" s="597"/>
      <c r="L62" s="518"/>
      <c r="M62" s="597"/>
      <c r="N62" s="518"/>
      <c r="O62" s="597"/>
      <c r="P62" s="518"/>
      <c r="Q62" s="521"/>
      <c r="R62" s="3"/>
      <c r="S62" s="3"/>
      <c r="T62" s="3"/>
      <c r="U62" s="533"/>
      <c r="V62" s="534"/>
      <c r="Y62" s="526" t="s">
        <v>95</v>
      </c>
      <c r="Z62" s="527"/>
      <c r="AA62" s="527"/>
      <c r="AB62" s="528"/>
      <c r="AC62" s="67" t="s">
        <v>89</v>
      </c>
      <c r="AD62" s="67"/>
      <c r="AE62" s="67"/>
      <c r="AF62" s="67"/>
      <c r="AG62" s="68" t="s">
        <v>96</v>
      </c>
      <c r="AH62" s="69"/>
      <c r="AI62" s="70"/>
      <c r="AJ62" s="496" t="s">
        <v>97</v>
      </c>
      <c r="AK62" s="496"/>
      <c r="AL62" s="496"/>
      <c r="AM62" s="496">
        <f t="shared" ref="AM62" si="100">ROUNDDOWN(IF(AND($G$13="有り",D59&gt;3.6),110000*D59,0),-3)</f>
        <v>0</v>
      </c>
      <c r="AN62" s="496"/>
      <c r="AO62" s="524"/>
      <c r="AP62" s="149"/>
      <c r="AQ62" s="492" t="s">
        <v>359</v>
      </c>
      <c r="AR62" s="493" t="s">
        <v>277</v>
      </c>
      <c r="AS62" s="494"/>
      <c r="AT62" s="494"/>
      <c r="AU62" s="494"/>
      <c r="AV62" s="494"/>
      <c r="AW62" s="494"/>
      <c r="AX62" s="494"/>
      <c r="AY62" s="494"/>
      <c r="AZ62" s="494"/>
      <c r="BA62" s="494"/>
      <c r="BB62" s="480" t="s">
        <v>102</v>
      </c>
      <c r="BC62" s="481"/>
      <c r="BD62" s="481"/>
      <c r="BE62" s="482"/>
      <c r="BF62" s="495">
        <f t="shared" ref="BF62" si="101">N59*20000</f>
        <v>0</v>
      </c>
      <c r="BG62" s="495"/>
      <c r="BH62" s="524"/>
      <c r="BI62" s="9" t="s">
        <v>275</v>
      </c>
      <c r="BJ62" s="147"/>
    </row>
    <row r="63" spans="2:62" ht="5.0999999999999996" customHeight="1" x14ac:dyDescent="0.45">
      <c r="B63" s="591"/>
      <c r="C63" s="592"/>
      <c r="D63" s="593"/>
      <c r="E63" s="594"/>
      <c r="F63" s="598"/>
      <c r="G63" s="599"/>
      <c r="H63" s="598"/>
      <c r="I63" s="601"/>
      <c r="J63" s="598"/>
      <c r="K63" s="599"/>
      <c r="L63" s="598"/>
      <c r="M63" s="599"/>
      <c r="N63" s="598"/>
      <c r="O63" s="599"/>
      <c r="P63" s="598"/>
      <c r="Q63" s="605"/>
      <c r="R63" s="3"/>
      <c r="S63" s="3"/>
      <c r="T63" s="3"/>
      <c r="U63" s="533"/>
      <c r="V63" s="534"/>
      <c r="Y63" s="529"/>
      <c r="Z63" s="530"/>
      <c r="AA63" s="530"/>
      <c r="AB63" s="531"/>
      <c r="AC63" s="67" t="s">
        <v>92</v>
      </c>
      <c r="AD63" s="67"/>
      <c r="AE63" s="67"/>
      <c r="AF63" s="67"/>
      <c r="AG63" s="68" t="s">
        <v>99</v>
      </c>
      <c r="AH63" s="69"/>
      <c r="AI63" s="70"/>
      <c r="AJ63" s="496" t="s">
        <v>100</v>
      </c>
      <c r="AK63" s="496"/>
      <c r="AL63" s="496"/>
      <c r="AM63" s="496">
        <f t="shared" ref="AM63" si="102">ROUNDDOWN(IF(AND(OR($G$13="無し",$G$13=""),D59&gt;3.6),100000*D59,0),-3)</f>
        <v>0</v>
      </c>
      <c r="AN63" s="496"/>
      <c r="AO63" s="525"/>
      <c r="AP63" s="149"/>
      <c r="AQ63" s="492"/>
      <c r="AR63" s="493" t="s">
        <v>278</v>
      </c>
      <c r="AS63" s="494"/>
      <c r="AT63" s="494"/>
      <c r="AU63" s="494"/>
      <c r="AV63" s="494"/>
      <c r="AW63" s="494"/>
      <c r="AX63" s="494"/>
      <c r="AY63" s="494"/>
      <c r="AZ63" s="494"/>
      <c r="BA63" s="494"/>
      <c r="BB63" s="480" t="s">
        <v>264</v>
      </c>
      <c r="BC63" s="481"/>
      <c r="BD63" s="481"/>
      <c r="BE63" s="482"/>
      <c r="BF63" s="495">
        <f t="shared" ref="BF63" si="103">P59*10000</f>
        <v>0</v>
      </c>
      <c r="BG63" s="495"/>
      <c r="BH63" s="525"/>
      <c r="BI63" s="9" t="s">
        <v>276</v>
      </c>
    </row>
    <row r="64" spans="2:62" ht="5.0999999999999996" customHeight="1" x14ac:dyDescent="0.45">
      <c r="B64" s="591">
        <v>10</v>
      </c>
      <c r="C64" s="592"/>
      <c r="D64" s="593"/>
      <c r="E64" s="594"/>
      <c r="F64" s="595"/>
      <c r="G64" s="596"/>
      <c r="H64" s="595"/>
      <c r="I64" s="600"/>
      <c r="J64" s="602"/>
      <c r="K64" s="603"/>
      <c r="L64" s="595"/>
      <c r="M64" s="596"/>
      <c r="N64" s="595"/>
      <c r="O64" s="596"/>
      <c r="P64" s="595"/>
      <c r="Q64" s="604"/>
      <c r="R64" s="3"/>
      <c r="S64" s="3"/>
      <c r="T64" s="3"/>
      <c r="U64" s="533">
        <f t="shared" ref="U64" si="104">IFERROR(ROUND(D64*J64/F64,3),0)</f>
        <v>0</v>
      </c>
      <c r="V64" s="534">
        <f t="shared" ref="V64" si="105">IFERROR(ROUND(D64*L64/F64,3),0)</f>
        <v>0</v>
      </c>
      <c r="Y64" s="535" t="s">
        <v>284</v>
      </c>
      <c r="Z64" s="536"/>
      <c r="AA64" s="536"/>
      <c r="AB64" s="537"/>
      <c r="AC64" s="65" t="s">
        <v>83</v>
      </c>
      <c r="AD64" s="65"/>
      <c r="AE64" s="65"/>
      <c r="AF64" s="65"/>
      <c r="AG64" s="535" t="s">
        <v>285</v>
      </c>
      <c r="AH64" s="536"/>
      <c r="AI64" s="537"/>
      <c r="AJ64" s="538" t="s">
        <v>85</v>
      </c>
      <c r="AK64" s="539"/>
      <c r="AL64" s="540"/>
      <c r="AM64" s="161" t="s">
        <v>365</v>
      </c>
      <c r="AN64" s="162">
        <f t="shared" ref="AN64" si="106">B64</f>
        <v>10</v>
      </c>
      <c r="AO64" s="523">
        <f t="shared" ref="AO64" si="107">MAX(AM65:AN68)</f>
        <v>0</v>
      </c>
      <c r="AQ64" s="150"/>
      <c r="AR64" s="499" t="s">
        <v>360</v>
      </c>
      <c r="AS64" s="499"/>
      <c r="AT64" s="499"/>
      <c r="AU64" s="499"/>
      <c r="AV64" s="499"/>
      <c r="AW64" s="499"/>
      <c r="AX64" s="499"/>
      <c r="AY64" s="499"/>
      <c r="AZ64" s="499"/>
      <c r="BA64" s="499"/>
      <c r="BB64" s="500" t="s">
        <v>84</v>
      </c>
      <c r="BC64" s="501"/>
      <c r="BD64" s="501"/>
      <c r="BE64" s="502"/>
      <c r="BF64" s="503" t="s">
        <v>86</v>
      </c>
      <c r="BG64" s="504"/>
      <c r="BH64" s="523">
        <f t="shared" ref="BH64" si="108">IFERROR(ROUNDDOWN(SUM(BF65:BG68),-3),0)</f>
        <v>0</v>
      </c>
    </row>
    <row r="65" spans="2:62" ht="5.0999999999999996" customHeight="1" x14ac:dyDescent="0.45">
      <c r="B65" s="591"/>
      <c r="C65" s="592"/>
      <c r="D65" s="593"/>
      <c r="E65" s="594"/>
      <c r="F65" s="518"/>
      <c r="G65" s="597"/>
      <c r="H65" s="518"/>
      <c r="I65" s="514"/>
      <c r="J65" s="518"/>
      <c r="K65" s="597"/>
      <c r="L65" s="518"/>
      <c r="M65" s="597"/>
      <c r="N65" s="518"/>
      <c r="O65" s="597"/>
      <c r="P65" s="518"/>
      <c r="Q65" s="521"/>
      <c r="R65" s="3"/>
      <c r="S65" s="3"/>
      <c r="T65" s="3"/>
      <c r="U65" s="533"/>
      <c r="V65" s="534"/>
      <c r="Y65" s="526" t="s">
        <v>88</v>
      </c>
      <c r="Z65" s="527"/>
      <c r="AA65" s="527"/>
      <c r="AB65" s="528"/>
      <c r="AC65" s="67" t="s">
        <v>89</v>
      </c>
      <c r="AD65" s="67"/>
      <c r="AE65" s="67"/>
      <c r="AF65" s="67"/>
      <c r="AG65" s="68" t="s">
        <v>90</v>
      </c>
      <c r="AH65" s="69"/>
      <c r="AI65" s="70"/>
      <c r="AJ65" s="496" t="s">
        <v>91</v>
      </c>
      <c r="AK65" s="496"/>
      <c r="AL65" s="496"/>
      <c r="AM65" s="496">
        <f t="shared" ref="AM65" si="109">ROUNDDOWN(MIN(IF(AND($G$13="有り",D64&lt;=3.6),130000*D64,0),390000),-3)</f>
        <v>0</v>
      </c>
      <c r="AN65" s="496"/>
      <c r="AO65" s="524"/>
      <c r="AP65" s="148"/>
      <c r="AQ65" s="532" t="s">
        <v>358</v>
      </c>
      <c r="AR65" s="498" t="s">
        <v>271</v>
      </c>
      <c r="AS65" s="498"/>
      <c r="AT65" s="498"/>
      <c r="AU65" s="498"/>
      <c r="AV65" s="498"/>
      <c r="AW65" s="498"/>
      <c r="AX65" s="498"/>
      <c r="AY65" s="498"/>
      <c r="AZ65" s="498"/>
      <c r="BA65" s="498"/>
      <c r="BB65" s="480" t="s">
        <v>101</v>
      </c>
      <c r="BC65" s="481"/>
      <c r="BD65" s="481"/>
      <c r="BE65" s="482"/>
      <c r="BF65" s="495">
        <f t="shared" ref="BF65" si="110">ROUND(U64,2)*50000</f>
        <v>0</v>
      </c>
      <c r="BG65" s="495"/>
      <c r="BH65" s="524"/>
      <c r="BI65" s="9" t="s">
        <v>273</v>
      </c>
    </row>
    <row r="66" spans="2:62" ht="5.0999999999999996" customHeight="1" x14ac:dyDescent="0.45">
      <c r="B66" s="591"/>
      <c r="C66" s="592"/>
      <c r="D66" s="593"/>
      <c r="E66" s="594"/>
      <c r="F66" s="518"/>
      <c r="G66" s="597"/>
      <c r="H66" s="518"/>
      <c r="I66" s="514"/>
      <c r="J66" s="518"/>
      <c r="K66" s="597"/>
      <c r="L66" s="518"/>
      <c r="M66" s="597"/>
      <c r="N66" s="518"/>
      <c r="O66" s="597"/>
      <c r="P66" s="518"/>
      <c r="Q66" s="521"/>
      <c r="R66" s="3"/>
      <c r="S66" s="3"/>
      <c r="T66" s="3"/>
      <c r="U66" s="533"/>
      <c r="V66" s="534"/>
      <c r="Y66" s="529"/>
      <c r="Z66" s="530"/>
      <c r="AA66" s="530"/>
      <c r="AB66" s="531"/>
      <c r="AC66" s="67" t="s">
        <v>92</v>
      </c>
      <c r="AD66" s="67"/>
      <c r="AE66" s="67"/>
      <c r="AF66" s="67"/>
      <c r="AG66" s="68" t="s">
        <v>93</v>
      </c>
      <c r="AH66" s="69"/>
      <c r="AI66" s="70"/>
      <c r="AJ66" s="496" t="s">
        <v>94</v>
      </c>
      <c r="AK66" s="496"/>
      <c r="AL66" s="496"/>
      <c r="AM66" s="496">
        <f t="shared" ref="AM66" si="111">ROUNDDOWN(MIN(IF(AND(OR($G$13="無し",$G$13=""),D64&lt;=3.6),120000*D64,0),360000),-3)</f>
        <v>0</v>
      </c>
      <c r="AN66" s="496"/>
      <c r="AO66" s="524"/>
      <c r="AP66" s="148"/>
      <c r="AQ66" s="532"/>
      <c r="AR66" s="498" t="s">
        <v>272</v>
      </c>
      <c r="AS66" s="498"/>
      <c r="AT66" s="498"/>
      <c r="AU66" s="498"/>
      <c r="AV66" s="498"/>
      <c r="AW66" s="498"/>
      <c r="AX66" s="498"/>
      <c r="AY66" s="498"/>
      <c r="AZ66" s="498"/>
      <c r="BA66" s="498"/>
      <c r="BB66" s="480" t="s">
        <v>102</v>
      </c>
      <c r="BC66" s="481"/>
      <c r="BD66" s="481"/>
      <c r="BE66" s="482"/>
      <c r="BF66" s="495">
        <f t="shared" ref="BF66" si="112">ROUND(V64,2)*20000</f>
        <v>0</v>
      </c>
      <c r="BG66" s="495"/>
      <c r="BH66" s="524"/>
      <c r="BI66" s="9" t="s">
        <v>274</v>
      </c>
    </row>
    <row r="67" spans="2:62" ht="5.0999999999999996" customHeight="1" x14ac:dyDescent="0.45">
      <c r="B67" s="591"/>
      <c r="C67" s="592"/>
      <c r="D67" s="593"/>
      <c r="E67" s="594"/>
      <c r="F67" s="518"/>
      <c r="G67" s="597"/>
      <c r="H67" s="518"/>
      <c r="I67" s="514"/>
      <c r="J67" s="518"/>
      <c r="K67" s="597"/>
      <c r="L67" s="518"/>
      <c r="M67" s="597"/>
      <c r="N67" s="518"/>
      <c r="O67" s="597"/>
      <c r="P67" s="518"/>
      <c r="Q67" s="521"/>
      <c r="R67" s="3"/>
      <c r="S67" s="3"/>
      <c r="T67" s="3"/>
      <c r="U67" s="533"/>
      <c r="V67" s="534"/>
      <c r="Y67" s="526" t="s">
        <v>95</v>
      </c>
      <c r="Z67" s="527"/>
      <c r="AA67" s="527"/>
      <c r="AB67" s="528"/>
      <c r="AC67" s="67" t="s">
        <v>89</v>
      </c>
      <c r="AD67" s="67"/>
      <c r="AE67" s="67"/>
      <c r="AF67" s="67"/>
      <c r="AG67" s="68" t="s">
        <v>96</v>
      </c>
      <c r="AH67" s="69"/>
      <c r="AI67" s="70"/>
      <c r="AJ67" s="496" t="s">
        <v>97</v>
      </c>
      <c r="AK67" s="496"/>
      <c r="AL67" s="496"/>
      <c r="AM67" s="496">
        <f t="shared" ref="AM67" si="113">ROUNDDOWN(IF(AND($G$13="有り",D64&gt;3.6),110000*D64,0),-3)</f>
        <v>0</v>
      </c>
      <c r="AN67" s="496"/>
      <c r="AO67" s="524"/>
      <c r="AP67" s="149"/>
      <c r="AQ67" s="492" t="s">
        <v>359</v>
      </c>
      <c r="AR67" s="493" t="s">
        <v>277</v>
      </c>
      <c r="AS67" s="494"/>
      <c r="AT67" s="494"/>
      <c r="AU67" s="494"/>
      <c r="AV67" s="494"/>
      <c r="AW67" s="494"/>
      <c r="AX67" s="494"/>
      <c r="AY67" s="494"/>
      <c r="AZ67" s="494"/>
      <c r="BA67" s="494"/>
      <c r="BB67" s="480" t="s">
        <v>102</v>
      </c>
      <c r="BC67" s="481"/>
      <c r="BD67" s="481"/>
      <c r="BE67" s="482"/>
      <c r="BF67" s="495">
        <f t="shared" ref="BF67" si="114">N64*20000</f>
        <v>0</v>
      </c>
      <c r="BG67" s="495"/>
      <c r="BH67" s="524"/>
      <c r="BI67" s="9" t="s">
        <v>275</v>
      </c>
      <c r="BJ67" s="147"/>
    </row>
    <row r="68" spans="2:62" ht="5.0999999999999996" customHeight="1" x14ac:dyDescent="0.45">
      <c r="B68" s="591"/>
      <c r="C68" s="592"/>
      <c r="D68" s="593"/>
      <c r="E68" s="594"/>
      <c r="F68" s="598"/>
      <c r="G68" s="599"/>
      <c r="H68" s="598"/>
      <c r="I68" s="601"/>
      <c r="J68" s="598"/>
      <c r="K68" s="599"/>
      <c r="L68" s="598"/>
      <c r="M68" s="599"/>
      <c r="N68" s="598"/>
      <c r="O68" s="599"/>
      <c r="P68" s="598"/>
      <c r="Q68" s="605"/>
      <c r="R68" s="3"/>
      <c r="S68" s="3"/>
      <c r="T68" s="3"/>
      <c r="U68" s="533"/>
      <c r="V68" s="534"/>
      <c r="Y68" s="529"/>
      <c r="Z68" s="530"/>
      <c r="AA68" s="530"/>
      <c r="AB68" s="531"/>
      <c r="AC68" s="67" t="s">
        <v>92</v>
      </c>
      <c r="AD68" s="67"/>
      <c r="AE68" s="67"/>
      <c r="AF68" s="67"/>
      <c r="AG68" s="68" t="s">
        <v>99</v>
      </c>
      <c r="AH68" s="69"/>
      <c r="AI68" s="70"/>
      <c r="AJ68" s="496" t="s">
        <v>100</v>
      </c>
      <c r="AK68" s="496"/>
      <c r="AL68" s="496"/>
      <c r="AM68" s="496">
        <f t="shared" ref="AM68" si="115">ROUNDDOWN(IF(AND(OR($G$13="無し",$G$13=""),D64&gt;3.6),100000*D64,0),-3)</f>
        <v>0</v>
      </c>
      <c r="AN68" s="496"/>
      <c r="AO68" s="525"/>
      <c r="AP68" s="149"/>
      <c r="AQ68" s="492"/>
      <c r="AR68" s="493" t="s">
        <v>278</v>
      </c>
      <c r="AS68" s="494"/>
      <c r="AT68" s="494"/>
      <c r="AU68" s="494"/>
      <c r="AV68" s="494"/>
      <c r="AW68" s="494"/>
      <c r="AX68" s="494"/>
      <c r="AY68" s="494"/>
      <c r="AZ68" s="494"/>
      <c r="BA68" s="494"/>
      <c r="BB68" s="480" t="s">
        <v>264</v>
      </c>
      <c r="BC68" s="481"/>
      <c r="BD68" s="481"/>
      <c r="BE68" s="482"/>
      <c r="BF68" s="495">
        <f t="shared" ref="BF68" si="116">P64*10000</f>
        <v>0</v>
      </c>
      <c r="BG68" s="495"/>
      <c r="BH68" s="525"/>
      <c r="BI68" s="9" t="s">
        <v>276</v>
      </c>
    </row>
    <row r="69" spans="2:62" ht="5.0999999999999996" customHeight="1" x14ac:dyDescent="0.45">
      <c r="B69" s="591">
        <v>11</v>
      </c>
      <c r="C69" s="592"/>
      <c r="D69" s="593"/>
      <c r="E69" s="594"/>
      <c r="F69" s="595"/>
      <c r="G69" s="596"/>
      <c r="H69" s="595"/>
      <c r="I69" s="600"/>
      <c r="J69" s="602"/>
      <c r="K69" s="603"/>
      <c r="L69" s="595"/>
      <c r="M69" s="596"/>
      <c r="N69" s="595"/>
      <c r="O69" s="596"/>
      <c r="P69" s="595"/>
      <c r="Q69" s="604"/>
      <c r="R69" s="3"/>
      <c r="S69" s="3"/>
      <c r="T69" s="3"/>
      <c r="U69" s="533">
        <f t="shared" ref="U69" si="117">IFERROR(ROUND(D69*J69/F69,3),0)</f>
        <v>0</v>
      </c>
      <c r="V69" s="534">
        <f t="shared" ref="V69" si="118">IFERROR(ROUND(D69*L69/F69,3),0)</f>
        <v>0</v>
      </c>
      <c r="Y69" s="535" t="s">
        <v>284</v>
      </c>
      <c r="Z69" s="536"/>
      <c r="AA69" s="536"/>
      <c r="AB69" s="537"/>
      <c r="AC69" s="65" t="s">
        <v>83</v>
      </c>
      <c r="AD69" s="65"/>
      <c r="AE69" s="65"/>
      <c r="AF69" s="65"/>
      <c r="AG69" s="535" t="s">
        <v>285</v>
      </c>
      <c r="AH69" s="536"/>
      <c r="AI69" s="537"/>
      <c r="AJ69" s="538" t="s">
        <v>85</v>
      </c>
      <c r="AK69" s="539"/>
      <c r="AL69" s="540"/>
      <c r="AM69" s="161" t="s">
        <v>365</v>
      </c>
      <c r="AN69" s="162">
        <f t="shared" ref="AN69" si="119">B69</f>
        <v>11</v>
      </c>
      <c r="AO69" s="523">
        <f t="shared" ref="AO69" si="120">MAX(AM70:AN73)</f>
        <v>0</v>
      </c>
      <c r="AQ69" s="150"/>
      <c r="AR69" s="499" t="s">
        <v>360</v>
      </c>
      <c r="AS69" s="499"/>
      <c r="AT69" s="499"/>
      <c r="AU69" s="499"/>
      <c r="AV69" s="499"/>
      <c r="AW69" s="499"/>
      <c r="AX69" s="499"/>
      <c r="AY69" s="499"/>
      <c r="AZ69" s="499"/>
      <c r="BA69" s="499"/>
      <c r="BB69" s="500" t="s">
        <v>84</v>
      </c>
      <c r="BC69" s="501"/>
      <c r="BD69" s="501"/>
      <c r="BE69" s="502"/>
      <c r="BF69" s="503" t="s">
        <v>86</v>
      </c>
      <c r="BG69" s="504"/>
      <c r="BH69" s="523">
        <f t="shared" ref="BH69" si="121">IFERROR(ROUNDDOWN(SUM(BF70:BG73),-3),0)</f>
        <v>0</v>
      </c>
    </row>
    <row r="70" spans="2:62" ht="5.0999999999999996" customHeight="1" x14ac:dyDescent="0.45">
      <c r="B70" s="591"/>
      <c r="C70" s="592"/>
      <c r="D70" s="593"/>
      <c r="E70" s="594"/>
      <c r="F70" s="518"/>
      <c r="G70" s="597"/>
      <c r="H70" s="518"/>
      <c r="I70" s="514"/>
      <c r="J70" s="518"/>
      <c r="K70" s="597"/>
      <c r="L70" s="518"/>
      <c r="M70" s="597"/>
      <c r="N70" s="518"/>
      <c r="O70" s="597"/>
      <c r="P70" s="518"/>
      <c r="Q70" s="521"/>
      <c r="R70" s="3"/>
      <c r="S70" s="3"/>
      <c r="T70" s="3"/>
      <c r="U70" s="533"/>
      <c r="V70" s="534"/>
      <c r="Y70" s="526" t="s">
        <v>88</v>
      </c>
      <c r="Z70" s="527"/>
      <c r="AA70" s="527"/>
      <c r="AB70" s="528"/>
      <c r="AC70" s="67" t="s">
        <v>89</v>
      </c>
      <c r="AD70" s="67"/>
      <c r="AE70" s="67"/>
      <c r="AF70" s="67"/>
      <c r="AG70" s="68" t="s">
        <v>90</v>
      </c>
      <c r="AH70" s="69"/>
      <c r="AI70" s="70"/>
      <c r="AJ70" s="496" t="s">
        <v>91</v>
      </c>
      <c r="AK70" s="496"/>
      <c r="AL70" s="496"/>
      <c r="AM70" s="496">
        <f t="shared" ref="AM70" si="122">ROUNDDOWN(MIN(IF(AND($G$13="有り",D69&lt;=3.6),130000*D69,0),390000),-3)</f>
        <v>0</v>
      </c>
      <c r="AN70" s="496"/>
      <c r="AO70" s="524"/>
      <c r="AP70" s="148"/>
      <c r="AQ70" s="532" t="s">
        <v>358</v>
      </c>
      <c r="AR70" s="498" t="s">
        <v>271</v>
      </c>
      <c r="AS70" s="498"/>
      <c r="AT70" s="498"/>
      <c r="AU70" s="498"/>
      <c r="AV70" s="498"/>
      <c r="AW70" s="498"/>
      <c r="AX70" s="498"/>
      <c r="AY70" s="498"/>
      <c r="AZ70" s="498"/>
      <c r="BA70" s="498"/>
      <c r="BB70" s="480" t="s">
        <v>101</v>
      </c>
      <c r="BC70" s="481"/>
      <c r="BD70" s="481"/>
      <c r="BE70" s="482"/>
      <c r="BF70" s="495">
        <f t="shared" ref="BF70" si="123">ROUND(U69,2)*50000</f>
        <v>0</v>
      </c>
      <c r="BG70" s="495"/>
      <c r="BH70" s="524"/>
      <c r="BI70" s="9" t="s">
        <v>273</v>
      </c>
    </row>
    <row r="71" spans="2:62" ht="5.0999999999999996" customHeight="1" x14ac:dyDescent="0.45">
      <c r="B71" s="591"/>
      <c r="C71" s="592"/>
      <c r="D71" s="593"/>
      <c r="E71" s="594"/>
      <c r="F71" s="518"/>
      <c r="G71" s="597"/>
      <c r="H71" s="518"/>
      <c r="I71" s="514"/>
      <c r="J71" s="518"/>
      <c r="K71" s="597"/>
      <c r="L71" s="518"/>
      <c r="M71" s="597"/>
      <c r="N71" s="518"/>
      <c r="O71" s="597"/>
      <c r="P71" s="518"/>
      <c r="Q71" s="521"/>
      <c r="R71" s="3"/>
      <c r="S71" s="3"/>
      <c r="T71" s="3"/>
      <c r="U71" s="533"/>
      <c r="V71" s="534"/>
      <c r="Y71" s="529"/>
      <c r="Z71" s="530"/>
      <c r="AA71" s="530"/>
      <c r="AB71" s="531"/>
      <c r="AC71" s="67" t="s">
        <v>92</v>
      </c>
      <c r="AD71" s="67"/>
      <c r="AE71" s="67"/>
      <c r="AF71" s="67"/>
      <c r="AG71" s="68" t="s">
        <v>93</v>
      </c>
      <c r="AH71" s="69"/>
      <c r="AI71" s="70"/>
      <c r="AJ71" s="496" t="s">
        <v>94</v>
      </c>
      <c r="AK71" s="496"/>
      <c r="AL71" s="496"/>
      <c r="AM71" s="496">
        <f t="shared" ref="AM71" si="124">ROUNDDOWN(MIN(IF(AND(OR($G$13="無し",$G$13=""),D69&lt;=3.6),120000*D69,0),360000),-3)</f>
        <v>0</v>
      </c>
      <c r="AN71" s="496"/>
      <c r="AO71" s="524"/>
      <c r="AP71" s="148"/>
      <c r="AQ71" s="532"/>
      <c r="AR71" s="498" t="s">
        <v>272</v>
      </c>
      <c r="AS71" s="498"/>
      <c r="AT71" s="498"/>
      <c r="AU71" s="498"/>
      <c r="AV71" s="498"/>
      <c r="AW71" s="498"/>
      <c r="AX71" s="498"/>
      <c r="AY71" s="498"/>
      <c r="AZ71" s="498"/>
      <c r="BA71" s="498"/>
      <c r="BB71" s="480" t="s">
        <v>102</v>
      </c>
      <c r="BC71" s="481"/>
      <c r="BD71" s="481"/>
      <c r="BE71" s="482"/>
      <c r="BF71" s="495">
        <f t="shared" ref="BF71" si="125">ROUND(V69,2)*20000</f>
        <v>0</v>
      </c>
      <c r="BG71" s="495"/>
      <c r="BH71" s="524"/>
      <c r="BI71" s="9" t="s">
        <v>274</v>
      </c>
    </row>
    <row r="72" spans="2:62" ht="5.0999999999999996" customHeight="1" x14ac:dyDescent="0.45">
      <c r="B72" s="591"/>
      <c r="C72" s="592"/>
      <c r="D72" s="593"/>
      <c r="E72" s="594"/>
      <c r="F72" s="518"/>
      <c r="G72" s="597"/>
      <c r="H72" s="518"/>
      <c r="I72" s="514"/>
      <c r="J72" s="518"/>
      <c r="K72" s="597"/>
      <c r="L72" s="518"/>
      <c r="M72" s="597"/>
      <c r="N72" s="518"/>
      <c r="O72" s="597"/>
      <c r="P72" s="518"/>
      <c r="Q72" s="521"/>
      <c r="R72" s="3"/>
      <c r="S72" s="3"/>
      <c r="T72" s="3"/>
      <c r="U72" s="533"/>
      <c r="V72" s="534"/>
      <c r="Y72" s="526" t="s">
        <v>95</v>
      </c>
      <c r="Z72" s="527"/>
      <c r="AA72" s="527"/>
      <c r="AB72" s="528"/>
      <c r="AC72" s="67" t="s">
        <v>89</v>
      </c>
      <c r="AD72" s="67"/>
      <c r="AE72" s="67"/>
      <c r="AF72" s="67"/>
      <c r="AG72" s="68" t="s">
        <v>96</v>
      </c>
      <c r="AH72" s="69"/>
      <c r="AI72" s="70"/>
      <c r="AJ72" s="496" t="s">
        <v>97</v>
      </c>
      <c r="AK72" s="496"/>
      <c r="AL72" s="496"/>
      <c r="AM72" s="496">
        <f t="shared" ref="AM72" si="126">ROUNDDOWN(IF(AND($G$13="有り",D69&gt;3.6),110000*D69,0),-3)</f>
        <v>0</v>
      </c>
      <c r="AN72" s="496"/>
      <c r="AO72" s="524"/>
      <c r="AP72" s="149"/>
      <c r="AQ72" s="492" t="s">
        <v>359</v>
      </c>
      <c r="AR72" s="493" t="s">
        <v>277</v>
      </c>
      <c r="AS72" s="494"/>
      <c r="AT72" s="494"/>
      <c r="AU72" s="494"/>
      <c r="AV72" s="494"/>
      <c r="AW72" s="494"/>
      <c r="AX72" s="494"/>
      <c r="AY72" s="494"/>
      <c r="AZ72" s="494"/>
      <c r="BA72" s="494"/>
      <c r="BB72" s="480" t="s">
        <v>102</v>
      </c>
      <c r="BC72" s="481"/>
      <c r="BD72" s="481"/>
      <c r="BE72" s="482"/>
      <c r="BF72" s="495">
        <f t="shared" ref="BF72" si="127">N69*20000</f>
        <v>0</v>
      </c>
      <c r="BG72" s="495"/>
      <c r="BH72" s="524"/>
      <c r="BI72" s="9" t="s">
        <v>275</v>
      </c>
      <c r="BJ72" s="147"/>
    </row>
    <row r="73" spans="2:62" ht="5.0999999999999996" customHeight="1" x14ac:dyDescent="0.45">
      <c r="B73" s="591"/>
      <c r="C73" s="592"/>
      <c r="D73" s="593"/>
      <c r="E73" s="594"/>
      <c r="F73" s="598"/>
      <c r="G73" s="599"/>
      <c r="H73" s="598"/>
      <c r="I73" s="601"/>
      <c r="J73" s="598"/>
      <c r="K73" s="599"/>
      <c r="L73" s="598"/>
      <c r="M73" s="599"/>
      <c r="N73" s="598"/>
      <c r="O73" s="599"/>
      <c r="P73" s="598"/>
      <c r="Q73" s="605"/>
      <c r="R73" s="3"/>
      <c r="S73" s="3"/>
      <c r="T73" s="3"/>
      <c r="U73" s="533"/>
      <c r="V73" s="534"/>
      <c r="Y73" s="529"/>
      <c r="Z73" s="530"/>
      <c r="AA73" s="530"/>
      <c r="AB73" s="531"/>
      <c r="AC73" s="67" t="s">
        <v>92</v>
      </c>
      <c r="AD73" s="67"/>
      <c r="AE73" s="67"/>
      <c r="AF73" s="67"/>
      <c r="AG73" s="68" t="s">
        <v>99</v>
      </c>
      <c r="AH73" s="69"/>
      <c r="AI73" s="70"/>
      <c r="AJ73" s="496" t="s">
        <v>100</v>
      </c>
      <c r="AK73" s="496"/>
      <c r="AL73" s="496"/>
      <c r="AM73" s="496">
        <f t="shared" ref="AM73" si="128">ROUNDDOWN(IF(AND(OR($G$13="無し",$G$13=""),D69&gt;3.6),100000*D69,0),-3)</f>
        <v>0</v>
      </c>
      <c r="AN73" s="496"/>
      <c r="AO73" s="525"/>
      <c r="AP73" s="149"/>
      <c r="AQ73" s="492"/>
      <c r="AR73" s="493" t="s">
        <v>278</v>
      </c>
      <c r="AS73" s="494"/>
      <c r="AT73" s="494"/>
      <c r="AU73" s="494"/>
      <c r="AV73" s="494"/>
      <c r="AW73" s="494"/>
      <c r="AX73" s="494"/>
      <c r="AY73" s="494"/>
      <c r="AZ73" s="494"/>
      <c r="BA73" s="494"/>
      <c r="BB73" s="480" t="s">
        <v>264</v>
      </c>
      <c r="BC73" s="481"/>
      <c r="BD73" s="481"/>
      <c r="BE73" s="482"/>
      <c r="BF73" s="495">
        <f t="shared" ref="BF73" si="129">P69*10000</f>
        <v>0</v>
      </c>
      <c r="BG73" s="495"/>
      <c r="BH73" s="525"/>
      <c r="BI73" s="9" t="s">
        <v>276</v>
      </c>
    </row>
    <row r="74" spans="2:62" ht="5.0999999999999996" customHeight="1" x14ac:dyDescent="0.45">
      <c r="B74" s="591">
        <v>12</v>
      </c>
      <c r="C74" s="592"/>
      <c r="D74" s="593"/>
      <c r="E74" s="594"/>
      <c r="F74" s="595"/>
      <c r="G74" s="596"/>
      <c r="H74" s="595"/>
      <c r="I74" s="600"/>
      <c r="J74" s="602"/>
      <c r="K74" s="603"/>
      <c r="L74" s="595"/>
      <c r="M74" s="596"/>
      <c r="N74" s="595"/>
      <c r="O74" s="596"/>
      <c r="P74" s="595"/>
      <c r="Q74" s="604"/>
      <c r="R74" s="3"/>
      <c r="S74" s="3"/>
      <c r="T74" s="3"/>
      <c r="U74" s="533">
        <f t="shared" ref="U74" si="130">IFERROR(ROUND(D74*J74/F74,3),0)</f>
        <v>0</v>
      </c>
      <c r="V74" s="534">
        <f t="shared" ref="V74" si="131">IFERROR(ROUND(D74*L74/F74,3),0)</f>
        <v>0</v>
      </c>
      <c r="Y74" s="535" t="s">
        <v>284</v>
      </c>
      <c r="Z74" s="536"/>
      <c r="AA74" s="536"/>
      <c r="AB74" s="537"/>
      <c r="AC74" s="65" t="s">
        <v>83</v>
      </c>
      <c r="AD74" s="65"/>
      <c r="AE74" s="65"/>
      <c r="AF74" s="65"/>
      <c r="AG74" s="535" t="s">
        <v>285</v>
      </c>
      <c r="AH74" s="536"/>
      <c r="AI74" s="537"/>
      <c r="AJ74" s="538" t="s">
        <v>85</v>
      </c>
      <c r="AK74" s="539"/>
      <c r="AL74" s="540"/>
      <c r="AM74" s="161" t="s">
        <v>365</v>
      </c>
      <c r="AN74" s="162">
        <f t="shared" ref="AN74" si="132">B74</f>
        <v>12</v>
      </c>
      <c r="AO74" s="523">
        <f t="shared" ref="AO74" si="133">MAX(AM75:AN78)</f>
        <v>0</v>
      </c>
      <c r="AQ74" s="150"/>
      <c r="AR74" s="499" t="s">
        <v>360</v>
      </c>
      <c r="AS74" s="499"/>
      <c r="AT74" s="499"/>
      <c r="AU74" s="499"/>
      <c r="AV74" s="499"/>
      <c r="AW74" s="499"/>
      <c r="AX74" s="499"/>
      <c r="AY74" s="499"/>
      <c r="AZ74" s="499"/>
      <c r="BA74" s="499"/>
      <c r="BB74" s="500" t="s">
        <v>84</v>
      </c>
      <c r="BC74" s="501"/>
      <c r="BD74" s="501"/>
      <c r="BE74" s="502"/>
      <c r="BF74" s="503" t="s">
        <v>86</v>
      </c>
      <c r="BG74" s="504"/>
      <c r="BH74" s="523">
        <f t="shared" ref="BH74" si="134">IFERROR(ROUNDDOWN(SUM(BF75:BG78),-3),0)</f>
        <v>0</v>
      </c>
    </row>
    <row r="75" spans="2:62" ht="5.0999999999999996" customHeight="1" x14ac:dyDescent="0.45">
      <c r="B75" s="591"/>
      <c r="C75" s="592"/>
      <c r="D75" s="593"/>
      <c r="E75" s="594"/>
      <c r="F75" s="518"/>
      <c r="G75" s="597"/>
      <c r="H75" s="518"/>
      <c r="I75" s="514"/>
      <c r="J75" s="518"/>
      <c r="K75" s="597"/>
      <c r="L75" s="518"/>
      <c r="M75" s="597"/>
      <c r="N75" s="518"/>
      <c r="O75" s="597"/>
      <c r="P75" s="518"/>
      <c r="Q75" s="521"/>
      <c r="R75" s="3"/>
      <c r="S75" s="3"/>
      <c r="T75" s="3"/>
      <c r="U75" s="533"/>
      <c r="V75" s="534"/>
      <c r="Y75" s="526" t="s">
        <v>88</v>
      </c>
      <c r="Z75" s="527"/>
      <c r="AA75" s="527"/>
      <c r="AB75" s="528"/>
      <c r="AC75" s="67" t="s">
        <v>89</v>
      </c>
      <c r="AD75" s="67"/>
      <c r="AE75" s="67"/>
      <c r="AF75" s="67"/>
      <c r="AG75" s="68" t="s">
        <v>90</v>
      </c>
      <c r="AH75" s="69"/>
      <c r="AI75" s="70"/>
      <c r="AJ75" s="496" t="s">
        <v>91</v>
      </c>
      <c r="AK75" s="496"/>
      <c r="AL75" s="496"/>
      <c r="AM75" s="496">
        <f t="shared" ref="AM75" si="135">ROUNDDOWN(MIN(IF(AND($G$13="有り",D74&lt;=3.6),130000*D74,0),390000),-3)</f>
        <v>0</v>
      </c>
      <c r="AN75" s="496"/>
      <c r="AO75" s="524"/>
      <c r="AP75" s="148"/>
      <c r="AQ75" s="532" t="s">
        <v>358</v>
      </c>
      <c r="AR75" s="498" t="s">
        <v>271</v>
      </c>
      <c r="AS75" s="498"/>
      <c r="AT75" s="498"/>
      <c r="AU75" s="498"/>
      <c r="AV75" s="498"/>
      <c r="AW75" s="498"/>
      <c r="AX75" s="498"/>
      <c r="AY75" s="498"/>
      <c r="AZ75" s="498"/>
      <c r="BA75" s="498"/>
      <c r="BB75" s="480" t="s">
        <v>101</v>
      </c>
      <c r="BC75" s="481"/>
      <c r="BD75" s="481"/>
      <c r="BE75" s="482"/>
      <c r="BF75" s="495">
        <f t="shared" ref="BF75" si="136">ROUND(U74,2)*50000</f>
        <v>0</v>
      </c>
      <c r="BG75" s="495"/>
      <c r="BH75" s="524"/>
      <c r="BI75" s="9" t="s">
        <v>273</v>
      </c>
    </row>
    <row r="76" spans="2:62" ht="5.0999999999999996" customHeight="1" x14ac:dyDescent="0.45">
      <c r="B76" s="591"/>
      <c r="C76" s="592"/>
      <c r="D76" s="593"/>
      <c r="E76" s="594"/>
      <c r="F76" s="518"/>
      <c r="G76" s="597"/>
      <c r="H76" s="518"/>
      <c r="I76" s="514"/>
      <c r="J76" s="518"/>
      <c r="K76" s="597"/>
      <c r="L76" s="518"/>
      <c r="M76" s="597"/>
      <c r="N76" s="518"/>
      <c r="O76" s="597"/>
      <c r="P76" s="518"/>
      <c r="Q76" s="521"/>
      <c r="R76" s="3"/>
      <c r="S76" s="3"/>
      <c r="T76" s="3"/>
      <c r="U76" s="533"/>
      <c r="V76" s="534"/>
      <c r="Y76" s="529"/>
      <c r="Z76" s="530"/>
      <c r="AA76" s="530"/>
      <c r="AB76" s="531"/>
      <c r="AC76" s="67" t="s">
        <v>92</v>
      </c>
      <c r="AD76" s="67"/>
      <c r="AE76" s="67"/>
      <c r="AF76" s="67"/>
      <c r="AG76" s="68" t="s">
        <v>93</v>
      </c>
      <c r="AH76" s="69"/>
      <c r="AI76" s="70"/>
      <c r="AJ76" s="496" t="s">
        <v>94</v>
      </c>
      <c r="AK76" s="496"/>
      <c r="AL76" s="496"/>
      <c r="AM76" s="496">
        <f t="shared" ref="AM76" si="137">ROUNDDOWN(MIN(IF(AND(OR($G$13="無し",$G$13=""),D74&lt;=3.6),120000*D74,0),360000),-3)</f>
        <v>0</v>
      </c>
      <c r="AN76" s="496"/>
      <c r="AO76" s="524"/>
      <c r="AP76" s="148"/>
      <c r="AQ76" s="532"/>
      <c r="AR76" s="498" t="s">
        <v>272</v>
      </c>
      <c r="AS76" s="498"/>
      <c r="AT76" s="498"/>
      <c r="AU76" s="498"/>
      <c r="AV76" s="498"/>
      <c r="AW76" s="498"/>
      <c r="AX76" s="498"/>
      <c r="AY76" s="498"/>
      <c r="AZ76" s="498"/>
      <c r="BA76" s="498"/>
      <c r="BB76" s="480" t="s">
        <v>102</v>
      </c>
      <c r="BC76" s="481"/>
      <c r="BD76" s="481"/>
      <c r="BE76" s="482"/>
      <c r="BF76" s="495">
        <f t="shared" ref="BF76" si="138">ROUND(V74,2)*20000</f>
        <v>0</v>
      </c>
      <c r="BG76" s="495"/>
      <c r="BH76" s="524"/>
      <c r="BI76" s="9" t="s">
        <v>274</v>
      </c>
    </row>
    <row r="77" spans="2:62" ht="5.0999999999999996" customHeight="1" x14ac:dyDescent="0.45">
      <c r="B77" s="591"/>
      <c r="C77" s="592"/>
      <c r="D77" s="593"/>
      <c r="E77" s="594"/>
      <c r="F77" s="518"/>
      <c r="G77" s="597"/>
      <c r="H77" s="518"/>
      <c r="I77" s="514"/>
      <c r="J77" s="518"/>
      <c r="K77" s="597"/>
      <c r="L77" s="518"/>
      <c r="M77" s="597"/>
      <c r="N77" s="518"/>
      <c r="O77" s="597"/>
      <c r="P77" s="518"/>
      <c r="Q77" s="521"/>
      <c r="R77" s="3"/>
      <c r="S77" s="3"/>
      <c r="T77" s="3"/>
      <c r="U77" s="533"/>
      <c r="V77" s="534"/>
      <c r="Y77" s="526" t="s">
        <v>95</v>
      </c>
      <c r="Z77" s="527"/>
      <c r="AA77" s="527"/>
      <c r="AB77" s="528"/>
      <c r="AC77" s="67" t="s">
        <v>89</v>
      </c>
      <c r="AD77" s="67"/>
      <c r="AE77" s="67"/>
      <c r="AF77" s="67"/>
      <c r="AG77" s="68" t="s">
        <v>96</v>
      </c>
      <c r="AH77" s="69"/>
      <c r="AI77" s="70"/>
      <c r="AJ77" s="496" t="s">
        <v>97</v>
      </c>
      <c r="AK77" s="496"/>
      <c r="AL77" s="496"/>
      <c r="AM77" s="496">
        <f t="shared" ref="AM77" si="139">ROUNDDOWN(IF(AND($G$13="有り",D74&gt;3.6),110000*D74,0),-3)</f>
        <v>0</v>
      </c>
      <c r="AN77" s="496"/>
      <c r="AO77" s="524"/>
      <c r="AP77" s="149"/>
      <c r="AQ77" s="492" t="s">
        <v>359</v>
      </c>
      <c r="AR77" s="493" t="s">
        <v>277</v>
      </c>
      <c r="AS77" s="494"/>
      <c r="AT77" s="494"/>
      <c r="AU77" s="494"/>
      <c r="AV77" s="494"/>
      <c r="AW77" s="494"/>
      <c r="AX77" s="494"/>
      <c r="AY77" s="494"/>
      <c r="AZ77" s="494"/>
      <c r="BA77" s="494"/>
      <c r="BB77" s="480" t="s">
        <v>102</v>
      </c>
      <c r="BC77" s="481"/>
      <c r="BD77" s="481"/>
      <c r="BE77" s="482"/>
      <c r="BF77" s="495">
        <f t="shared" ref="BF77" si="140">N74*20000</f>
        <v>0</v>
      </c>
      <c r="BG77" s="495"/>
      <c r="BH77" s="524"/>
      <c r="BI77" s="9" t="s">
        <v>275</v>
      </c>
      <c r="BJ77" s="147"/>
    </row>
    <row r="78" spans="2:62" ht="5.0999999999999996" customHeight="1" x14ac:dyDescent="0.45">
      <c r="B78" s="591"/>
      <c r="C78" s="592"/>
      <c r="D78" s="593"/>
      <c r="E78" s="594"/>
      <c r="F78" s="598"/>
      <c r="G78" s="599"/>
      <c r="H78" s="598"/>
      <c r="I78" s="601"/>
      <c r="J78" s="598"/>
      <c r="K78" s="599"/>
      <c r="L78" s="598"/>
      <c r="M78" s="599"/>
      <c r="N78" s="598"/>
      <c r="O78" s="599"/>
      <c r="P78" s="598"/>
      <c r="Q78" s="605"/>
      <c r="R78" s="3"/>
      <c r="S78" s="3"/>
      <c r="T78" s="3"/>
      <c r="U78" s="533"/>
      <c r="V78" s="534"/>
      <c r="Y78" s="529"/>
      <c r="Z78" s="530"/>
      <c r="AA78" s="530"/>
      <c r="AB78" s="531"/>
      <c r="AC78" s="67" t="s">
        <v>92</v>
      </c>
      <c r="AD78" s="67"/>
      <c r="AE78" s="67"/>
      <c r="AF78" s="67"/>
      <c r="AG78" s="68" t="s">
        <v>99</v>
      </c>
      <c r="AH78" s="69"/>
      <c r="AI78" s="70"/>
      <c r="AJ78" s="496" t="s">
        <v>100</v>
      </c>
      <c r="AK78" s="496"/>
      <c r="AL78" s="496"/>
      <c r="AM78" s="496">
        <f t="shared" ref="AM78" si="141">ROUNDDOWN(IF(AND(OR($G$13="無し",$G$13=""),D74&gt;3.6),100000*D74,0),-3)</f>
        <v>0</v>
      </c>
      <c r="AN78" s="496"/>
      <c r="AO78" s="525"/>
      <c r="AP78" s="149"/>
      <c r="AQ78" s="492"/>
      <c r="AR78" s="493" t="s">
        <v>278</v>
      </c>
      <c r="AS78" s="494"/>
      <c r="AT78" s="494"/>
      <c r="AU78" s="494"/>
      <c r="AV78" s="494"/>
      <c r="AW78" s="494"/>
      <c r="AX78" s="494"/>
      <c r="AY78" s="494"/>
      <c r="AZ78" s="494"/>
      <c r="BA78" s="494"/>
      <c r="BB78" s="480" t="s">
        <v>264</v>
      </c>
      <c r="BC78" s="481"/>
      <c r="BD78" s="481"/>
      <c r="BE78" s="482"/>
      <c r="BF78" s="495">
        <f t="shared" ref="BF78" si="142">P74*10000</f>
        <v>0</v>
      </c>
      <c r="BG78" s="495"/>
      <c r="BH78" s="525"/>
      <c r="BI78" s="9" t="s">
        <v>276</v>
      </c>
    </row>
    <row r="79" spans="2:62" ht="5.0999999999999996" customHeight="1" x14ac:dyDescent="0.45">
      <c r="B79" s="591">
        <v>13</v>
      </c>
      <c r="C79" s="592"/>
      <c r="D79" s="593"/>
      <c r="E79" s="594"/>
      <c r="F79" s="595"/>
      <c r="G79" s="596"/>
      <c r="H79" s="595"/>
      <c r="I79" s="600"/>
      <c r="J79" s="602"/>
      <c r="K79" s="603"/>
      <c r="L79" s="595"/>
      <c r="M79" s="596"/>
      <c r="N79" s="595"/>
      <c r="O79" s="596"/>
      <c r="P79" s="595"/>
      <c r="Q79" s="604"/>
      <c r="R79" s="3"/>
      <c r="S79" s="3"/>
      <c r="T79" s="3"/>
      <c r="U79" s="533">
        <f t="shared" ref="U79" si="143">IFERROR(ROUND(D79*J79/F79,3),0)</f>
        <v>0</v>
      </c>
      <c r="V79" s="534">
        <f t="shared" ref="V79" si="144">IFERROR(ROUND(D79*L79/F79,3),0)</f>
        <v>0</v>
      </c>
      <c r="Y79" s="535" t="s">
        <v>284</v>
      </c>
      <c r="Z79" s="536"/>
      <c r="AA79" s="536"/>
      <c r="AB79" s="537"/>
      <c r="AC79" s="65" t="s">
        <v>83</v>
      </c>
      <c r="AD79" s="65"/>
      <c r="AE79" s="65"/>
      <c r="AF79" s="65"/>
      <c r="AG79" s="535" t="s">
        <v>285</v>
      </c>
      <c r="AH79" s="536"/>
      <c r="AI79" s="537"/>
      <c r="AJ79" s="538" t="s">
        <v>85</v>
      </c>
      <c r="AK79" s="539"/>
      <c r="AL79" s="540"/>
      <c r="AM79" s="161" t="s">
        <v>365</v>
      </c>
      <c r="AN79" s="162">
        <f t="shared" ref="AN79" si="145">B79</f>
        <v>13</v>
      </c>
      <c r="AO79" s="523">
        <f t="shared" ref="AO79" si="146">MAX(AM80:AN83)</f>
        <v>0</v>
      </c>
      <c r="AQ79" s="150"/>
      <c r="AR79" s="499" t="s">
        <v>360</v>
      </c>
      <c r="AS79" s="499"/>
      <c r="AT79" s="499"/>
      <c r="AU79" s="499"/>
      <c r="AV79" s="499"/>
      <c r="AW79" s="499"/>
      <c r="AX79" s="499"/>
      <c r="AY79" s="499"/>
      <c r="AZ79" s="499"/>
      <c r="BA79" s="499"/>
      <c r="BB79" s="500" t="s">
        <v>84</v>
      </c>
      <c r="BC79" s="501"/>
      <c r="BD79" s="501"/>
      <c r="BE79" s="502"/>
      <c r="BF79" s="503" t="s">
        <v>86</v>
      </c>
      <c r="BG79" s="504"/>
      <c r="BH79" s="523">
        <f t="shared" ref="BH79" si="147">IFERROR(ROUNDDOWN(SUM(BF80:BG83),-3),0)</f>
        <v>0</v>
      </c>
    </row>
    <row r="80" spans="2:62" ht="5.0999999999999996" customHeight="1" x14ac:dyDescent="0.45">
      <c r="B80" s="591"/>
      <c r="C80" s="592"/>
      <c r="D80" s="593"/>
      <c r="E80" s="594"/>
      <c r="F80" s="518"/>
      <c r="G80" s="597"/>
      <c r="H80" s="518"/>
      <c r="I80" s="514"/>
      <c r="J80" s="518"/>
      <c r="K80" s="597"/>
      <c r="L80" s="518"/>
      <c r="M80" s="597"/>
      <c r="N80" s="518"/>
      <c r="O80" s="597"/>
      <c r="P80" s="518"/>
      <c r="Q80" s="521"/>
      <c r="R80" s="3"/>
      <c r="S80" s="3"/>
      <c r="T80" s="3"/>
      <c r="U80" s="533"/>
      <c r="V80" s="534"/>
      <c r="Y80" s="526" t="s">
        <v>88</v>
      </c>
      <c r="Z80" s="527"/>
      <c r="AA80" s="527"/>
      <c r="AB80" s="528"/>
      <c r="AC80" s="67" t="s">
        <v>89</v>
      </c>
      <c r="AD80" s="67"/>
      <c r="AE80" s="67"/>
      <c r="AF80" s="67"/>
      <c r="AG80" s="68" t="s">
        <v>90</v>
      </c>
      <c r="AH80" s="69"/>
      <c r="AI80" s="70"/>
      <c r="AJ80" s="496" t="s">
        <v>91</v>
      </c>
      <c r="AK80" s="496"/>
      <c r="AL80" s="496"/>
      <c r="AM80" s="496">
        <f t="shared" ref="AM80" si="148">ROUNDDOWN(MIN(IF(AND($G$13="有り",D79&lt;=3.6),130000*D79,0),390000),-3)</f>
        <v>0</v>
      </c>
      <c r="AN80" s="496"/>
      <c r="AO80" s="524"/>
      <c r="AP80" s="148"/>
      <c r="AQ80" s="532" t="s">
        <v>358</v>
      </c>
      <c r="AR80" s="498" t="s">
        <v>271</v>
      </c>
      <c r="AS80" s="498"/>
      <c r="AT80" s="498"/>
      <c r="AU80" s="498"/>
      <c r="AV80" s="498"/>
      <c r="AW80" s="498"/>
      <c r="AX80" s="498"/>
      <c r="AY80" s="498"/>
      <c r="AZ80" s="498"/>
      <c r="BA80" s="498"/>
      <c r="BB80" s="480" t="s">
        <v>101</v>
      </c>
      <c r="BC80" s="481"/>
      <c r="BD80" s="481"/>
      <c r="BE80" s="482"/>
      <c r="BF80" s="495">
        <f t="shared" ref="BF80" si="149">ROUND(U79,2)*50000</f>
        <v>0</v>
      </c>
      <c r="BG80" s="495"/>
      <c r="BH80" s="524"/>
      <c r="BI80" s="9" t="s">
        <v>273</v>
      </c>
    </row>
    <row r="81" spans="2:62" ht="5.0999999999999996" customHeight="1" x14ac:dyDescent="0.45">
      <c r="B81" s="591"/>
      <c r="C81" s="592"/>
      <c r="D81" s="593"/>
      <c r="E81" s="594"/>
      <c r="F81" s="518"/>
      <c r="G81" s="597"/>
      <c r="H81" s="518"/>
      <c r="I81" s="514"/>
      <c r="J81" s="518"/>
      <c r="K81" s="597"/>
      <c r="L81" s="518"/>
      <c r="M81" s="597"/>
      <c r="N81" s="518"/>
      <c r="O81" s="597"/>
      <c r="P81" s="518"/>
      <c r="Q81" s="521"/>
      <c r="R81" s="3"/>
      <c r="S81" s="3"/>
      <c r="T81" s="3"/>
      <c r="U81" s="533"/>
      <c r="V81" s="534"/>
      <c r="Y81" s="529"/>
      <c r="Z81" s="530"/>
      <c r="AA81" s="530"/>
      <c r="AB81" s="531"/>
      <c r="AC81" s="67" t="s">
        <v>92</v>
      </c>
      <c r="AD81" s="67"/>
      <c r="AE81" s="67"/>
      <c r="AF81" s="67"/>
      <c r="AG81" s="68" t="s">
        <v>93</v>
      </c>
      <c r="AH81" s="69"/>
      <c r="AI81" s="70"/>
      <c r="AJ81" s="496" t="s">
        <v>94</v>
      </c>
      <c r="AK81" s="496"/>
      <c r="AL81" s="496"/>
      <c r="AM81" s="496">
        <f t="shared" ref="AM81" si="150">ROUNDDOWN(MIN(IF(AND(OR($G$13="無し",$G$13=""),D79&lt;=3.6),120000*D79,0),360000),-3)</f>
        <v>0</v>
      </c>
      <c r="AN81" s="496"/>
      <c r="AO81" s="524"/>
      <c r="AP81" s="148"/>
      <c r="AQ81" s="532"/>
      <c r="AR81" s="498" t="s">
        <v>272</v>
      </c>
      <c r="AS81" s="498"/>
      <c r="AT81" s="498"/>
      <c r="AU81" s="498"/>
      <c r="AV81" s="498"/>
      <c r="AW81" s="498"/>
      <c r="AX81" s="498"/>
      <c r="AY81" s="498"/>
      <c r="AZ81" s="498"/>
      <c r="BA81" s="498"/>
      <c r="BB81" s="480" t="s">
        <v>102</v>
      </c>
      <c r="BC81" s="481"/>
      <c r="BD81" s="481"/>
      <c r="BE81" s="482"/>
      <c r="BF81" s="495">
        <f t="shared" ref="BF81" si="151">ROUND(V79,2)*20000</f>
        <v>0</v>
      </c>
      <c r="BG81" s="495"/>
      <c r="BH81" s="524"/>
      <c r="BI81" s="9" t="s">
        <v>274</v>
      </c>
    </row>
    <row r="82" spans="2:62" ht="5.0999999999999996" customHeight="1" x14ac:dyDescent="0.45">
      <c r="B82" s="591"/>
      <c r="C82" s="592"/>
      <c r="D82" s="593"/>
      <c r="E82" s="594"/>
      <c r="F82" s="518"/>
      <c r="G82" s="597"/>
      <c r="H82" s="518"/>
      <c r="I82" s="514"/>
      <c r="J82" s="518"/>
      <c r="K82" s="597"/>
      <c r="L82" s="518"/>
      <c r="M82" s="597"/>
      <c r="N82" s="518"/>
      <c r="O82" s="597"/>
      <c r="P82" s="518"/>
      <c r="Q82" s="521"/>
      <c r="R82" s="3"/>
      <c r="S82" s="3"/>
      <c r="T82" s="3"/>
      <c r="U82" s="533"/>
      <c r="V82" s="534"/>
      <c r="Y82" s="526" t="s">
        <v>95</v>
      </c>
      <c r="Z82" s="527"/>
      <c r="AA82" s="527"/>
      <c r="AB82" s="528"/>
      <c r="AC82" s="67" t="s">
        <v>89</v>
      </c>
      <c r="AD82" s="67"/>
      <c r="AE82" s="67"/>
      <c r="AF82" s="67"/>
      <c r="AG82" s="68" t="s">
        <v>96</v>
      </c>
      <c r="AH82" s="69"/>
      <c r="AI82" s="70"/>
      <c r="AJ82" s="496" t="s">
        <v>97</v>
      </c>
      <c r="AK82" s="496"/>
      <c r="AL82" s="496"/>
      <c r="AM82" s="496">
        <f t="shared" ref="AM82" si="152">ROUNDDOWN(IF(AND($G$13="有り",D79&gt;3.6),110000*D79,0),-3)</f>
        <v>0</v>
      </c>
      <c r="AN82" s="496"/>
      <c r="AO82" s="524"/>
      <c r="AP82" s="149"/>
      <c r="AQ82" s="492" t="s">
        <v>359</v>
      </c>
      <c r="AR82" s="493" t="s">
        <v>277</v>
      </c>
      <c r="AS82" s="494"/>
      <c r="AT82" s="494"/>
      <c r="AU82" s="494"/>
      <c r="AV82" s="494"/>
      <c r="AW82" s="494"/>
      <c r="AX82" s="494"/>
      <c r="AY82" s="494"/>
      <c r="AZ82" s="494"/>
      <c r="BA82" s="494"/>
      <c r="BB82" s="480" t="s">
        <v>102</v>
      </c>
      <c r="BC82" s="481"/>
      <c r="BD82" s="481"/>
      <c r="BE82" s="482"/>
      <c r="BF82" s="495">
        <f t="shared" ref="BF82" si="153">N79*20000</f>
        <v>0</v>
      </c>
      <c r="BG82" s="495"/>
      <c r="BH82" s="524"/>
      <c r="BI82" s="9" t="s">
        <v>275</v>
      </c>
      <c r="BJ82" s="147"/>
    </row>
    <row r="83" spans="2:62" ht="5.0999999999999996" customHeight="1" x14ac:dyDescent="0.45">
      <c r="B83" s="591"/>
      <c r="C83" s="592"/>
      <c r="D83" s="593"/>
      <c r="E83" s="594"/>
      <c r="F83" s="598"/>
      <c r="G83" s="599"/>
      <c r="H83" s="598"/>
      <c r="I83" s="601"/>
      <c r="J83" s="598"/>
      <c r="K83" s="599"/>
      <c r="L83" s="598"/>
      <c r="M83" s="599"/>
      <c r="N83" s="598"/>
      <c r="O83" s="599"/>
      <c r="P83" s="598"/>
      <c r="Q83" s="605"/>
      <c r="R83" s="3"/>
      <c r="S83" s="3"/>
      <c r="T83" s="3"/>
      <c r="U83" s="533"/>
      <c r="V83" s="534"/>
      <c r="Y83" s="529"/>
      <c r="Z83" s="530"/>
      <c r="AA83" s="530"/>
      <c r="AB83" s="531"/>
      <c r="AC83" s="67" t="s">
        <v>92</v>
      </c>
      <c r="AD83" s="67"/>
      <c r="AE83" s="67"/>
      <c r="AF83" s="67"/>
      <c r="AG83" s="68" t="s">
        <v>99</v>
      </c>
      <c r="AH83" s="69"/>
      <c r="AI83" s="70"/>
      <c r="AJ83" s="496" t="s">
        <v>100</v>
      </c>
      <c r="AK83" s="496"/>
      <c r="AL83" s="496"/>
      <c r="AM83" s="496">
        <f t="shared" ref="AM83" si="154">ROUNDDOWN(IF(AND(OR($G$13="無し",$G$13=""),D79&gt;3.6),100000*D79,0),-3)</f>
        <v>0</v>
      </c>
      <c r="AN83" s="496"/>
      <c r="AO83" s="525"/>
      <c r="AP83" s="149"/>
      <c r="AQ83" s="492"/>
      <c r="AR83" s="493" t="s">
        <v>278</v>
      </c>
      <c r="AS83" s="494"/>
      <c r="AT83" s="494"/>
      <c r="AU83" s="494"/>
      <c r="AV83" s="494"/>
      <c r="AW83" s="494"/>
      <c r="AX83" s="494"/>
      <c r="AY83" s="494"/>
      <c r="AZ83" s="494"/>
      <c r="BA83" s="494"/>
      <c r="BB83" s="480" t="s">
        <v>264</v>
      </c>
      <c r="BC83" s="481"/>
      <c r="BD83" s="481"/>
      <c r="BE83" s="482"/>
      <c r="BF83" s="495">
        <f t="shared" ref="BF83" si="155">P79*10000</f>
        <v>0</v>
      </c>
      <c r="BG83" s="495"/>
      <c r="BH83" s="525"/>
      <c r="BI83" s="9" t="s">
        <v>276</v>
      </c>
    </row>
    <row r="84" spans="2:62" ht="5.0999999999999996" customHeight="1" x14ac:dyDescent="0.45">
      <c r="B84" s="591">
        <v>14</v>
      </c>
      <c r="C84" s="592"/>
      <c r="D84" s="593"/>
      <c r="E84" s="594"/>
      <c r="F84" s="595"/>
      <c r="G84" s="596"/>
      <c r="H84" s="595"/>
      <c r="I84" s="600"/>
      <c r="J84" s="602"/>
      <c r="K84" s="603"/>
      <c r="L84" s="595"/>
      <c r="M84" s="596"/>
      <c r="N84" s="595"/>
      <c r="O84" s="596"/>
      <c r="P84" s="595"/>
      <c r="Q84" s="604"/>
      <c r="R84" s="3"/>
      <c r="S84" s="3"/>
      <c r="T84" s="3"/>
      <c r="U84" s="533">
        <f t="shared" ref="U84" si="156">IFERROR(ROUND(D84*J84/F84,3),0)</f>
        <v>0</v>
      </c>
      <c r="V84" s="534">
        <f t="shared" ref="V84" si="157">IFERROR(ROUND(D84*L84/F84,3),0)</f>
        <v>0</v>
      </c>
      <c r="Y84" s="535" t="s">
        <v>284</v>
      </c>
      <c r="Z84" s="536"/>
      <c r="AA84" s="536"/>
      <c r="AB84" s="537"/>
      <c r="AC84" s="65" t="s">
        <v>83</v>
      </c>
      <c r="AD84" s="65"/>
      <c r="AE84" s="65"/>
      <c r="AF84" s="65"/>
      <c r="AG84" s="535" t="s">
        <v>285</v>
      </c>
      <c r="AH84" s="536"/>
      <c r="AI84" s="537"/>
      <c r="AJ84" s="538" t="s">
        <v>85</v>
      </c>
      <c r="AK84" s="539"/>
      <c r="AL84" s="540"/>
      <c r="AM84" s="161" t="s">
        <v>365</v>
      </c>
      <c r="AN84" s="162">
        <f t="shared" ref="AN84" si="158">B84</f>
        <v>14</v>
      </c>
      <c r="AO84" s="523">
        <f t="shared" ref="AO84" si="159">MAX(AM85:AN88)</f>
        <v>0</v>
      </c>
      <c r="AQ84" s="150"/>
      <c r="AR84" s="499" t="s">
        <v>360</v>
      </c>
      <c r="AS84" s="499"/>
      <c r="AT84" s="499"/>
      <c r="AU84" s="499"/>
      <c r="AV84" s="499"/>
      <c r="AW84" s="499"/>
      <c r="AX84" s="499"/>
      <c r="AY84" s="499"/>
      <c r="AZ84" s="499"/>
      <c r="BA84" s="499"/>
      <c r="BB84" s="500" t="s">
        <v>84</v>
      </c>
      <c r="BC84" s="501"/>
      <c r="BD84" s="501"/>
      <c r="BE84" s="502"/>
      <c r="BF84" s="503" t="s">
        <v>86</v>
      </c>
      <c r="BG84" s="504"/>
      <c r="BH84" s="523">
        <f t="shared" ref="BH84" si="160">IFERROR(ROUNDDOWN(SUM(BF85:BG88),-3),0)</f>
        <v>0</v>
      </c>
    </row>
    <row r="85" spans="2:62" ht="5.0999999999999996" customHeight="1" x14ac:dyDescent="0.45">
      <c r="B85" s="591"/>
      <c r="C85" s="592"/>
      <c r="D85" s="593"/>
      <c r="E85" s="594"/>
      <c r="F85" s="518"/>
      <c r="G85" s="597"/>
      <c r="H85" s="518"/>
      <c r="I85" s="514"/>
      <c r="J85" s="518"/>
      <c r="K85" s="597"/>
      <c r="L85" s="518"/>
      <c r="M85" s="597"/>
      <c r="N85" s="518"/>
      <c r="O85" s="597"/>
      <c r="P85" s="518"/>
      <c r="Q85" s="521"/>
      <c r="R85" s="3"/>
      <c r="S85" s="3"/>
      <c r="T85" s="3"/>
      <c r="U85" s="533"/>
      <c r="V85" s="534"/>
      <c r="Y85" s="526" t="s">
        <v>88</v>
      </c>
      <c r="Z85" s="527"/>
      <c r="AA85" s="527"/>
      <c r="AB85" s="528"/>
      <c r="AC85" s="67" t="s">
        <v>89</v>
      </c>
      <c r="AD85" s="67"/>
      <c r="AE85" s="67"/>
      <c r="AF85" s="67"/>
      <c r="AG85" s="68" t="s">
        <v>90</v>
      </c>
      <c r="AH85" s="69"/>
      <c r="AI85" s="70"/>
      <c r="AJ85" s="496" t="s">
        <v>91</v>
      </c>
      <c r="AK85" s="496"/>
      <c r="AL85" s="496"/>
      <c r="AM85" s="496">
        <f t="shared" ref="AM85" si="161">ROUNDDOWN(MIN(IF(AND($G$13="有り",D84&lt;=3.6),130000*D84,0),390000),-3)</f>
        <v>0</v>
      </c>
      <c r="AN85" s="496"/>
      <c r="AO85" s="524"/>
      <c r="AP85" s="148"/>
      <c r="AQ85" s="532" t="s">
        <v>358</v>
      </c>
      <c r="AR85" s="498" t="s">
        <v>271</v>
      </c>
      <c r="AS85" s="498"/>
      <c r="AT85" s="498"/>
      <c r="AU85" s="498"/>
      <c r="AV85" s="498"/>
      <c r="AW85" s="498"/>
      <c r="AX85" s="498"/>
      <c r="AY85" s="498"/>
      <c r="AZ85" s="498"/>
      <c r="BA85" s="498"/>
      <c r="BB85" s="480" t="s">
        <v>101</v>
      </c>
      <c r="BC85" s="481"/>
      <c r="BD85" s="481"/>
      <c r="BE85" s="482"/>
      <c r="BF85" s="495">
        <f t="shared" ref="BF85" si="162">ROUND(U84,2)*50000</f>
        <v>0</v>
      </c>
      <c r="BG85" s="495"/>
      <c r="BH85" s="524"/>
      <c r="BI85" s="9" t="s">
        <v>273</v>
      </c>
    </row>
    <row r="86" spans="2:62" ht="5.0999999999999996" customHeight="1" x14ac:dyDescent="0.45">
      <c r="B86" s="591"/>
      <c r="C86" s="592"/>
      <c r="D86" s="593"/>
      <c r="E86" s="594"/>
      <c r="F86" s="518"/>
      <c r="G86" s="597"/>
      <c r="H86" s="518"/>
      <c r="I86" s="514"/>
      <c r="J86" s="518"/>
      <c r="K86" s="597"/>
      <c r="L86" s="518"/>
      <c r="M86" s="597"/>
      <c r="N86" s="518"/>
      <c r="O86" s="597"/>
      <c r="P86" s="518"/>
      <c r="Q86" s="521"/>
      <c r="R86" s="3"/>
      <c r="S86" s="3"/>
      <c r="T86" s="3"/>
      <c r="U86" s="533"/>
      <c r="V86" s="534"/>
      <c r="Y86" s="529"/>
      <c r="Z86" s="530"/>
      <c r="AA86" s="530"/>
      <c r="AB86" s="531"/>
      <c r="AC86" s="67" t="s">
        <v>92</v>
      </c>
      <c r="AD86" s="67"/>
      <c r="AE86" s="67"/>
      <c r="AF86" s="67"/>
      <c r="AG86" s="68" t="s">
        <v>93</v>
      </c>
      <c r="AH86" s="69"/>
      <c r="AI86" s="70"/>
      <c r="AJ86" s="496" t="s">
        <v>94</v>
      </c>
      <c r="AK86" s="496"/>
      <c r="AL86" s="496"/>
      <c r="AM86" s="496">
        <f t="shared" ref="AM86" si="163">ROUNDDOWN(MIN(IF(AND(OR($G$13="無し",$G$13=""),D84&lt;=3.6),120000*D84,0),360000),-3)</f>
        <v>0</v>
      </c>
      <c r="AN86" s="496"/>
      <c r="AO86" s="524"/>
      <c r="AP86" s="148"/>
      <c r="AQ86" s="532"/>
      <c r="AR86" s="498" t="s">
        <v>272</v>
      </c>
      <c r="AS86" s="498"/>
      <c r="AT86" s="498"/>
      <c r="AU86" s="498"/>
      <c r="AV86" s="498"/>
      <c r="AW86" s="498"/>
      <c r="AX86" s="498"/>
      <c r="AY86" s="498"/>
      <c r="AZ86" s="498"/>
      <c r="BA86" s="498"/>
      <c r="BB86" s="480" t="s">
        <v>102</v>
      </c>
      <c r="BC86" s="481"/>
      <c r="BD86" s="481"/>
      <c r="BE86" s="482"/>
      <c r="BF86" s="495">
        <f t="shared" ref="BF86" si="164">ROUND(V84,2)*20000</f>
        <v>0</v>
      </c>
      <c r="BG86" s="495"/>
      <c r="BH86" s="524"/>
      <c r="BI86" s="9" t="s">
        <v>274</v>
      </c>
    </row>
    <row r="87" spans="2:62" ht="5.0999999999999996" customHeight="1" x14ac:dyDescent="0.45">
      <c r="B87" s="591"/>
      <c r="C87" s="592"/>
      <c r="D87" s="593"/>
      <c r="E87" s="594"/>
      <c r="F87" s="518"/>
      <c r="G87" s="597"/>
      <c r="H87" s="518"/>
      <c r="I87" s="514"/>
      <c r="J87" s="518"/>
      <c r="K87" s="597"/>
      <c r="L87" s="518"/>
      <c r="M87" s="597"/>
      <c r="N87" s="518"/>
      <c r="O87" s="597"/>
      <c r="P87" s="518"/>
      <c r="Q87" s="521"/>
      <c r="R87" s="3"/>
      <c r="S87" s="3"/>
      <c r="T87" s="3"/>
      <c r="U87" s="533"/>
      <c r="V87" s="534"/>
      <c r="Y87" s="526" t="s">
        <v>95</v>
      </c>
      <c r="Z87" s="527"/>
      <c r="AA87" s="527"/>
      <c r="AB87" s="528"/>
      <c r="AC87" s="67" t="s">
        <v>89</v>
      </c>
      <c r="AD87" s="67"/>
      <c r="AE87" s="67"/>
      <c r="AF87" s="67"/>
      <c r="AG87" s="68" t="s">
        <v>96</v>
      </c>
      <c r="AH87" s="69"/>
      <c r="AI87" s="70"/>
      <c r="AJ87" s="496" t="s">
        <v>97</v>
      </c>
      <c r="AK87" s="496"/>
      <c r="AL87" s="496"/>
      <c r="AM87" s="496">
        <f t="shared" ref="AM87" si="165">ROUNDDOWN(IF(AND($G$13="有り",D84&gt;3.6),110000*D84,0),-3)</f>
        <v>0</v>
      </c>
      <c r="AN87" s="496"/>
      <c r="AO87" s="524"/>
      <c r="AP87" s="149"/>
      <c r="AQ87" s="492" t="s">
        <v>359</v>
      </c>
      <c r="AR87" s="493" t="s">
        <v>277</v>
      </c>
      <c r="AS87" s="494"/>
      <c r="AT87" s="494"/>
      <c r="AU87" s="494"/>
      <c r="AV87" s="494"/>
      <c r="AW87" s="494"/>
      <c r="AX87" s="494"/>
      <c r="AY87" s="494"/>
      <c r="AZ87" s="494"/>
      <c r="BA87" s="494"/>
      <c r="BB87" s="480" t="s">
        <v>102</v>
      </c>
      <c r="BC87" s="481"/>
      <c r="BD87" s="481"/>
      <c r="BE87" s="482"/>
      <c r="BF87" s="495">
        <f t="shared" ref="BF87" si="166">N84*20000</f>
        <v>0</v>
      </c>
      <c r="BG87" s="495"/>
      <c r="BH87" s="524"/>
      <c r="BI87" s="9" t="s">
        <v>275</v>
      </c>
      <c r="BJ87" s="147"/>
    </row>
    <row r="88" spans="2:62" ht="5.0999999999999996" customHeight="1" x14ac:dyDescent="0.45">
      <c r="B88" s="591"/>
      <c r="C88" s="592"/>
      <c r="D88" s="593"/>
      <c r="E88" s="594"/>
      <c r="F88" s="598"/>
      <c r="G88" s="599"/>
      <c r="H88" s="598"/>
      <c r="I88" s="601"/>
      <c r="J88" s="598"/>
      <c r="K88" s="599"/>
      <c r="L88" s="598"/>
      <c r="M88" s="599"/>
      <c r="N88" s="598"/>
      <c r="O88" s="599"/>
      <c r="P88" s="598"/>
      <c r="Q88" s="605"/>
      <c r="R88" s="3"/>
      <c r="S88" s="3"/>
      <c r="T88" s="3"/>
      <c r="U88" s="533"/>
      <c r="V88" s="534"/>
      <c r="Y88" s="529"/>
      <c r="Z88" s="530"/>
      <c r="AA88" s="530"/>
      <c r="AB88" s="531"/>
      <c r="AC88" s="67" t="s">
        <v>92</v>
      </c>
      <c r="AD88" s="67"/>
      <c r="AE88" s="67"/>
      <c r="AF88" s="67"/>
      <c r="AG88" s="68" t="s">
        <v>99</v>
      </c>
      <c r="AH88" s="69"/>
      <c r="AI88" s="70"/>
      <c r="AJ88" s="496" t="s">
        <v>100</v>
      </c>
      <c r="AK88" s="496"/>
      <c r="AL88" s="496"/>
      <c r="AM88" s="496">
        <f t="shared" ref="AM88" si="167">ROUNDDOWN(IF(AND(OR($G$13="無し",$G$13=""),D84&gt;3.6),100000*D84,0),-3)</f>
        <v>0</v>
      </c>
      <c r="AN88" s="496"/>
      <c r="AO88" s="525"/>
      <c r="AP88" s="149"/>
      <c r="AQ88" s="492"/>
      <c r="AR88" s="493" t="s">
        <v>278</v>
      </c>
      <c r="AS88" s="494"/>
      <c r="AT88" s="494"/>
      <c r="AU88" s="494"/>
      <c r="AV88" s="494"/>
      <c r="AW88" s="494"/>
      <c r="AX88" s="494"/>
      <c r="AY88" s="494"/>
      <c r="AZ88" s="494"/>
      <c r="BA88" s="494"/>
      <c r="BB88" s="480" t="s">
        <v>264</v>
      </c>
      <c r="BC88" s="481"/>
      <c r="BD88" s="481"/>
      <c r="BE88" s="482"/>
      <c r="BF88" s="495">
        <f t="shared" ref="BF88" si="168">P84*10000</f>
        <v>0</v>
      </c>
      <c r="BG88" s="495"/>
      <c r="BH88" s="525"/>
      <c r="BI88" s="9" t="s">
        <v>276</v>
      </c>
    </row>
    <row r="89" spans="2:62" ht="5.0999999999999996" customHeight="1" x14ac:dyDescent="0.45">
      <c r="B89" s="591">
        <v>15</v>
      </c>
      <c r="C89" s="592"/>
      <c r="D89" s="593"/>
      <c r="E89" s="594"/>
      <c r="F89" s="595"/>
      <c r="G89" s="596"/>
      <c r="H89" s="595"/>
      <c r="I89" s="600"/>
      <c r="J89" s="602"/>
      <c r="K89" s="603"/>
      <c r="L89" s="595"/>
      <c r="M89" s="596"/>
      <c r="N89" s="595"/>
      <c r="O89" s="596"/>
      <c r="P89" s="595"/>
      <c r="Q89" s="604"/>
      <c r="R89" s="3"/>
      <c r="S89" s="3"/>
      <c r="T89" s="3"/>
      <c r="U89" s="533">
        <f t="shared" ref="U89" si="169">IFERROR(ROUND(D89*J89/F89,3),0)</f>
        <v>0</v>
      </c>
      <c r="V89" s="534">
        <f t="shared" ref="V89" si="170">IFERROR(ROUND(D89*L89/F89,3),0)</f>
        <v>0</v>
      </c>
      <c r="Y89" s="535" t="s">
        <v>284</v>
      </c>
      <c r="Z89" s="536"/>
      <c r="AA89" s="536"/>
      <c r="AB89" s="537"/>
      <c r="AC89" s="65" t="s">
        <v>83</v>
      </c>
      <c r="AD89" s="65"/>
      <c r="AE89" s="65"/>
      <c r="AF89" s="65"/>
      <c r="AG89" s="535" t="s">
        <v>285</v>
      </c>
      <c r="AH89" s="536"/>
      <c r="AI89" s="537"/>
      <c r="AJ89" s="538" t="s">
        <v>85</v>
      </c>
      <c r="AK89" s="539"/>
      <c r="AL89" s="540"/>
      <c r="AM89" s="161" t="s">
        <v>365</v>
      </c>
      <c r="AN89" s="162">
        <f t="shared" ref="AN89" si="171">B89</f>
        <v>15</v>
      </c>
      <c r="AO89" s="523">
        <f t="shared" ref="AO89" si="172">MAX(AM90:AN93)</f>
        <v>0</v>
      </c>
      <c r="AQ89" s="150"/>
      <c r="AR89" s="499" t="s">
        <v>360</v>
      </c>
      <c r="AS89" s="499"/>
      <c r="AT89" s="499"/>
      <c r="AU89" s="499"/>
      <c r="AV89" s="499"/>
      <c r="AW89" s="499"/>
      <c r="AX89" s="499"/>
      <c r="AY89" s="499"/>
      <c r="AZ89" s="499"/>
      <c r="BA89" s="499"/>
      <c r="BB89" s="500" t="s">
        <v>84</v>
      </c>
      <c r="BC89" s="501"/>
      <c r="BD89" s="501"/>
      <c r="BE89" s="502"/>
      <c r="BF89" s="503" t="s">
        <v>86</v>
      </c>
      <c r="BG89" s="504"/>
      <c r="BH89" s="523">
        <f t="shared" ref="BH89" si="173">IFERROR(ROUNDDOWN(SUM(BF90:BG93),-3),0)</f>
        <v>0</v>
      </c>
    </row>
    <row r="90" spans="2:62" ht="5.0999999999999996" customHeight="1" x14ac:dyDescent="0.45">
      <c r="B90" s="591"/>
      <c r="C90" s="592"/>
      <c r="D90" s="593"/>
      <c r="E90" s="594"/>
      <c r="F90" s="518"/>
      <c r="G90" s="597"/>
      <c r="H90" s="518"/>
      <c r="I90" s="514"/>
      <c r="J90" s="518"/>
      <c r="K90" s="597"/>
      <c r="L90" s="518"/>
      <c r="M90" s="597"/>
      <c r="N90" s="518"/>
      <c r="O90" s="597"/>
      <c r="P90" s="518"/>
      <c r="Q90" s="521"/>
      <c r="R90" s="3"/>
      <c r="S90" s="3"/>
      <c r="T90" s="3"/>
      <c r="U90" s="533"/>
      <c r="V90" s="534"/>
      <c r="Y90" s="526" t="s">
        <v>88</v>
      </c>
      <c r="Z90" s="527"/>
      <c r="AA90" s="527"/>
      <c r="AB90" s="528"/>
      <c r="AC90" s="67" t="s">
        <v>89</v>
      </c>
      <c r="AD90" s="67"/>
      <c r="AE90" s="67"/>
      <c r="AF90" s="67"/>
      <c r="AG90" s="68" t="s">
        <v>90</v>
      </c>
      <c r="AH90" s="69"/>
      <c r="AI90" s="70"/>
      <c r="AJ90" s="496" t="s">
        <v>91</v>
      </c>
      <c r="AK90" s="496"/>
      <c r="AL90" s="496"/>
      <c r="AM90" s="496">
        <f t="shared" ref="AM90" si="174">ROUNDDOWN(MIN(IF(AND($G$13="有り",D89&lt;=3.6),130000*D89,0),390000),-3)</f>
        <v>0</v>
      </c>
      <c r="AN90" s="496"/>
      <c r="AO90" s="524"/>
      <c r="AP90" s="148"/>
      <c r="AQ90" s="532" t="s">
        <v>358</v>
      </c>
      <c r="AR90" s="498" t="s">
        <v>271</v>
      </c>
      <c r="AS90" s="498"/>
      <c r="AT90" s="498"/>
      <c r="AU90" s="498"/>
      <c r="AV90" s="498"/>
      <c r="AW90" s="498"/>
      <c r="AX90" s="498"/>
      <c r="AY90" s="498"/>
      <c r="AZ90" s="498"/>
      <c r="BA90" s="498"/>
      <c r="BB90" s="480" t="s">
        <v>101</v>
      </c>
      <c r="BC90" s="481"/>
      <c r="BD90" s="481"/>
      <c r="BE90" s="482"/>
      <c r="BF90" s="495">
        <f t="shared" ref="BF90" si="175">ROUND(U89,2)*50000</f>
        <v>0</v>
      </c>
      <c r="BG90" s="495"/>
      <c r="BH90" s="524"/>
      <c r="BI90" s="9" t="s">
        <v>273</v>
      </c>
    </row>
    <row r="91" spans="2:62" ht="5.0999999999999996" customHeight="1" x14ac:dyDescent="0.45">
      <c r="B91" s="591"/>
      <c r="C91" s="592"/>
      <c r="D91" s="593"/>
      <c r="E91" s="594"/>
      <c r="F91" s="518"/>
      <c r="G91" s="597"/>
      <c r="H91" s="518"/>
      <c r="I91" s="514"/>
      <c r="J91" s="518"/>
      <c r="K91" s="597"/>
      <c r="L91" s="518"/>
      <c r="M91" s="597"/>
      <c r="N91" s="518"/>
      <c r="O91" s="597"/>
      <c r="P91" s="518"/>
      <c r="Q91" s="521"/>
      <c r="R91" s="3"/>
      <c r="S91" s="3"/>
      <c r="T91" s="3"/>
      <c r="U91" s="533"/>
      <c r="V91" s="534"/>
      <c r="Y91" s="529"/>
      <c r="Z91" s="530"/>
      <c r="AA91" s="530"/>
      <c r="AB91" s="531"/>
      <c r="AC91" s="67" t="s">
        <v>92</v>
      </c>
      <c r="AD91" s="67"/>
      <c r="AE91" s="67"/>
      <c r="AF91" s="67"/>
      <c r="AG91" s="68" t="s">
        <v>93</v>
      </c>
      <c r="AH91" s="69"/>
      <c r="AI91" s="70"/>
      <c r="AJ91" s="496" t="s">
        <v>94</v>
      </c>
      <c r="AK91" s="496"/>
      <c r="AL91" s="496"/>
      <c r="AM91" s="496">
        <f t="shared" ref="AM91" si="176">ROUNDDOWN(MIN(IF(AND(OR($G$13="無し",$G$13=""),D89&lt;=3.6),120000*D89,0),360000),-3)</f>
        <v>0</v>
      </c>
      <c r="AN91" s="496"/>
      <c r="AO91" s="524"/>
      <c r="AP91" s="148"/>
      <c r="AQ91" s="532"/>
      <c r="AR91" s="498" t="s">
        <v>272</v>
      </c>
      <c r="AS91" s="498"/>
      <c r="AT91" s="498"/>
      <c r="AU91" s="498"/>
      <c r="AV91" s="498"/>
      <c r="AW91" s="498"/>
      <c r="AX91" s="498"/>
      <c r="AY91" s="498"/>
      <c r="AZ91" s="498"/>
      <c r="BA91" s="498"/>
      <c r="BB91" s="480" t="s">
        <v>102</v>
      </c>
      <c r="BC91" s="481"/>
      <c r="BD91" s="481"/>
      <c r="BE91" s="482"/>
      <c r="BF91" s="495">
        <f t="shared" ref="BF91" si="177">ROUND(V89,2)*20000</f>
        <v>0</v>
      </c>
      <c r="BG91" s="495"/>
      <c r="BH91" s="524"/>
      <c r="BI91" s="9" t="s">
        <v>274</v>
      </c>
    </row>
    <row r="92" spans="2:62" ht="5.0999999999999996" customHeight="1" x14ac:dyDescent="0.45">
      <c r="B92" s="591"/>
      <c r="C92" s="592"/>
      <c r="D92" s="593"/>
      <c r="E92" s="594"/>
      <c r="F92" s="518"/>
      <c r="G92" s="597"/>
      <c r="H92" s="518"/>
      <c r="I92" s="514"/>
      <c r="J92" s="518"/>
      <c r="K92" s="597"/>
      <c r="L92" s="518"/>
      <c r="M92" s="597"/>
      <c r="N92" s="518"/>
      <c r="O92" s="597"/>
      <c r="P92" s="518"/>
      <c r="Q92" s="521"/>
      <c r="R92" s="3"/>
      <c r="S92" s="3"/>
      <c r="T92" s="3"/>
      <c r="U92" s="533"/>
      <c r="V92" s="534"/>
      <c r="Y92" s="526" t="s">
        <v>95</v>
      </c>
      <c r="Z92" s="527"/>
      <c r="AA92" s="527"/>
      <c r="AB92" s="528"/>
      <c r="AC92" s="67" t="s">
        <v>89</v>
      </c>
      <c r="AD92" s="67"/>
      <c r="AE92" s="67"/>
      <c r="AF92" s="67"/>
      <c r="AG92" s="68" t="s">
        <v>96</v>
      </c>
      <c r="AH92" s="69"/>
      <c r="AI92" s="70"/>
      <c r="AJ92" s="496" t="s">
        <v>97</v>
      </c>
      <c r="AK92" s="496"/>
      <c r="AL92" s="496"/>
      <c r="AM92" s="496">
        <f t="shared" ref="AM92" si="178">ROUNDDOWN(IF(AND($G$13="有り",D89&gt;3.6),110000*D89,0),-3)</f>
        <v>0</v>
      </c>
      <c r="AN92" s="496"/>
      <c r="AO92" s="524"/>
      <c r="AP92" s="149"/>
      <c r="AQ92" s="492" t="s">
        <v>359</v>
      </c>
      <c r="AR92" s="493" t="s">
        <v>277</v>
      </c>
      <c r="AS92" s="494"/>
      <c r="AT92" s="494"/>
      <c r="AU92" s="494"/>
      <c r="AV92" s="494"/>
      <c r="AW92" s="494"/>
      <c r="AX92" s="494"/>
      <c r="AY92" s="494"/>
      <c r="AZ92" s="494"/>
      <c r="BA92" s="494"/>
      <c r="BB92" s="480" t="s">
        <v>102</v>
      </c>
      <c r="BC92" s="481"/>
      <c r="BD92" s="481"/>
      <c r="BE92" s="482"/>
      <c r="BF92" s="495">
        <f t="shared" ref="BF92" si="179">N89*20000</f>
        <v>0</v>
      </c>
      <c r="BG92" s="495"/>
      <c r="BH92" s="524"/>
      <c r="BI92" s="9" t="s">
        <v>275</v>
      </c>
      <c r="BJ92" s="147"/>
    </row>
    <row r="93" spans="2:62" ht="5.0999999999999996" customHeight="1" x14ac:dyDescent="0.45">
      <c r="B93" s="591"/>
      <c r="C93" s="592"/>
      <c r="D93" s="593"/>
      <c r="E93" s="594"/>
      <c r="F93" s="598"/>
      <c r="G93" s="599"/>
      <c r="H93" s="598"/>
      <c r="I93" s="601"/>
      <c r="J93" s="598"/>
      <c r="K93" s="599"/>
      <c r="L93" s="598"/>
      <c r="M93" s="599"/>
      <c r="N93" s="598"/>
      <c r="O93" s="599"/>
      <c r="P93" s="598"/>
      <c r="Q93" s="605"/>
      <c r="R93" s="3"/>
      <c r="S93" s="3"/>
      <c r="T93" s="3"/>
      <c r="U93" s="533"/>
      <c r="V93" s="534"/>
      <c r="Y93" s="529"/>
      <c r="Z93" s="530"/>
      <c r="AA93" s="530"/>
      <c r="AB93" s="531"/>
      <c r="AC93" s="67" t="s">
        <v>92</v>
      </c>
      <c r="AD93" s="67"/>
      <c r="AE93" s="67"/>
      <c r="AF93" s="67"/>
      <c r="AG93" s="68" t="s">
        <v>99</v>
      </c>
      <c r="AH93" s="69"/>
      <c r="AI93" s="70"/>
      <c r="AJ93" s="496" t="s">
        <v>100</v>
      </c>
      <c r="AK93" s="496"/>
      <c r="AL93" s="496"/>
      <c r="AM93" s="496">
        <f t="shared" ref="AM93" si="180">ROUNDDOWN(IF(AND(OR($G$13="無し",$G$13=""),D89&gt;3.6),100000*D89,0),-3)</f>
        <v>0</v>
      </c>
      <c r="AN93" s="496"/>
      <c r="AO93" s="525"/>
      <c r="AP93" s="149"/>
      <c r="AQ93" s="492"/>
      <c r="AR93" s="493" t="s">
        <v>278</v>
      </c>
      <c r="AS93" s="494"/>
      <c r="AT93" s="494"/>
      <c r="AU93" s="494"/>
      <c r="AV93" s="494"/>
      <c r="AW93" s="494"/>
      <c r="AX93" s="494"/>
      <c r="AY93" s="494"/>
      <c r="AZ93" s="494"/>
      <c r="BA93" s="494"/>
      <c r="BB93" s="480" t="s">
        <v>264</v>
      </c>
      <c r="BC93" s="481"/>
      <c r="BD93" s="481"/>
      <c r="BE93" s="482"/>
      <c r="BF93" s="495">
        <f t="shared" ref="BF93" si="181">P89*10000</f>
        <v>0</v>
      </c>
      <c r="BG93" s="495"/>
      <c r="BH93" s="525"/>
      <c r="BI93" s="9" t="s">
        <v>276</v>
      </c>
    </row>
    <row r="94" spans="2:62" ht="5.0999999999999996" customHeight="1" x14ac:dyDescent="0.45">
      <c r="B94" s="591">
        <v>16</v>
      </c>
      <c r="C94" s="592"/>
      <c r="D94" s="593"/>
      <c r="E94" s="594"/>
      <c r="F94" s="595"/>
      <c r="G94" s="596"/>
      <c r="H94" s="595"/>
      <c r="I94" s="600"/>
      <c r="J94" s="602"/>
      <c r="K94" s="603"/>
      <c r="L94" s="595"/>
      <c r="M94" s="596"/>
      <c r="N94" s="595"/>
      <c r="O94" s="596"/>
      <c r="P94" s="595"/>
      <c r="Q94" s="604"/>
      <c r="R94" s="3"/>
      <c r="S94" s="3"/>
      <c r="T94" s="3"/>
      <c r="U94" s="533">
        <f t="shared" ref="U94" si="182">IFERROR(ROUND(D94*J94/F94,3),0)</f>
        <v>0</v>
      </c>
      <c r="V94" s="534">
        <f t="shared" ref="V94" si="183">IFERROR(ROUND(D94*L94/F94,3),0)</f>
        <v>0</v>
      </c>
      <c r="Y94" s="535" t="s">
        <v>284</v>
      </c>
      <c r="Z94" s="536"/>
      <c r="AA94" s="536"/>
      <c r="AB94" s="537"/>
      <c r="AC94" s="65" t="s">
        <v>83</v>
      </c>
      <c r="AD94" s="65"/>
      <c r="AE94" s="65"/>
      <c r="AF94" s="65"/>
      <c r="AG94" s="535" t="s">
        <v>285</v>
      </c>
      <c r="AH94" s="536"/>
      <c r="AI94" s="537"/>
      <c r="AJ94" s="538" t="s">
        <v>85</v>
      </c>
      <c r="AK94" s="539"/>
      <c r="AL94" s="540"/>
      <c r="AM94" s="161" t="s">
        <v>365</v>
      </c>
      <c r="AN94" s="162">
        <f t="shared" ref="AN94" si="184">B94</f>
        <v>16</v>
      </c>
      <c r="AO94" s="523">
        <f t="shared" ref="AO94" si="185">MAX(AM95:AN98)</f>
        <v>0</v>
      </c>
      <c r="AQ94" s="150"/>
      <c r="AR94" s="499" t="s">
        <v>360</v>
      </c>
      <c r="AS94" s="499"/>
      <c r="AT94" s="499"/>
      <c r="AU94" s="499"/>
      <c r="AV94" s="499"/>
      <c r="AW94" s="499"/>
      <c r="AX94" s="499"/>
      <c r="AY94" s="499"/>
      <c r="AZ94" s="499"/>
      <c r="BA94" s="499"/>
      <c r="BB94" s="500" t="s">
        <v>84</v>
      </c>
      <c r="BC94" s="501"/>
      <c r="BD94" s="501"/>
      <c r="BE94" s="502"/>
      <c r="BF94" s="503" t="s">
        <v>86</v>
      </c>
      <c r="BG94" s="504"/>
      <c r="BH94" s="523">
        <f t="shared" ref="BH94" si="186">IFERROR(ROUNDDOWN(SUM(BF95:BG98),-3),0)</f>
        <v>0</v>
      </c>
    </row>
    <row r="95" spans="2:62" ht="5.0999999999999996" customHeight="1" x14ac:dyDescent="0.45">
      <c r="B95" s="591"/>
      <c r="C95" s="592"/>
      <c r="D95" s="593"/>
      <c r="E95" s="594"/>
      <c r="F95" s="518"/>
      <c r="G95" s="597"/>
      <c r="H95" s="518"/>
      <c r="I95" s="514"/>
      <c r="J95" s="518"/>
      <c r="K95" s="597"/>
      <c r="L95" s="518"/>
      <c r="M95" s="597"/>
      <c r="N95" s="518"/>
      <c r="O95" s="597"/>
      <c r="P95" s="518"/>
      <c r="Q95" s="521"/>
      <c r="R95" s="3"/>
      <c r="S95" s="3"/>
      <c r="T95" s="3"/>
      <c r="U95" s="533"/>
      <c r="V95" s="534"/>
      <c r="Y95" s="526" t="s">
        <v>88</v>
      </c>
      <c r="Z95" s="527"/>
      <c r="AA95" s="527"/>
      <c r="AB95" s="528"/>
      <c r="AC95" s="67" t="s">
        <v>89</v>
      </c>
      <c r="AD95" s="67"/>
      <c r="AE95" s="67"/>
      <c r="AF95" s="67"/>
      <c r="AG95" s="68" t="s">
        <v>90</v>
      </c>
      <c r="AH95" s="69"/>
      <c r="AI95" s="70"/>
      <c r="AJ95" s="496" t="s">
        <v>91</v>
      </c>
      <c r="AK95" s="496"/>
      <c r="AL95" s="496"/>
      <c r="AM95" s="496">
        <f t="shared" ref="AM95" si="187">ROUNDDOWN(MIN(IF(AND($G$13="有り",D94&lt;=3.6),130000*D94,0),390000),-3)</f>
        <v>0</v>
      </c>
      <c r="AN95" s="496"/>
      <c r="AO95" s="524"/>
      <c r="AP95" s="148"/>
      <c r="AQ95" s="532" t="s">
        <v>358</v>
      </c>
      <c r="AR95" s="498" t="s">
        <v>271</v>
      </c>
      <c r="AS95" s="498"/>
      <c r="AT95" s="498"/>
      <c r="AU95" s="498"/>
      <c r="AV95" s="498"/>
      <c r="AW95" s="498"/>
      <c r="AX95" s="498"/>
      <c r="AY95" s="498"/>
      <c r="AZ95" s="498"/>
      <c r="BA95" s="498"/>
      <c r="BB95" s="480" t="s">
        <v>101</v>
      </c>
      <c r="BC95" s="481"/>
      <c r="BD95" s="481"/>
      <c r="BE95" s="482"/>
      <c r="BF95" s="495">
        <f t="shared" ref="BF95" si="188">ROUND(U94,2)*50000</f>
        <v>0</v>
      </c>
      <c r="BG95" s="495"/>
      <c r="BH95" s="524"/>
      <c r="BI95" s="9" t="s">
        <v>273</v>
      </c>
    </row>
    <row r="96" spans="2:62" ht="5.0999999999999996" customHeight="1" x14ac:dyDescent="0.45">
      <c r="B96" s="591"/>
      <c r="C96" s="592"/>
      <c r="D96" s="593"/>
      <c r="E96" s="594"/>
      <c r="F96" s="518"/>
      <c r="G96" s="597"/>
      <c r="H96" s="518"/>
      <c r="I96" s="514"/>
      <c r="J96" s="518"/>
      <c r="K96" s="597"/>
      <c r="L96" s="518"/>
      <c r="M96" s="597"/>
      <c r="N96" s="518"/>
      <c r="O96" s="597"/>
      <c r="P96" s="518"/>
      <c r="Q96" s="521"/>
      <c r="R96" s="3"/>
      <c r="S96" s="3"/>
      <c r="T96" s="3"/>
      <c r="U96" s="533"/>
      <c r="V96" s="534"/>
      <c r="Y96" s="529"/>
      <c r="Z96" s="530"/>
      <c r="AA96" s="530"/>
      <c r="AB96" s="531"/>
      <c r="AC96" s="67" t="s">
        <v>92</v>
      </c>
      <c r="AD96" s="67"/>
      <c r="AE96" s="67"/>
      <c r="AF96" s="67"/>
      <c r="AG96" s="68" t="s">
        <v>93</v>
      </c>
      <c r="AH96" s="69"/>
      <c r="AI96" s="70"/>
      <c r="AJ96" s="496" t="s">
        <v>94</v>
      </c>
      <c r="AK96" s="496"/>
      <c r="AL96" s="496"/>
      <c r="AM96" s="496">
        <f t="shared" ref="AM96" si="189">ROUNDDOWN(MIN(IF(AND(OR($G$13="無し",$G$13=""),D94&lt;=3.6),120000*D94,0),360000),-3)</f>
        <v>0</v>
      </c>
      <c r="AN96" s="496"/>
      <c r="AO96" s="524"/>
      <c r="AP96" s="148"/>
      <c r="AQ96" s="532"/>
      <c r="AR96" s="498" t="s">
        <v>272</v>
      </c>
      <c r="AS96" s="498"/>
      <c r="AT96" s="498"/>
      <c r="AU96" s="498"/>
      <c r="AV96" s="498"/>
      <c r="AW96" s="498"/>
      <c r="AX96" s="498"/>
      <c r="AY96" s="498"/>
      <c r="AZ96" s="498"/>
      <c r="BA96" s="498"/>
      <c r="BB96" s="480" t="s">
        <v>102</v>
      </c>
      <c r="BC96" s="481"/>
      <c r="BD96" s="481"/>
      <c r="BE96" s="482"/>
      <c r="BF96" s="495">
        <f t="shared" ref="BF96" si="190">ROUND(V94,2)*20000</f>
        <v>0</v>
      </c>
      <c r="BG96" s="495"/>
      <c r="BH96" s="524"/>
      <c r="BI96" s="9" t="s">
        <v>274</v>
      </c>
    </row>
    <row r="97" spans="2:62" ht="5.0999999999999996" customHeight="1" x14ac:dyDescent="0.45">
      <c r="B97" s="591"/>
      <c r="C97" s="592"/>
      <c r="D97" s="593"/>
      <c r="E97" s="594"/>
      <c r="F97" s="518"/>
      <c r="G97" s="597"/>
      <c r="H97" s="518"/>
      <c r="I97" s="514"/>
      <c r="J97" s="518"/>
      <c r="K97" s="597"/>
      <c r="L97" s="518"/>
      <c r="M97" s="597"/>
      <c r="N97" s="518"/>
      <c r="O97" s="597"/>
      <c r="P97" s="518"/>
      <c r="Q97" s="521"/>
      <c r="R97" s="3"/>
      <c r="S97" s="3"/>
      <c r="T97" s="3"/>
      <c r="U97" s="533"/>
      <c r="V97" s="534"/>
      <c r="Y97" s="526" t="s">
        <v>95</v>
      </c>
      <c r="Z97" s="527"/>
      <c r="AA97" s="527"/>
      <c r="AB97" s="528"/>
      <c r="AC97" s="67" t="s">
        <v>89</v>
      </c>
      <c r="AD97" s="67"/>
      <c r="AE97" s="67"/>
      <c r="AF97" s="67"/>
      <c r="AG97" s="68" t="s">
        <v>96</v>
      </c>
      <c r="AH97" s="69"/>
      <c r="AI97" s="70"/>
      <c r="AJ97" s="496" t="s">
        <v>97</v>
      </c>
      <c r="AK97" s="496"/>
      <c r="AL97" s="496"/>
      <c r="AM97" s="496">
        <f t="shared" ref="AM97" si="191">ROUNDDOWN(IF(AND($G$13="有り",D94&gt;3.6),110000*D94,0),-3)</f>
        <v>0</v>
      </c>
      <c r="AN97" s="496"/>
      <c r="AO97" s="524"/>
      <c r="AP97" s="149"/>
      <c r="AQ97" s="492" t="s">
        <v>359</v>
      </c>
      <c r="AR97" s="493" t="s">
        <v>277</v>
      </c>
      <c r="AS97" s="494"/>
      <c r="AT97" s="494"/>
      <c r="AU97" s="494"/>
      <c r="AV97" s="494"/>
      <c r="AW97" s="494"/>
      <c r="AX97" s="494"/>
      <c r="AY97" s="494"/>
      <c r="AZ97" s="494"/>
      <c r="BA97" s="494"/>
      <c r="BB97" s="480" t="s">
        <v>102</v>
      </c>
      <c r="BC97" s="481"/>
      <c r="BD97" s="481"/>
      <c r="BE97" s="482"/>
      <c r="BF97" s="495">
        <f t="shared" ref="BF97" si="192">N94*20000</f>
        <v>0</v>
      </c>
      <c r="BG97" s="495"/>
      <c r="BH97" s="524"/>
      <c r="BI97" s="9" t="s">
        <v>275</v>
      </c>
      <c r="BJ97" s="147"/>
    </row>
    <row r="98" spans="2:62" ht="5.0999999999999996" customHeight="1" x14ac:dyDescent="0.45">
      <c r="B98" s="591"/>
      <c r="C98" s="592"/>
      <c r="D98" s="593"/>
      <c r="E98" s="594"/>
      <c r="F98" s="598"/>
      <c r="G98" s="599"/>
      <c r="H98" s="598"/>
      <c r="I98" s="601"/>
      <c r="J98" s="598"/>
      <c r="K98" s="599"/>
      <c r="L98" s="598"/>
      <c r="M98" s="599"/>
      <c r="N98" s="598"/>
      <c r="O98" s="599"/>
      <c r="P98" s="598"/>
      <c r="Q98" s="605"/>
      <c r="R98" s="3"/>
      <c r="S98" s="3"/>
      <c r="T98" s="3"/>
      <c r="U98" s="533"/>
      <c r="V98" s="534"/>
      <c r="Y98" s="529"/>
      <c r="Z98" s="530"/>
      <c r="AA98" s="530"/>
      <c r="AB98" s="531"/>
      <c r="AC98" s="67" t="s">
        <v>92</v>
      </c>
      <c r="AD98" s="67"/>
      <c r="AE98" s="67"/>
      <c r="AF98" s="67"/>
      <c r="AG98" s="68" t="s">
        <v>99</v>
      </c>
      <c r="AH98" s="69"/>
      <c r="AI98" s="70"/>
      <c r="AJ98" s="496" t="s">
        <v>100</v>
      </c>
      <c r="AK98" s="496"/>
      <c r="AL98" s="496"/>
      <c r="AM98" s="496">
        <f t="shared" ref="AM98" si="193">ROUNDDOWN(IF(AND(OR($G$13="無し",$G$13=""),D94&gt;3.6),100000*D94,0),-3)</f>
        <v>0</v>
      </c>
      <c r="AN98" s="496"/>
      <c r="AO98" s="525"/>
      <c r="AP98" s="149"/>
      <c r="AQ98" s="492"/>
      <c r="AR98" s="493" t="s">
        <v>278</v>
      </c>
      <c r="AS98" s="494"/>
      <c r="AT98" s="494"/>
      <c r="AU98" s="494"/>
      <c r="AV98" s="494"/>
      <c r="AW98" s="494"/>
      <c r="AX98" s="494"/>
      <c r="AY98" s="494"/>
      <c r="AZ98" s="494"/>
      <c r="BA98" s="494"/>
      <c r="BB98" s="480" t="s">
        <v>264</v>
      </c>
      <c r="BC98" s="481"/>
      <c r="BD98" s="481"/>
      <c r="BE98" s="482"/>
      <c r="BF98" s="495">
        <f t="shared" ref="BF98" si="194">P94*10000</f>
        <v>0</v>
      </c>
      <c r="BG98" s="495"/>
      <c r="BH98" s="525"/>
      <c r="BI98" s="9" t="s">
        <v>276</v>
      </c>
    </row>
    <row r="99" spans="2:62" ht="5.0999999999999996" customHeight="1" x14ac:dyDescent="0.45">
      <c r="B99" s="591">
        <v>17</v>
      </c>
      <c r="C99" s="592"/>
      <c r="D99" s="593"/>
      <c r="E99" s="594"/>
      <c r="F99" s="595"/>
      <c r="G99" s="596"/>
      <c r="H99" s="595"/>
      <c r="I99" s="600"/>
      <c r="J99" s="602"/>
      <c r="K99" s="603"/>
      <c r="L99" s="595"/>
      <c r="M99" s="596"/>
      <c r="N99" s="595"/>
      <c r="O99" s="596"/>
      <c r="P99" s="595"/>
      <c r="Q99" s="604"/>
      <c r="R99" s="3"/>
      <c r="S99" s="3"/>
      <c r="T99" s="3"/>
      <c r="U99" s="533">
        <f t="shared" ref="U99" si="195">IFERROR(ROUND(D99*J99/F99,3),0)</f>
        <v>0</v>
      </c>
      <c r="V99" s="534">
        <f t="shared" ref="V99" si="196">IFERROR(ROUND(D99*L99/F99,3),0)</f>
        <v>0</v>
      </c>
      <c r="Y99" s="535" t="s">
        <v>284</v>
      </c>
      <c r="Z99" s="536"/>
      <c r="AA99" s="536"/>
      <c r="AB99" s="537"/>
      <c r="AC99" s="65" t="s">
        <v>83</v>
      </c>
      <c r="AD99" s="65"/>
      <c r="AE99" s="65"/>
      <c r="AF99" s="65"/>
      <c r="AG99" s="535" t="s">
        <v>285</v>
      </c>
      <c r="AH99" s="536"/>
      <c r="AI99" s="537"/>
      <c r="AJ99" s="538" t="s">
        <v>85</v>
      </c>
      <c r="AK99" s="539"/>
      <c r="AL99" s="540"/>
      <c r="AM99" s="161" t="s">
        <v>365</v>
      </c>
      <c r="AN99" s="162">
        <f t="shared" ref="AN99" si="197">B99</f>
        <v>17</v>
      </c>
      <c r="AO99" s="523">
        <f t="shared" ref="AO99" si="198">MAX(AM100:AN103)</f>
        <v>0</v>
      </c>
      <c r="AQ99" s="150"/>
      <c r="AR99" s="499" t="s">
        <v>360</v>
      </c>
      <c r="AS99" s="499"/>
      <c r="AT99" s="499"/>
      <c r="AU99" s="499"/>
      <c r="AV99" s="499"/>
      <c r="AW99" s="499"/>
      <c r="AX99" s="499"/>
      <c r="AY99" s="499"/>
      <c r="AZ99" s="499"/>
      <c r="BA99" s="499"/>
      <c r="BB99" s="500" t="s">
        <v>84</v>
      </c>
      <c r="BC99" s="501"/>
      <c r="BD99" s="501"/>
      <c r="BE99" s="502"/>
      <c r="BF99" s="503" t="s">
        <v>86</v>
      </c>
      <c r="BG99" s="504"/>
      <c r="BH99" s="523">
        <f t="shared" ref="BH99" si="199">IFERROR(ROUNDDOWN(SUM(BF100:BG103),-3),0)</f>
        <v>0</v>
      </c>
    </row>
    <row r="100" spans="2:62" ht="5.0999999999999996" customHeight="1" x14ac:dyDescent="0.45">
      <c r="B100" s="591"/>
      <c r="C100" s="592"/>
      <c r="D100" s="593"/>
      <c r="E100" s="594"/>
      <c r="F100" s="518"/>
      <c r="G100" s="597"/>
      <c r="H100" s="518"/>
      <c r="I100" s="514"/>
      <c r="J100" s="518"/>
      <c r="K100" s="597"/>
      <c r="L100" s="518"/>
      <c r="M100" s="597"/>
      <c r="N100" s="518"/>
      <c r="O100" s="597"/>
      <c r="P100" s="518"/>
      <c r="Q100" s="521"/>
      <c r="R100" s="3"/>
      <c r="S100" s="3"/>
      <c r="T100" s="3"/>
      <c r="U100" s="533"/>
      <c r="V100" s="534"/>
      <c r="Y100" s="526" t="s">
        <v>88</v>
      </c>
      <c r="Z100" s="527"/>
      <c r="AA100" s="527"/>
      <c r="AB100" s="528"/>
      <c r="AC100" s="67" t="s">
        <v>89</v>
      </c>
      <c r="AD100" s="67"/>
      <c r="AE100" s="67"/>
      <c r="AF100" s="67"/>
      <c r="AG100" s="68" t="s">
        <v>90</v>
      </c>
      <c r="AH100" s="69"/>
      <c r="AI100" s="70"/>
      <c r="AJ100" s="496" t="s">
        <v>91</v>
      </c>
      <c r="AK100" s="496"/>
      <c r="AL100" s="496"/>
      <c r="AM100" s="496">
        <f t="shared" ref="AM100" si="200">ROUNDDOWN(MIN(IF(AND($G$13="有り",D99&lt;=3.6),130000*D99,0),390000),-3)</f>
        <v>0</v>
      </c>
      <c r="AN100" s="496"/>
      <c r="AO100" s="524"/>
      <c r="AP100" s="148"/>
      <c r="AQ100" s="532" t="s">
        <v>358</v>
      </c>
      <c r="AR100" s="498" t="s">
        <v>271</v>
      </c>
      <c r="AS100" s="498"/>
      <c r="AT100" s="498"/>
      <c r="AU100" s="498"/>
      <c r="AV100" s="498"/>
      <c r="AW100" s="498"/>
      <c r="AX100" s="498"/>
      <c r="AY100" s="498"/>
      <c r="AZ100" s="498"/>
      <c r="BA100" s="498"/>
      <c r="BB100" s="480" t="s">
        <v>101</v>
      </c>
      <c r="BC100" s="481"/>
      <c r="BD100" s="481"/>
      <c r="BE100" s="482"/>
      <c r="BF100" s="495">
        <f t="shared" ref="BF100" si="201">ROUND(U99,2)*50000</f>
        <v>0</v>
      </c>
      <c r="BG100" s="495"/>
      <c r="BH100" s="524"/>
      <c r="BI100" s="9" t="s">
        <v>273</v>
      </c>
    </row>
    <row r="101" spans="2:62" ht="5.0999999999999996" customHeight="1" x14ac:dyDescent="0.45">
      <c r="B101" s="591"/>
      <c r="C101" s="592"/>
      <c r="D101" s="593"/>
      <c r="E101" s="594"/>
      <c r="F101" s="518"/>
      <c r="G101" s="597"/>
      <c r="H101" s="518"/>
      <c r="I101" s="514"/>
      <c r="J101" s="518"/>
      <c r="K101" s="597"/>
      <c r="L101" s="518"/>
      <c r="M101" s="597"/>
      <c r="N101" s="518"/>
      <c r="O101" s="597"/>
      <c r="P101" s="518"/>
      <c r="Q101" s="521"/>
      <c r="R101" s="3"/>
      <c r="S101" s="3"/>
      <c r="T101" s="3"/>
      <c r="U101" s="533"/>
      <c r="V101" s="534"/>
      <c r="Y101" s="529"/>
      <c r="Z101" s="530"/>
      <c r="AA101" s="530"/>
      <c r="AB101" s="531"/>
      <c r="AC101" s="67" t="s">
        <v>92</v>
      </c>
      <c r="AD101" s="67"/>
      <c r="AE101" s="67"/>
      <c r="AF101" s="67"/>
      <c r="AG101" s="68" t="s">
        <v>93</v>
      </c>
      <c r="AH101" s="69"/>
      <c r="AI101" s="70"/>
      <c r="AJ101" s="496" t="s">
        <v>94</v>
      </c>
      <c r="AK101" s="496"/>
      <c r="AL101" s="496"/>
      <c r="AM101" s="496">
        <f t="shared" ref="AM101" si="202">ROUNDDOWN(MIN(IF(AND(OR($G$13="無し",$G$13=""),D99&lt;=3.6),120000*D99,0),360000),-3)</f>
        <v>0</v>
      </c>
      <c r="AN101" s="496"/>
      <c r="AO101" s="524"/>
      <c r="AP101" s="148"/>
      <c r="AQ101" s="532"/>
      <c r="AR101" s="498" t="s">
        <v>272</v>
      </c>
      <c r="AS101" s="498"/>
      <c r="AT101" s="498"/>
      <c r="AU101" s="498"/>
      <c r="AV101" s="498"/>
      <c r="AW101" s="498"/>
      <c r="AX101" s="498"/>
      <c r="AY101" s="498"/>
      <c r="AZ101" s="498"/>
      <c r="BA101" s="498"/>
      <c r="BB101" s="480" t="s">
        <v>102</v>
      </c>
      <c r="BC101" s="481"/>
      <c r="BD101" s="481"/>
      <c r="BE101" s="482"/>
      <c r="BF101" s="495">
        <f t="shared" ref="BF101" si="203">ROUND(V99,2)*20000</f>
        <v>0</v>
      </c>
      <c r="BG101" s="495"/>
      <c r="BH101" s="524"/>
      <c r="BI101" s="9" t="s">
        <v>274</v>
      </c>
    </row>
    <row r="102" spans="2:62" ht="5.0999999999999996" customHeight="1" x14ac:dyDescent="0.45">
      <c r="B102" s="591"/>
      <c r="C102" s="592"/>
      <c r="D102" s="593"/>
      <c r="E102" s="594"/>
      <c r="F102" s="518"/>
      <c r="G102" s="597"/>
      <c r="H102" s="518"/>
      <c r="I102" s="514"/>
      <c r="J102" s="518"/>
      <c r="K102" s="597"/>
      <c r="L102" s="518"/>
      <c r="M102" s="597"/>
      <c r="N102" s="518"/>
      <c r="O102" s="597"/>
      <c r="P102" s="518"/>
      <c r="Q102" s="521"/>
      <c r="R102" s="3"/>
      <c r="S102" s="3"/>
      <c r="T102" s="3"/>
      <c r="U102" s="533"/>
      <c r="V102" s="534"/>
      <c r="Y102" s="526" t="s">
        <v>95</v>
      </c>
      <c r="Z102" s="527"/>
      <c r="AA102" s="527"/>
      <c r="AB102" s="528"/>
      <c r="AC102" s="67" t="s">
        <v>89</v>
      </c>
      <c r="AD102" s="67"/>
      <c r="AE102" s="67"/>
      <c r="AF102" s="67"/>
      <c r="AG102" s="68" t="s">
        <v>96</v>
      </c>
      <c r="AH102" s="69"/>
      <c r="AI102" s="70"/>
      <c r="AJ102" s="496" t="s">
        <v>97</v>
      </c>
      <c r="AK102" s="496"/>
      <c r="AL102" s="496"/>
      <c r="AM102" s="496">
        <f t="shared" ref="AM102" si="204">ROUNDDOWN(IF(AND($G$13="有り",D99&gt;3.6),110000*D99,0),-3)</f>
        <v>0</v>
      </c>
      <c r="AN102" s="496"/>
      <c r="AO102" s="524"/>
      <c r="AP102" s="149"/>
      <c r="AQ102" s="492" t="s">
        <v>359</v>
      </c>
      <c r="AR102" s="493" t="s">
        <v>277</v>
      </c>
      <c r="AS102" s="494"/>
      <c r="AT102" s="494"/>
      <c r="AU102" s="494"/>
      <c r="AV102" s="494"/>
      <c r="AW102" s="494"/>
      <c r="AX102" s="494"/>
      <c r="AY102" s="494"/>
      <c r="AZ102" s="494"/>
      <c r="BA102" s="494"/>
      <c r="BB102" s="480" t="s">
        <v>102</v>
      </c>
      <c r="BC102" s="481"/>
      <c r="BD102" s="481"/>
      <c r="BE102" s="482"/>
      <c r="BF102" s="495">
        <f t="shared" ref="BF102" si="205">N99*20000</f>
        <v>0</v>
      </c>
      <c r="BG102" s="495"/>
      <c r="BH102" s="524"/>
      <c r="BI102" s="9" t="s">
        <v>275</v>
      </c>
      <c r="BJ102" s="147"/>
    </row>
    <row r="103" spans="2:62" ht="5.0999999999999996" customHeight="1" x14ac:dyDescent="0.45">
      <c r="B103" s="591"/>
      <c r="C103" s="592"/>
      <c r="D103" s="593"/>
      <c r="E103" s="594"/>
      <c r="F103" s="598"/>
      <c r="G103" s="599"/>
      <c r="H103" s="598"/>
      <c r="I103" s="601"/>
      <c r="J103" s="598"/>
      <c r="K103" s="599"/>
      <c r="L103" s="598"/>
      <c r="M103" s="599"/>
      <c r="N103" s="598"/>
      <c r="O103" s="599"/>
      <c r="P103" s="598"/>
      <c r="Q103" s="605"/>
      <c r="R103" s="3"/>
      <c r="S103" s="3"/>
      <c r="T103" s="3"/>
      <c r="U103" s="533"/>
      <c r="V103" s="534"/>
      <c r="Y103" s="529"/>
      <c r="Z103" s="530"/>
      <c r="AA103" s="530"/>
      <c r="AB103" s="531"/>
      <c r="AC103" s="67" t="s">
        <v>92</v>
      </c>
      <c r="AD103" s="67"/>
      <c r="AE103" s="67"/>
      <c r="AF103" s="67"/>
      <c r="AG103" s="68" t="s">
        <v>99</v>
      </c>
      <c r="AH103" s="69"/>
      <c r="AI103" s="70"/>
      <c r="AJ103" s="496" t="s">
        <v>100</v>
      </c>
      <c r="AK103" s="496"/>
      <c r="AL103" s="496"/>
      <c r="AM103" s="496">
        <f t="shared" ref="AM103" si="206">ROUNDDOWN(IF(AND(OR($G$13="無し",$G$13=""),D99&gt;3.6),100000*D99,0),-3)</f>
        <v>0</v>
      </c>
      <c r="AN103" s="496"/>
      <c r="AO103" s="525"/>
      <c r="AP103" s="149"/>
      <c r="AQ103" s="492"/>
      <c r="AR103" s="493" t="s">
        <v>278</v>
      </c>
      <c r="AS103" s="494"/>
      <c r="AT103" s="494"/>
      <c r="AU103" s="494"/>
      <c r="AV103" s="494"/>
      <c r="AW103" s="494"/>
      <c r="AX103" s="494"/>
      <c r="AY103" s="494"/>
      <c r="AZ103" s="494"/>
      <c r="BA103" s="494"/>
      <c r="BB103" s="480" t="s">
        <v>264</v>
      </c>
      <c r="BC103" s="481"/>
      <c r="BD103" s="481"/>
      <c r="BE103" s="482"/>
      <c r="BF103" s="495">
        <f t="shared" ref="BF103" si="207">P99*10000</f>
        <v>0</v>
      </c>
      <c r="BG103" s="495"/>
      <c r="BH103" s="525"/>
      <c r="BI103" s="9" t="s">
        <v>276</v>
      </c>
    </row>
    <row r="104" spans="2:62" ht="5.0999999999999996" customHeight="1" x14ac:dyDescent="0.45">
      <c r="B104" s="591">
        <v>18</v>
      </c>
      <c r="C104" s="592"/>
      <c r="D104" s="593"/>
      <c r="E104" s="594"/>
      <c r="F104" s="595"/>
      <c r="G104" s="596"/>
      <c r="H104" s="595"/>
      <c r="I104" s="600"/>
      <c r="J104" s="602"/>
      <c r="K104" s="603"/>
      <c r="L104" s="595"/>
      <c r="M104" s="596"/>
      <c r="N104" s="595"/>
      <c r="O104" s="596"/>
      <c r="P104" s="595"/>
      <c r="Q104" s="604"/>
      <c r="R104" s="3"/>
      <c r="S104" s="3"/>
      <c r="T104" s="3"/>
      <c r="U104" s="533">
        <f t="shared" ref="U104" si="208">IFERROR(ROUND(D104*J104/F104,3),0)</f>
        <v>0</v>
      </c>
      <c r="V104" s="534">
        <f t="shared" ref="V104" si="209">IFERROR(ROUND(D104*L104/F104,3),0)</f>
        <v>0</v>
      </c>
      <c r="Y104" s="535" t="s">
        <v>284</v>
      </c>
      <c r="Z104" s="536"/>
      <c r="AA104" s="536"/>
      <c r="AB104" s="537"/>
      <c r="AC104" s="65" t="s">
        <v>83</v>
      </c>
      <c r="AD104" s="65"/>
      <c r="AE104" s="65"/>
      <c r="AF104" s="65"/>
      <c r="AG104" s="535" t="s">
        <v>285</v>
      </c>
      <c r="AH104" s="536"/>
      <c r="AI104" s="537"/>
      <c r="AJ104" s="538" t="s">
        <v>85</v>
      </c>
      <c r="AK104" s="539"/>
      <c r="AL104" s="540"/>
      <c r="AM104" s="161" t="s">
        <v>365</v>
      </c>
      <c r="AN104" s="162">
        <f t="shared" ref="AN104" si="210">B104</f>
        <v>18</v>
      </c>
      <c r="AO104" s="523">
        <f t="shared" ref="AO104" si="211">MAX(AM105:AN108)</f>
        <v>0</v>
      </c>
      <c r="AQ104" s="150"/>
      <c r="AR104" s="499" t="s">
        <v>360</v>
      </c>
      <c r="AS104" s="499"/>
      <c r="AT104" s="499"/>
      <c r="AU104" s="499"/>
      <c r="AV104" s="499"/>
      <c r="AW104" s="499"/>
      <c r="AX104" s="499"/>
      <c r="AY104" s="499"/>
      <c r="AZ104" s="499"/>
      <c r="BA104" s="499"/>
      <c r="BB104" s="500" t="s">
        <v>84</v>
      </c>
      <c r="BC104" s="501"/>
      <c r="BD104" s="501"/>
      <c r="BE104" s="502"/>
      <c r="BF104" s="503" t="s">
        <v>86</v>
      </c>
      <c r="BG104" s="504"/>
      <c r="BH104" s="523">
        <f t="shared" ref="BH104" si="212">IFERROR(ROUNDDOWN(SUM(BF105:BG108),-3),0)</f>
        <v>0</v>
      </c>
    </row>
    <row r="105" spans="2:62" ht="5.0999999999999996" customHeight="1" x14ac:dyDescent="0.45">
      <c r="B105" s="591"/>
      <c r="C105" s="592"/>
      <c r="D105" s="593"/>
      <c r="E105" s="594"/>
      <c r="F105" s="518"/>
      <c r="G105" s="597"/>
      <c r="H105" s="518"/>
      <c r="I105" s="514"/>
      <c r="J105" s="518"/>
      <c r="K105" s="597"/>
      <c r="L105" s="518"/>
      <c r="M105" s="597"/>
      <c r="N105" s="518"/>
      <c r="O105" s="597"/>
      <c r="P105" s="518"/>
      <c r="Q105" s="521"/>
      <c r="R105" s="3"/>
      <c r="S105" s="3"/>
      <c r="T105" s="3"/>
      <c r="U105" s="533"/>
      <c r="V105" s="534"/>
      <c r="Y105" s="526" t="s">
        <v>88</v>
      </c>
      <c r="Z105" s="527"/>
      <c r="AA105" s="527"/>
      <c r="AB105" s="528"/>
      <c r="AC105" s="67" t="s">
        <v>89</v>
      </c>
      <c r="AD105" s="67"/>
      <c r="AE105" s="67"/>
      <c r="AF105" s="67"/>
      <c r="AG105" s="68" t="s">
        <v>90</v>
      </c>
      <c r="AH105" s="69"/>
      <c r="AI105" s="70"/>
      <c r="AJ105" s="496" t="s">
        <v>91</v>
      </c>
      <c r="AK105" s="496"/>
      <c r="AL105" s="496"/>
      <c r="AM105" s="496">
        <f t="shared" ref="AM105" si="213">ROUNDDOWN(MIN(IF(AND($G$13="有り",D104&lt;=3.6),130000*D104,0),390000),-3)</f>
        <v>0</v>
      </c>
      <c r="AN105" s="496"/>
      <c r="AO105" s="524"/>
      <c r="AP105" s="148"/>
      <c r="AQ105" s="532" t="s">
        <v>358</v>
      </c>
      <c r="AR105" s="498" t="s">
        <v>271</v>
      </c>
      <c r="AS105" s="498"/>
      <c r="AT105" s="498"/>
      <c r="AU105" s="498"/>
      <c r="AV105" s="498"/>
      <c r="AW105" s="498"/>
      <c r="AX105" s="498"/>
      <c r="AY105" s="498"/>
      <c r="AZ105" s="498"/>
      <c r="BA105" s="498"/>
      <c r="BB105" s="480" t="s">
        <v>101</v>
      </c>
      <c r="BC105" s="481"/>
      <c r="BD105" s="481"/>
      <c r="BE105" s="482"/>
      <c r="BF105" s="495">
        <f t="shared" ref="BF105" si="214">ROUND(U104,2)*50000</f>
        <v>0</v>
      </c>
      <c r="BG105" s="495"/>
      <c r="BH105" s="524"/>
      <c r="BI105" s="9" t="s">
        <v>273</v>
      </c>
    </row>
    <row r="106" spans="2:62" ht="5.0999999999999996" customHeight="1" x14ac:dyDescent="0.45">
      <c r="B106" s="591"/>
      <c r="C106" s="592"/>
      <c r="D106" s="593"/>
      <c r="E106" s="594"/>
      <c r="F106" s="518"/>
      <c r="G106" s="597"/>
      <c r="H106" s="518"/>
      <c r="I106" s="514"/>
      <c r="J106" s="518"/>
      <c r="K106" s="597"/>
      <c r="L106" s="518"/>
      <c r="M106" s="597"/>
      <c r="N106" s="518"/>
      <c r="O106" s="597"/>
      <c r="P106" s="518"/>
      <c r="Q106" s="521"/>
      <c r="R106" s="3"/>
      <c r="S106" s="3"/>
      <c r="T106" s="3"/>
      <c r="U106" s="533"/>
      <c r="V106" s="534"/>
      <c r="Y106" s="529"/>
      <c r="Z106" s="530"/>
      <c r="AA106" s="530"/>
      <c r="AB106" s="531"/>
      <c r="AC106" s="67" t="s">
        <v>92</v>
      </c>
      <c r="AD106" s="67"/>
      <c r="AE106" s="67"/>
      <c r="AF106" s="67"/>
      <c r="AG106" s="68" t="s">
        <v>93</v>
      </c>
      <c r="AH106" s="69"/>
      <c r="AI106" s="70"/>
      <c r="AJ106" s="496" t="s">
        <v>94</v>
      </c>
      <c r="AK106" s="496"/>
      <c r="AL106" s="496"/>
      <c r="AM106" s="496">
        <f t="shared" ref="AM106" si="215">ROUNDDOWN(MIN(IF(AND(OR($G$13="無し",$G$13=""),D104&lt;=3.6),120000*D104,0),360000),-3)</f>
        <v>0</v>
      </c>
      <c r="AN106" s="496"/>
      <c r="AO106" s="524"/>
      <c r="AP106" s="148"/>
      <c r="AQ106" s="532"/>
      <c r="AR106" s="498" t="s">
        <v>272</v>
      </c>
      <c r="AS106" s="498"/>
      <c r="AT106" s="498"/>
      <c r="AU106" s="498"/>
      <c r="AV106" s="498"/>
      <c r="AW106" s="498"/>
      <c r="AX106" s="498"/>
      <c r="AY106" s="498"/>
      <c r="AZ106" s="498"/>
      <c r="BA106" s="498"/>
      <c r="BB106" s="480" t="s">
        <v>102</v>
      </c>
      <c r="BC106" s="481"/>
      <c r="BD106" s="481"/>
      <c r="BE106" s="482"/>
      <c r="BF106" s="495">
        <f t="shared" ref="BF106" si="216">ROUND(V104,2)*20000</f>
        <v>0</v>
      </c>
      <c r="BG106" s="495"/>
      <c r="BH106" s="524"/>
      <c r="BI106" s="9" t="s">
        <v>274</v>
      </c>
    </row>
    <row r="107" spans="2:62" ht="5.0999999999999996" customHeight="1" x14ac:dyDescent="0.45">
      <c r="B107" s="591"/>
      <c r="C107" s="592"/>
      <c r="D107" s="593"/>
      <c r="E107" s="594"/>
      <c r="F107" s="518"/>
      <c r="G107" s="597"/>
      <c r="H107" s="518"/>
      <c r="I107" s="514"/>
      <c r="J107" s="518"/>
      <c r="K107" s="597"/>
      <c r="L107" s="518"/>
      <c r="M107" s="597"/>
      <c r="N107" s="518"/>
      <c r="O107" s="597"/>
      <c r="P107" s="518"/>
      <c r="Q107" s="521"/>
      <c r="R107" s="3"/>
      <c r="S107" s="3"/>
      <c r="T107" s="3"/>
      <c r="U107" s="533"/>
      <c r="V107" s="534"/>
      <c r="Y107" s="526" t="s">
        <v>95</v>
      </c>
      <c r="Z107" s="527"/>
      <c r="AA107" s="527"/>
      <c r="AB107" s="528"/>
      <c r="AC107" s="67" t="s">
        <v>89</v>
      </c>
      <c r="AD107" s="67"/>
      <c r="AE107" s="67"/>
      <c r="AF107" s="67"/>
      <c r="AG107" s="68" t="s">
        <v>96</v>
      </c>
      <c r="AH107" s="69"/>
      <c r="AI107" s="70"/>
      <c r="AJ107" s="496" t="s">
        <v>97</v>
      </c>
      <c r="AK107" s="496"/>
      <c r="AL107" s="496"/>
      <c r="AM107" s="496">
        <f t="shared" ref="AM107" si="217">ROUNDDOWN(IF(AND($G$13="有り",D104&gt;3.6),110000*D104,0),-3)</f>
        <v>0</v>
      </c>
      <c r="AN107" s="496"/>
      <c r="AO107" s="524"/>
      <c r="AP107" s="149"/>
      <c r="AQ107" s="492" t="s">
        <v>359</v>
      </c>
      <c r="AR107" s="493" t="s">
        <v>277</v>
      </c>
      <c r="AS107" s="494"/>
      <c r="AT107" s="494"/>
      <c r="AU107" s="494"/>
      <c r="AV107" s="494"/>
      <c r="AW107" s="494"/>
      <c r="AX107" s="494"/>
      <c r="AY107" s="494"/>
      <c r="AZ107" s="494"/>
      <c r="BA107" s="494"/>
      <c r="BB107" s="480" t="s">
        <v>102</v>
      </c>
      <c r="BC107" s="481"/>
      <c r="BD107" s="481"/>
      <c r="BE107" s="482"/>
      <c r="BF107" s="495">
        <f t="shared" ref="BF107" si="218">N104*20000</f>
        <v>0</v>
      </c>
      <c r="BG107" s="495"/>
      <c r="BH107" s="524"/>
      <c r="BI107" s="9" t="s">
        <v>275</v>
      </c>
      <c r="BJ107" s="147"/>
    </row>
    <row r="108" spans="2:62" ht="5.0999999999999996" customHeight="1" x14ac:dyDescent="0.45">
      <c r="B108" s="591"/>
      <c r="C108" s="592"/>
      <c r="D108" s="593"/>
      <c r="E108" s="594"/>
      <c r="F108" s="598"/>
      <c r="G108" s="599"/>
      <c r="H108" s="598"/>
      <c r="I108" s="601"/>
      <c r="J108" s="598"/>
      <c r="K108" s="599"/>
      <c r="L108" s="598"/>
      <c r="M108" s="599"/>
      <c r="N108" s="598"/>
      <c r="O108" s="599"/>
      <c r="P108" s="598"/>
      <c r="Q108" s="605"/>
      <c r="R108" s="3"/>
      <c r="S108" s="3"/>
      <c r="T108" s="3"/>
      <c r="U108" s="533"/>
      <c r="V108" s="534"/>
      <c r="Y108" s="529"/>
      <c r="Z108" s="530"/>
      <c r="AA108" s="530"/>
      <c r="AB108" s="531"/>
      <c r="AC108" s="67" t="s">
        <v>92</v>
      </c>
      <c r="AD108" s="67"/>
      <c r="AE108" s="67"/>
      <c r="AF108" s="67"/>
      <c r="AG108" s="68" t="s">
        <v>99</v>
      </c>
      <c r="AH108" s="69"/>
      <c r="AI108" s="70"/>
      <c r="AJ108" s="496" t="s">
        <v>100</v>
      </c>
      <c r="AK108" s="496"/>
      <c r="AL108" s="496"/>
      <c r="AM108" s="496">
        <f t="shared" ref="AM108" si="219">ROUNDDOWN(IF(AND(OR($G$13="無し",$G$13=""),D104&gt;3.6),100000*D104,0),-3)</f>
        <v>0</v>
      </c>
      <c r="AN108" s="496"/>
      <c r="AO108" s="525"/>
      <c r="AP108" s="149"/>
      <c r="AQ108" s="492"/>
      <c r="AR108" s="493" t="s">
        <v>278</v>
      </c>
      <c r="AS108" s="494"/>
      <c r="AT108" s="494"/>
      <c r="AU108" s="494"/>
      <c r="AV108" s="494"/>
      <c r="AW108" s="494"/>
      <c r="AX108" s="494"/>
      <c r="AY108" s="494"/>
      <c r="AZ108" s="494"/>
      <c r="BA108" s="494"/>
      <c r="BB108" s="480" t="s">
        <v>264</v>
      </c>
      <c r="BC108" s="481"/>
      <c r="BD108" s="481"/>
      <c r="BE108" s="482"/>
      <c r="BF108" s="495">
        <f t="shared" ref="BF108" si="220">P104*10000</f>
        <v>0</v>
      </c>
      <c r="BG108" s="495"/>
      <c r="BH108" s="525"/>
      <c r="BI108" s="9" t="s">
        <v>276</v>
      </c>
    </row>
    <row r="109" spans="2:62" ht="5.0999999999999996" customHeight="1" x14ac:dyDescent="0.45">
      <c r="B109" s="591">
        <v>19</v>
      </c>
      <c r="C109" s="592"/>
      <c r="D109" s="593"/>
      <c r="E109" s="594"/>
      <c r="F109" s="595"/>
      <c r="G109" s="596"/>
      <c r="H109" s="595"/>
      <c r="I109" s="600"/>
      <c r="J109" s="602"/>
      <c r="K109" s="603"/>
      <c r="L109" s="595"/>
      <c r="M109" s="596"/>
      <c r="N109" s="595"/>
      <c r="O109" s="596"/>
      <c r="P109" s="595"/>
      <c r="Q109" s="604"/>
      <c r="R109" s="3"/>
      <c r="S109" s="3"/>
      <c r="T109" s="3"/>
      <c r="U109" s="533">
        <f t="shared" ref="U109" si="221">IFERROR(ROUND(D109*J109/F109,3),0)</f>
        <v>0</v>
      </c>
      <c r="V109" s="534">
        <f t="shared" ref="V109" si="222">IFERROR(ROUND(D109*L109/F109,3),0)</f>
        <v>0</v>
      </c>
      <c r="Y109" s="535" t="s">
        <v>284</v>
      </c>
      <c r="Z109" s="536"/>
      <c r="AA109" s="536"/>
      <c r="AB109" s="537"/>
      <c r="AC109" s="65" t="s">
        <v>83</v>
      </c>
      <c r="AD109" s="65"/>
      <c r="AE109" s="65"/>
      <c r="AF109" s="65"/>
      <c r="AG109" s="535" t="s">
        <v>285</v>
      </c>
      <c r="AH109" s="536"/>
      <c r="AI109" s="537"/>
      <c r="AJ109" s="538" t="s">
        <v>85</v>
      </c>
      <c r="AK109" s="539"/>
      <c r="AL109" s="540"/>
      <c r="AM109" s="161" t="s">
        <v>365</v>
      </c>
      <c r="AN109" s="162">
        <f t="shared" ref="AN109" si="223">B109</f>
        <v>19</v>
      </c>
      <c r="AO109" s="523">
        <f t="shared" ref="AO109" si="224">MAX(AM110:AN113)</f>
        <v>0</v>
      </c>
      <c r="AQ109" s="150"/>
      <c r="AR109" s="499" t="s">
        <v>360</v>
      </c>
      <c r="AS109" s="499"/>
      <c r="AT109" s="499"/>
      <c r="AU109" s="499"/>
      <c r="AV109" s="499"/>
      <c r="AW109" s="499"/>
      <c r="AX109" s="499"/>
      <c r="AY109" s="499"/>
      <c r="AZ109" s="499"/>
      <c r="BA109" s="499"/>
      <c r="BB109" s="500" t="s">
        <v>84</v>
      </c>
      <c r="BC109" s="501"/>
      <c r="BD109" s="501"/>
      <c r="BE109" s="502"/>
      <c r="BF109" s="503" t="s">
        <v>86</v>
      </c>
      <c r="BG109" s="504"/>
      <c r="BH109" s="523">
        <f t="shared" ref="BH109" si="225">IFERROR(ROUNDDOWN(SUM(BF110:BG113),-3),0)</f>
        <v>0</v>
      </c>
    </row>
    <row r="110" spans="2:62" ht="5.0999999999999996" customHeight="1" x14ac:dyDescent="0.45">
      <c r="B110" s="591"/>
      <c r="C110" s="592"/>
      <c r="D110" s="593"/>
      <c r="E110" s="594"/>
      <c r="F110" s="518"/>
      <c r="G110" s="597"/>
      <c r="H110" s="518"/>
      <c r="I110" s="514"/>
      <c r="J110" s="518"/>
      <c r="K110" s="597"/>
      <c r="L110" s="518"/>
      <c r="M110" s="597"/>
      <c r="N110" s="518"/>
      <c r="O110" s="597"/>
      <c r="P110" s="518"/>
      <c r="Q110" s="521"/>
      <c r="R110" s="3"/>
      <c r="S110" s="3"/>
      <c r="T110" s="3"/>
      <c r="U110" s="533"/>
      <c r="V110" s="534"/>
      <c r="Y110" s="526" t="s">
        <v>88</v>
      </c>
      <c r="Z110" s="527"/>
      <c r="AA110" s="527"/>
      <c r="AB110" s="528"/>
      <c r="AC110" s="67" t="s">
        <v>89</v>
      </c>
      <c r="AD110" s="67"/>
      <c r="AE110" s="67"/>
      <c r="AF110" s="67"/>
      <c r="AG110" s="68" t="s">
        <v>90</v>
      </c>
      <c r="AH110" s="69"/>
      <c r="AI110" s="70"/>
      <c r="AJ110" s="496" t="s">
        <v>91</v>
      </c>
      <c r="AK110" s="496"/>
      <c r="AL110" s="496"/>
      <c r="AM110" s="496">
        <f t="shared" ref="AM110" si="226">ROUNDDOWN(MIN(IF(AND($G$13="有り",D109&lt;=3.6),130000*D109,0),390000),-3)</f>
        <v>0</v>
      </c>
      <c r="AN110" s="496"/>
      <c r="AO110" s="524"/>
      <c r="AP110" s="148"/>
      <c r="AQ110" s="532" t="s">
        <v>358</v>
      </c>
      <c r="AR110" s="498" t="s">
        <v>271</v>
      </c>
      <c r="AS110" s="498"/>
      <c r="AT110" s="498"/>
      <c r="AU110" s="498"/>
      <c r="AV110" s="498"/>
      <c r="AW110" s="498"/>
      <c r="AX110" s="498"/>
      <c r="AY110" s="498"/>
      <c r="AZ110" s="498"/>
      <c r="BA110" s="498"/>
      <c r="BB110" s="480" t="s">
        <v>101</v>
      </c>
      <c r="BC110" s="481"/>
      <c r="BD110" s="481"/>
      <c r="BE110" s="482"/>
      <c r="BF110" s="495">
        <f t="shared" ref="BF110" si="227">ROUND(U109,2)*50000</f>
        <v>0</v>
      </c>
      <c r="BG110" s="495"/>
      <c r="BH110" s="524"/>
      <c r="BI110" s="9" t="s">
        <v>273</v>
      </c>
    </row>
    <row r="111" spans="2:62" ht="5.0999999999999996" customHeight="1" x14ac:dyDescent="0.45">
      <c r="B111" s="591"/>
      <c r="C111" s="592"/>
      <c r="D111" s="593"/>
      <c r="E111" s="594"/>
      <c r="F111" s="518"/>
      <c r="G111" s="597"/>
      <c r="H111" s="518"/>
      <c r="I111" s="514"/>
      <c r="J111" s="518"/>
      <c r="K111" s="597"/>
      <c r="L111" s="518"/>
      <c r="M111" s="597"/>
      <c r="N111" s="518"/>
      <c r="O111" s="597"/>
      <c r="P111" s="518"/>
      <c r="Q111" s="521"/>
      <c r="R111" s="3"/>
      <c r="S111" s="3"/>
      <c r="T111" s="3"/>
      <c r="U111" s="533"/>
      <c r="V111" s="534"/>
      <c r="Y111" s="529"/>
      <c r="Z111" s="530"/>
      <c r="AA111" s="530"/>
      <c r="AB111" s="531"/>
      <c r="AC111" s="67" t="s">
        <v>92</v>
      </c>
      <c r="AD111" s="67"/>
      <c r="AE111" s="67"/>
      <c r="AF111" s="67"/>
      <c r="AG111" s="68" t="s">
        <v>93</v>
      </c>
      <c r="AH111" s="69"/>
      <c r="AI111" s="70"/>
      <c r="AJ111" s="496" t="s">
        <v>94</v>
      </c>
      <c r="AK111" s="496"/>
      <c r="AL111" s="496"/>
      <c r="AM111" s="496">
        <f t="shared" ref="AM111" si="228">ROUNDDOWN(MIN(IF(AND(OR($G$13="無し",$G$13=""),D109&lt;=3.6),120000*D109,0),360000),-3)</f>
        <v>0</v>
      </c>
      <c r="AN111" s="496"/>
      <c r="AO111" s="524"/>
      <c r="AP111" s="148"/>
      <c r="AQ111" s="532"/>
      <c r="AR111" s="498" t="s">
        <v>272</v>
      </c>
      <c r="AS111" s="498"/>
      <c r="AT111" s="498"/>
      <c r="AU111" s="498"/>
      <c r="AV111" s="498"/>
      <c r="AW111" s="498"/>
      <c r="AX111" s="498"/>
      <c r="AY111" s="498"/>
      <c r="AZ111" s="498"/>
      <c r="BA111" s="498"/>
      <c r="BB111" s="480" t="s">
        <v>102</v>
      </c>
      <c r="BC111" s="481"/>
      <c r="BD111" s="481"/>
      <c r="BE111" s="482"/>
      <c r="BF111" s="495">
        <f t="shared" ref="BF111" si="229">ROUND(V109,2)*20000</f>
        <v>0</v>
      </c>
      <c r="BG111" s="495"/>
      <c r="BH111" s="524"/>
      <c r="BI111" s="9" t="s">
        <v>274</v>
      </c>
    </row>
    <row r="112" spans="2:62" ht="5.0999999999999996" customHeight="1" x14ac:dyDescent="0.45">
      <c r="B112" s="591"/>
      <c r="C112" s="592"/>
      <c r="D112" s="593"/>
      <c r="E112" s="594"/>
      <c r="F112" s="518"/>
      <c r="G112" s="597"/>
      <c r="H112" s="518"/>
      <c r="I112" s="514"/>
      <c r="J112" s="518"/>
      <c r="K112" s="597"/>
      <c r="L112" s="518"/>
      <c r="M112" s="597"/>
      <c r="N112" s="518"/>
      <c r="O112" s="597"/>
      <c r="P112" s="518"/>
      <c r="Q112" s="521"/>
      <c r="R112" s="3"/>
      <c r="S112" s="3"/>
      <c r="T112" s="3"/>
      <c r="U112" s="533"/>
      <c r="V112" s="534"/>
      <c r="Y112" s="526" t="s">
        <v>95</v>
      </c>
      <c r="Z112" s="527"/>
      <c r="AA112" s="527"/>
      <c r="AB112" s="528"/>
      <c r="AC112" s="67" t="s">
        <v>89</v>
      </c>
      <c r="AD112" s="67"/>
      <c r="AE112" s="67"/>
      <c r="AF112" s="67"/>
      <c r="AG112" s="68" t="s">
        <v>96</v>
      </c>
      <c r="AH112" s="69"/>
      <c r="AI112" s="70"/>
      <c r="AJ112" s="496" t="s">
        <v>97</v>
      </c>
      <c r="AK112" s="496"/>
      <c r="AL112" s="496"/>
      <c r="AM112" s="496">
        <f t="shared" ref="AM112" si="230">ROUNDDOWN(IF(AND($G$13="有り",D109&gt;3.6),110000*D109,0),-3)</f>
        <v>0</v>
      </c>
      <c r="AN112" s="496"/>
      <c r="AO112" s="524"/>
      <c r="AP112" s="149"/>
      <c r="AQ112" s="492" t="s">
        <v>359</v>
      </c>
      <c r="AR112" s="493" t="s">
        <v>277</v>
      </c>
      <c r="AS112" s="494"/>
      <c r="AT112" s="494"/>
      <c r="AU112" s="494"/>
      <c r="AV112" s="494"/>
      <c r="AW112" s="494"/>
      <c r="AX112" s="494"/>
      <c r="AY112" s="494"/>
      <c r="AZ112" s="494"/>
      <c r="BA112" s="494"/>
      <c r="BB112" s="480" t="s">
        <v>102</v>
      </c>
      <c r="BC112" s="481"/>
      <c r="BD112" s="481"/>
      <c r="BE112" s="482"/>
      <c r="BF112" s="495">
        <f t="shared" ref="BF112" si="231">N109*20000</f>
        <v>0</v>
      </c>
      <c r="BG112" s="495"/>
      <c r="BH112" s="524"/>
      <c r="BI112" s="9" t="s">
        <v>275</v>
      </c>
      <c r="BJ112" s="147"/>
    </row>
    <row r="113" spans="2:62" ht="5.0999999999999996" customHeight="1" x14ac:dyDescent="0.45">
      <c r="B113" s="591"/>
      <c r="C113" s="592"/>
      <c r="D113" s="593"/>
      <c r="E113" s="594"/>
      <c r="F113" s="598"/>
      <c r="G113" s="599"/>
      <c r="H113" s="598"/>
      <c r="I113" s="601"/>
      <c r="J113" s="598"/>
      <c r="K113" s="599"/>
      <c r="L113" s="598"/>
      <c r="M113" s="599"/>
      <c r="N113" s="598"/>
      <c r="O113" s="599"/>
      <c r="P113" s="598"/>
      <c r="Q113" s="605"/>
      <c r="R113" s="3"/>
      <c r="S113" s="3"/>
      <c r="T113" s="3"/>
      <c r="U113" s="533"/>
      <c r="V113" s="534"/>
      <c r="Y113" s="529"/>
      <c r="Z113" s="530"/>
      <c r="AA113" s="530"/>
      <c r="AB113" s="531"/>
      <c r="AC113" s="67" t="s">
        <v>92</v>
      </c>
      <c r="AD113" s="67"/>
      <c r="AE113" s="67"/>
      <c r="AF113" s="67"/>
      <c r="AG113" s="68" t="s">
        <v>99</v>
      </c>
      <c r="AH113" s="69"/>
      <c r="AI113" s="70"/>
      <c r="AJ113" s="496" t="s">
        <v>100</v>
      </c>
      <c r="AK113" s="496"/>
      <c r="AL113" s="496"/>
      <c r="AM113" s="496">
        <f t="shared" ref="AM113" si="232">ROUNDDOWN(IF(AND(OR($G$13="無し",$G$13=""),D109&gt;3.6),100000*D109,0),-3)</f>
        <v>0</v>
      </c>
      <c r="AN113" s="496"/>
      <c r="AO113" s="525"/>
      <c r="AP113" s="149"/>
      <c r="AQ113" s="492"/>
      <c r="AR113" s="493" t="s">
        <v>278</v>
      </c>
      <c r="AS113" s="494"/>
      <c r="AT113" s="494"/>
      <c r="AU113" s="494"/>
      <c r="AV113" s="494"/>
      <c r="AW113" s="494"/>
      <c r="AX113" s="494"/>
      <c r="AY113" s="494"/>
      <c r="AZ113" s="494"/>
      <c r="BA113" s="494"/>
      <c r="BB113" s="480" t="s">
        <v>264</v>
      </c>
      <c r="BC113" s="481"/>
      <c r="BD113" s="481"/>
      <c r="BE113" s="482"/>
      <c r="BF113" s="495">
        <f t="shared" ref="BF113" si="233">P109*10000</f>
        <v>0</v>
      </c>
      <c r="BG113" s="495"/>
      <c r="BH113" s="525"/>
      <c r="BI113" s="9" t="s">
        <v>276</v>
      </c>
    </row>
    <row r="114" spans="2:62" ht="5.0999999999999996" customHeight="1" x14ac:dyDescent="0.45">
      <c r="B114" s="591">
        <v>20</v>
      </c>
      <c r="C114" s="592"/>
      <c r="D114" s="635"/>
      <c r="E114" s="600"/>
      <c r="F114" s="595"/>
      <c r="G114" s="600"/>
      <c r="H114" s="595"/>
      <c r="I114" s="600"/>
      <c r="J114" s="595"/>
      <c r="K114" s="600"/>
      <c r="L114" s="595"/>
      <c r="M114" s="600"/>
      <c r="N114" s="595"/>
      <c r="O114" s="600"/>
      <c r="P114" s="595"/>
      <c r="Q114" s="604"/>
      <c r="R114" s="3"/>
      <c r="S114" s="3"/>
      <c r="T114" s="3"/>
      <c r="U114" s="533">
        <f t="shared" ref="U114" si="234">IFERROR(ROUND(D114*J114/F114,3),0)</f>
        <v>0</v>
      </c>
      <c r="V114" s="534">
        <f t="shared" ref="V114" si="235">IFERROR(ROUND(D114*L114/F114,3),0)</f>
        <v>0</v>
      </c>
      <c r="Y114" s="535" t="s">
        <v>284</v>
      </c>
      <c r="Z114" s="536"/>
      <c r="AA114" s="536"/>
      <c r="AB114" s="537"/>
      <c r="AC114" s="65" t="s">
        <v>83</v>
      </c>
      <c r="AD114" s="65"/>
      <c r="AE114" s="65"/>
      <c r="AF114" s="65"/>
      <c r="AG114" s="535" t="s">
        <v>285</v>
      </c>
      <c r="AH114" s="536"/>
      <c r="AI114" s="537"/>
      <c r="AJ114" s="538" t="s">
        <v>85</v>
      </c>
      <c r="AK114" s="539"/>
      <c r="AL114" s="540"/>
      <c r="AM114" s="161" t="s">
        <v>365</v>
      </c>
      <c r="AN114" s="162">
        <f t="shared" ref="AN114" si="236">B114</f>
        <v>20</v>
      </c>
      <c r="AO114" s="523">
        <f t="shared" ref="AO114" si="237">MAX(AM115:AN118)</f>
        <v>0</v>
      </c>
      <c r="AQ114" s="150"/>
      <c r="AR114" s="499" t="s">
        <v>360</v>
      </c>
      <c r="AS114" s="499"/>
      <c r="AT114" s="499"/>
      <c r="AU114" s="499"/>
      <c r="AV114" s="499"/>
      <c r="AW114" s="499"/>
      <c r="AX114" s="499"/>
      <c r="AY114" s="499"/>
      <c r="AZ114" s="499"/>
      <c r="BA114" s="499"/>
      <c r="BB114" s="500" t="s">
        <v>84</v>
      </c>
      <c r="BC114" s="501"/>
      <c r="BD114" s="501"/>
      <c r="BE114" s="502"/>
      <c r="BF114" s="503" t="s">
        <v>86</v>
      </c>
      <c r="BG114" s="504"/>
      <c r="BH114" s="523">
        <f t="shared" ref="BH114" si="238">IFERROR(ROUNDDOWN(SUM(BF115:BG118),-3),0)</f>
        <v>0</v>
      </c>
    </row>
    <row r="115" spans="2:62" ht="5.0999999999999996" customHeight="1" x14ac:dyDescent="0.45">
      <c r="B115" s="591"/>
      <c r="C115" s="592"/>
      <c r="D115" s="513"/>
      <c r="E115" s="514"/>
      <c r="F115" s="518"/>
      <c r="G115" s="514"/>
      <c r="H115" s="518"/>
      <c r="I115" s="514"/>
      <c r="J115" s="518"/>
      <c r="K115" s="514"/>
      <c r="L115" s="518"/>
      <c r="M115" s="514"/>
      <c r="N115" s="518"/>
      <c r="O115" s="514"/>
      <c r="P115" s="518"/>
      <c r="Q115" s="521"/>
      <c r="R115" s="3"/>
      <c r="S115" s="3"/>
      <c r="T115" s="3"/>
      <c r="U115" s="533"/>
      <c r="V115" s="534"/>
      <c r="Y115" s="526" t="s">
        <v>88</v>
      </c>
      <c r="Z115" s="527"/>
      <c r="AA115" s="527"/>
      <c r="AB115" s="528"/>
      <c r="AC115" s="67" t="s">
        <v>89</v>
      </c>
      <c r="AD115" s="67"/>
      <c r="AE115" s="67"/>
      <c r="AF115" s="67"/>
      <c r="AG115" s="68" t="s">
        <v>90</v>
      </c>
      <c r="AH115" s="69"/>
      <c r="AI115" s="70"/>
      <c r="AJ115" s="496" t="s">
        <v>91</v>
      </c>
      <c r="AK115" s="496"/>
      <c r="AL115" s="496"/>
      <c r="AM115" s="496">
        <f t="shared" ref="AM115" si="239">ROUNDDOWN(MIN(IF(AND($G$13="有り",D114&lt;=3.6),130000*D114,0),390000),-3)</f>
        <v>0</v>
      </c>
      <c r="AN115" s="496"/>
      <c r="AO115" s="524"/>
      <c r="AP115" s="148"/>
      <c r="AQ115" s="532" t="s">
        <v>358</v>
      </c>
      <c r="AR115" s="498" t="s">
        <v>271</v>
      </c>
      <c r="AS115" s="498"/>
      <c r="AT115" s="498"/>
      <c r="AU115" s="498"/>
      <c r="AV115" s="498"/>
      <c r="AW115" s="498"/>
      <c r="AX115" s="498"/>
      <c r="AY115" s="498"/>
      <c r="AZ115" s="498"/>
      <c r="BA115" s="498"/>
      <c r="BB115" s="480" t="s">
        <v>101</v>
      </c>
      <c r="BC115" s="481"/>
      <c r="BD115" s="481"/>
      <c r="BE115" s="482"/>
      <c r="BF115" s="495">
        <f t="shared" ref="BF115" si="240">ROUND(U114,2)*50000</f>
        <v>0</v>
      </c>
      <c r="BG115" s="495"/>
      <c r="BH115" s="524"/>
      <c r="BI115" s="9" t="s">
        <v>273</v>
      </c>
    </row>
    <row r="116" spans="2:62" ht="5.0999999999999996" customHeight="1" x14ac:dyDescent="0.45">
      <c r="B116" s="591"/>
      <c r="C116" s="592"/>
      <c r="D116" s="513"/>
      <c r="E116" s="514"/>
      <c r="F116" s="518"/>
      <c r="G116" s="514"/>
      <c r="H116" s="518"/>
      <c r="I116" s="514"/>
      <c r="J116" s="518"/>
      <c r="K116" s="514"/>
      <c r="L116" s="518"/>
      <c r="M116" s="514"/>
      <c r="N116" s="518"/>
      <c r="O116" s="514"/>
      <c r="P116" s="518"/>
      <c r="Q116" s="521"/>
      <c r="R116" s="3"/>
      <c r="S116" s="3"/>
      <c r="T116" s="3"/>
      <c r="U116" s="533"/>
      <c r="V116" s="534"/>
      <c r="Y116" s="529"/>
      <c r="Z116" s="530"/>
      <c r="AA116" s="530"/>
      <c r="AB116" s="531"/>
      <c r="AC116" s="67" t="s">
        <v>92</v>
      </c>
      <c r="AD116" s="67"/>
      <c r="AE116" s="67"/>
      <c r="AF116" s="67"/>
      <c r="AG116" s="68" t="s">
        <v>93</v>
      </c>
      <c r="AH116" s="69"/>
      <c r="AI116" s="70"/>
      <c r="AJ116" s="496" t="s">
        <v>94</v>
      </c>
      <c r="AK116" s="496"/>
      <c r="AL116" s="496"/>
      <c r="AM116" s="496">
        <f t="shared" ref="AM116" si="241">ROUNDDOWN(MIN(IF(AND(OR($G$13="無し",$G$13=""),D114&lt;=3.6),120000*D114,0),360000),-3)</f>
        <v>0</v>
      </c>
      <c r="AN116" s="496"/>
      <c r="AO116" s="524"/>
      <c r="AP116" s="148"/>
      <c r="AQ116" s="532"/>
      <c r="AR116" s="498" t="s">
        <v>272</v>
      </c>
      <c r="AS116" s="498"/>
      <c r="AT116" s="498"/>
      <c r="AU116" s="498"/>
      <c r="AV116" s="498"/>
      <c r="AW116" s="498"/>
      <c r="AX116" s="498"/>
      <c r="AY116" s="498"/>
      <c r="AZ116" s="498"/>
      <c r="BA116" s="498"/>
      <c r="BB116" s="480" t="s">
        <v>102</v>
      </c>
      <c r="BC116" s="481"/>
      <c r="BD116" s="481"/>
      <c r="BE116" s="482"/>
      <c r="BF116" s="495">
        <f t="shared" ref="BF116" si="242">ROUND(V114,2)*20000</f>
        <v>0</v>
      </c>
      <c r="BG116" s="495"/>
      <c r="BH116" s="524"/>
      <c r="BI116" s="9" t="s">
        <v>274</v>
      </c>
    </row>
    <row r="117" spans="2:62" ht="5.0999999999999996" customHeight="1" x14ac:dyDescent="0.45">
      <c r="B117" s="591"/>
      <c r="C117" s="592"/>
      <c r="D117" s="513"/>
      <c r="E117" s="514"/>
      <c r="F117" s="518"/>
      <c r="G117" s="514"/>
      <c r="H117" s="518"/>
      <c r="I117" s="514"/>
      <c r="J117" s="518"/>
      <c r="K117" s="514"/>
      <c r="L117" s="518"/>
      <c r="M117" s="514"/>
      <c r="N117" s="518"/>
      <c r="O117" s="514"/>
      <c r="P117" s="518"/>
      <c r="Q117" s="521"/>
      <c r="R117" s="3"/>
      <c r="S117" s="3"/>
      <c r="T117" s="3"/>
      <c r="U117" s="533"/>
      <c r="V117" s="534"/>
      <c r="Y117" s="526" t="s">
        <v>95</v>
      </c>
      <c r="Z117" s="527"/>
      <c r="AA117" s="527"/>
      <c r="AB117" s="528"/>
      <c r="AC117" s="67" t="s">
        <v>89</v>
      </c>
      <c r="AD117" s="67"/>
      <c r="AE117" s="67"/>
      <c r="AF117" s="67"/>
      <c r="AG117" s="68" t="s">
        <v>96</v>
      </c>
      <c r="AH117" s="69"/>
      <c r="AI117" s="70"/>
      <c r="AJ117" s="496" t="s">
        <v>97</v>
      </c>
      <c r="AK117" s="496"/>
      <c r="AL117" s="496"/>
      <c r="AM117" s="496">
        <f t="shared" ref="AM117" si="243">ROUNDDOWN(IF(AND($G$13="有り",D114&gt;3.6),110000*D114,0),-3)</f>
        <v>0</v>
      </c>
      <c r="AN117" s="496"/>
      <c r="AO117" s="524"/>
      <c r="AP117" s="149"/>
      <c r="AQ117" s="492" t="s">
        <v>359</v>
      </c>
      <c r="AR117" s="493" t="s">
        <v>277</v>
      </c>
      <c r="AS117" s="494"/>
      <c r="AT117" s="494"/>
      <c r="AU117" s="494"/>
      <c r="AV117" s="494"/>
      <c r="AW117" s="494"/>
      <c r="AX117" s="494"/>
      <c r="AY117" s="494"/>
      <c r="AZ117" s="494"/>
      <c r="BA117" s="494"/>
      <c r="BB117" s="480" t="s">
        <v>102</v>
      </c>
      <c r="BC117" s="481"/>
      <c r="BD117" s="481"/>
      <c r="BE117" s="482"/>
      <c r="BF117" s="495">
        <f t="shared" ref="BF117" si="244">N114*20000</f>
        <v>0</v>
      </c>
      <c r="BG117" s="495"/>
      <c r="BH117" s="524"/>
      <c r="BI117" s="9" t="s">
        <v>275</v>
      </c>
      <c r="BJ117" s="147"/>
    </row>
    <row r="118" spans="2:62" ht="5.0999999999999996" customHeight="1" thickBot="1" x14ac:dyDescent="0.5">
      <c r="B118" s="633"/>
      <c r="C118" s="634"/>
      <c r="D118" s="515"/>
      <c r="E118" s="516"/>
      <c r="F118" s="519"/>
      <c r="G118" s="516"/>
      <c r="H118" s="519"/>
      <c r="I118" s="516"/>
      <c r="J118" s="519"/>
      <c r="K118" s="516"/>
      <c r="L118" s="519"/>
      <c r="M118" s="516"/>
      <c r="N118" s="519"/>
      <c r="O118" s="516"/>
      <c r="P118" s="519"/>
      <c r="Q118" s="522"/>
      <c r="R118" s="3"/>
      <c r="S118" s="3"/>
      <c r="T118" s="3"/>
      <c r="U118" s="533"/>
      <c r="V118" s="534"/>
      <c r="Y118" s="529"/>
      <c r="Z118" s="530"/>
      <c r="AA118" s="530"/>
      <c r="AB118" s="531"/>
      <c r="AC118" s="67" t="s">
        <v>92</v>
      </c>
      <c r="AD118" s="67"/>
      <c r="AE118" s="67"/>
      <c r="AF118" s="67"/>
      <c r="AG118" s="68" t="s">
        <v>99</v>
      </c>
      <c r="AH118" s="69"/>
      <c r="AI118" s="70"/>
      <c r="AJ118" s="496" t="s">
        <v>100</v>
      </c>
      <c r="AK118" s="496"/>
      <c r="AL118" s="496"/>
      <c r="AM118" s="496">
        <f t="shared" ref="AM118" si="245">ROUNDDOWN(IF(AND(OR($G$13="無し",$G$13=""),D114&gt;3.6),100000*D114,0),-3)</f>
        <v>0</v>
      </c>
      <c r="AN118" s="496"/>
      <c r="AO118" s="525"/>
      <c r="AP118" s="149"/>
      <c r="AQ118" s="492"/>
      <c r="AR118" s="493" t="s">
        <v>278</v>
      </c>
      <c r="AS118" s="494"/>
      <c r="AT118" s="494"/>
      <c r="AU118" s="494"/>
      <c r="AV118" s="494"/>
      <c r="AW118" s="494"/>
      <c r="AX118" s="494"/>
      <c r="AY118" s="494"/>
      <c r="AZ118" s="494"/>
      <c r="BA118" s="494"/>
      <c r="BB118" s="480" t="s">
        <v>264</v>
      </c>
      <c r="BC118" s="481"/>
      <c r="BD118" s="481"/>
      <c r="BE118" s="482"/>
      <c r="BF118" s="495">
        <f t="shared" ref="BF118" si="246">P114*10000</f>
        <v>0</v>
      </c>
      <c r="BG118" s="495"/>
      <c r="BH118" s="525"/>
      <c r="BI118" s="9" t="s">
        <v>276</v>
      </c>
    </row>
    <row r="119" spans="2:62" ht="8.25" customHeight="1" x14ac:dyDescent="0.45">
      <c r="B119" s="114"/>
      <c r="C119" s="114"/>
      <c r="D119" s="114"/>
      <c r="E119" s="114"/>
      <c r="F119" s="114"/>
      <c r="G119" s="114"/>
      <c r="H119" s="114"/>
      <c r="I119" s="114"/>
      <c r="J119" s="114"/>
      <c r="K119" s="114"/>
      <c r="L119" s="114"/>
      <c r="M119" s="114"/>
      <c r="N119" s="114"/>
      <c r="O119" s="114"/>
      <c r="S119" s="3"/>
      <c r="T119" s="3"/>
      <c r="Y119" s="457"/>
      <c r="Z119" s="457"/>
      <c r="AA119" s="457"/>
      <c r="AB119" s="457"/>
      <c r="AC119" s="457"/>
      <c r="AD119" s="457"/>
      <c r="AE119" s="457"/>
      <c r="AF119" s="457"/>
      <c r="AG119" s="457"/>
      <c r="AH119" s="457"/>
      <c r="AI119" s="458"/>
      <c r="AJ119" s="458"/>
      <c r="AK119" s="458"/>
      <c r="AL119" s="458"/>
      <c r="AM119" s="114"/>
      <c r="AN119" s="114"/>
      <c r="AO119" s="114"/>
      <c r="AP119" s="497"/>
      <c r="AQ119" s="497"/>
      <c r="AR119" s="497"/>
    </row>
    <row r="120" spans="2:62" ht="22.5" customHeight="1" x14ac:dyDescent="0.45">
      <c r="B120" s="469" t="s">
        <v>319</v>
      </c>
      <c r="C120" s="469"/>
      <c r="D120" s="469"/>
      <c r="E120" s="469"/>
      <c r="F120" s="469"/>
      <c r="G120" s="469"/>
      <c r="H120" s="469"/>
      <c r="I120" s="469"/>
      <c r="J120" s="469"/>
      <c r="K120" s="469"/>
      <c r="L120" s="469"/>
      <c r="M120" s="469"/>
      <c r="N120" s="469"/>
      <c r="O120" s="470">
        <f>COUNT(D19:E118)</f>
        <v>0</v>
      </c>
      <c r="P120" s="470"/>
      <c r="Q120" s="71" t="s">
        <v>77</v>
      </c>
      <c r="R120" s="3"/>
      <c r="S120" s="3"/>
      <c r="T120" s="3"/>
      <c r="Y120" s="160" t="s">
        <v>286</v>
      </c>
      <c r="Z120" s="72"/>
      <c r="AA120" s="72"/>
      <c r="AB120" s="72"/>
      <c r="AC120" s="72"/>
      <c r="AD120" s="72"/>
      <c r="AE120" s="72"/>
      <c r="AF120" s="72"/>
      <c r="AG120" s="71"/>
      <c r="AH120" s="71"/>
      <c r="AI120" s="71"/>
      <c r="AJ120" s="59"/>
      <c r="AK120" s="471">
        <f>SUM(AO19:AO118)</f>
        <v>0</v>
      </c>
      <c r="AL120" s="471"/>
      <c r="AM120" s="471"/>
      <c r="AO120" s="3"/>
      <c r="AP120" s="3"/>
      <c r="AQ120" s="160" t="s">
        <v>367</v>
      </c>
      <c r="AR120" s="72"/>
      <c r="AS120" s="72"/>
      <c r="AT120" s="72"/>
      <c r="AU120" s="72"/>
      <c r="AV120" s="72"/>
      <c r="AW120" s="72"/>
      <c r="AX120" s="72"/>
      <c r="AY120" s="71"/>
      <c r="AZ120" s="71"/>
      <c r="BA120" s="71"/>
      <c r="BB120" s="59"/>
      <c r="BC120" s="471">
        <f>SUM(BH19:BH118)</f>
        <v>0</v>
      </c>
      <c r="BD120" s="471"/>
      <c r="BE120" s="471"/>
      <c r="BF120" s="471"/>
      <c r="BG120" s="471"/>
    </row>
    <row r="121" spans="2:62" ht="30.75" customHeight="1" x14ac:dyDescent="0.45">
      <c r="B121" s="460" t="s">
        <v>364</v>
      </c>
      <c r="C121" s="460"/>
      <c r="D121" s="460"/>
      <c r="E121" s="460"/>
      <c r="F121" s="460"/>
      <c r="G121" s="460"/>
      <c r="H121" s="460"/>
      <c r="I121" s="460"/>
      <c r="J121" s="460"/>
      <c r="K121" s="460"/>
      <c r="L121" s="460"/>
      <c r="M121" s="460"/>
      <c r="N121" s="460"/>
      <c r="O121" s="461">
        <f>SUM(D19:E118)</f>
        <v>0</v>
      </c>
      <c r="P121" s="461"/>
      <c r="Q121" s="73" t="s">
        <v>279</v>
      </c>
      <c r="R121" s="3"/>
      <c r="S121" s="3"/>
      <c r="T121" s="3"/>
      <c r="AJ121" s="114"/>
      <c r="AK121" s="114"/>
      <c r="AL121" s="114"/>
      <c r="AM121" s="114"/>
      <c r="AN121" s="114"/>
    </row>
    <row r="122" spans="2:62" ht="6.75" customHeight="1" x14ac:dyDescent="0.45">
      <c r="B122" s="114"/>
      <c r="C122" s="114"/>
      <c r="D122" s="114"/>
      <c r="E122" s="114"/>
      <c r="F122" s="114"/>
      <c r="G122" s="114"/>
      <c r="H122" s="114"/>
      <c r="I122" s="114"/>
      <c r="J122" s="114"/>
      <c r="K122" s="114"/>
      <c r="L122" s="114"/>
      <c r="M122" s="114"/>
      <c r="N122" s="114"/>
      <c r="O122" s="114"/>
      <c r="S122" s="3"/>
      <c r="T122" s="3"/>
      <c r="AJ122" s="114"/>
      <c r="AK122" s="114"/>
      <c r="AL122" s="114"/>
      <c r="AM122" s="114"/>
      <c r="AN122" s="114"/>
    </row>
    <row r="123" spans="2:62" ht="16.5" customHeight="1" thickBot="1" x14ac:dyDescent="0.45">
      <c r="B123" s="74" t="s">
        <v>81</v>
      </c>
      <c r="C123" s="64"/>
      <c r="D123" s="64"/>
      <c r="E123" s="64"/>
      <c r="F123" s="64"/>
      <c r="G123" s="64"/>
      <c r="H123" s="64"/>
      <c r="J123" s="64"/>
      <c r="K123" s="64"/>
      <c r="L123" s="64"/>
      <c r="M123" s="64"/>
      <c r="N123" s="64"/>
      <c r="O123" s="64"/>
      <c r="P123" s="64"/>
      <c r="Q123" s="64"/>
      <c r="S123" s="3"/>
      <c r="T123" s="3"/>
      <c r="U123" s="8"/>
      <c r="V123" s="8"/>
      <c r="AH123" s="114"/>
      <c r="AI123" s="114"/>
      <c r="AJ123" s="114"/>
      <c r="AK123" s="114"/>
      <c r="AL123" s="114"/>
      <c r="AM123" s="8"/>
      <c r="AN123" s="8"/>
    </row>
    <row r="124" spans="2:62" ht="18.75" customHeight="1" x14ac:dyDescent="0.45">
      <c r="B124" s="156" t="s">
        <v>82</v>
      </c>
      <c r="C124" s="157"/>
      <c r="D124" s="157"/>
      <c r="E124" s="157"/>
      <c r="F124" s="157"/>
      <c r="G124" s="157"/>
      <c r="H124" s="157"/>
      <c r="I124" s="157"/>
      <c r="J124" s="157"/>
      <c r="K124" s="157"/>
      <c r="L124" s="157"/>
      <c r="M124" s="157"/>
      <c r="N124" s="462"/>
      <c r="O124" s="463"/>
      <c r="P124" s="463"/>
      <c r="Q124" s="464"/>
      <c r="S124" s="3"/>
      <c r="T124" s="3"/>
      <c r="U124" s="8"/>
      <c r="V124" s="8"/>
      <c r="AH124" s="114"/>
      <c r="AI124" s="114"/>
      <c r="AJ124" s="114"/>
      <c r="AK124" s="114"/>
      <c r="AL124" s="114"/>
      <c r="AM124" s="8"/>
      <c r="AN124" s="8"/>
    </row>
    <row r="125" spans="2:62" ht="24" customHeight="1" thickBot="1" x14ac:dyDescent="0.5">
      <c r="B125" s="158" t="s">
        <v>327</v>
      </c>
      <c r="C125" s="159"/>
      <c r="D125" s="159"/>
      <c r="E125" s="159"/>
      <c r="F125" s="159"/>
      <c r="G125" s="159"/>
      <c r="H125" s="159"/>
      <c r="I125" s="159"/>
      <c r="J125" s="159"/>
      <c r="K125" s="159"/>
      <c r="L125" s="159"/>
      <c r="M125" s="159"/>
      <c r="N125" s="465"/>
      <c r="O125" s="466"/>
      <c r="P125" s="466"/>
      <c r="Q125" s="75" t="s">
        <v>75</v>
      </c>
      <c r="S125" s="3"/>
      <c r="T125" s="3"/>
      <c r="AG125" s="114"/>
      <c r="AH125" s="114"/>
      <c r="AI125" s="114"/>
      <c r="AJ125" s="114"/>
      <c r="AK125" s="114"/>
      <c r="AL125" s="8"/>
      <c r="AM125" s="8"/>
      <c r="AN125" s="8"/>
    </row>
    <row r="126" spans="2:62" ht="4.5" customHeight="1" thickBot="1" x14ac:dyDescent="0.5">
      <c r="S126" s="3"/>
      <c r="U126" s="76"/>
      <c r="V126" s="76"/>
      <c r="AH126" s="114"/>
      <c r="AI126" s="114"/>
      <c r="AJ126" s="114"/>
      <c r="AK126" s="114"/>
      <c r="AL126" s="114"/>
      <c r="AM126" s="8"/>
      <c r="AN126" s="8"/>
    </row>
    <row r="127" spans="2:62" ht="24" customHeight="1" x14ac:dyDescent="0.45">
      <c r="C127" s="78"/>
      <c r="D127" s="78"/>
      <c r="E127" s="467" t="s">
        <v>87</v>
      </c>
      <c r="F127" s="467"/>
      <c r="G127" s="467"/>
      <c r="H127" s="467"/>
      <c r="I127" s="467"/>
      <c r="J127" s="467"/>
      <c r="K127" s="467"/>
      <c r="L127" s="467"/>
      <c r="M127" s="468">
        <f>AK120</f>
        <v>0</v>
      </c>
      <c r="N127" s="468"/>
      <c r="O127" s="468"/>
      <c r="P127" s="468"/>
      <c r="Q127" s="58" t="s">
        <v>75</v>
      </c>
      <c r="R127" s="80"/>
      <c r="S127" s="472" t="s">
        <v>355</v>
      </c>
      <c r="U127" s="76"/>
      <c r="V127" s="76"/>
      <c r="W127" s="474" t="s">
        <v>289</v>
      </c>
      <c r="X127" s="475"/>
      <c r="Y127" s="475"/>
      <c r="Z127" s="475"/>
      <c r="AA127" s="476"/>
      <c r="AB127" s="480" t="s">
        <v>290</v>
      </c>
      <c r="AC127" s="481"/>
      <c r="AD127" s="481"/>
      <c r="AE127" s="481"/>
      <c r="AF127" s="481"/>
      <c r="AG127" s="481"/>
      <c r="AH127" s="481"/>
      <c r="AI127" s="481"/>
      <c r="AJ127" s="481"/>
      <c r="AK127" s="481"/>
      <c r="AL127" s="482"/>
      <c r="AM127" s="483" t="s">
        <v>86</v>
      </c>
      <c r="AN127" s="484"/>
      <c r="AO127" s="485"/>
    </row>
    <row r="128" spans="2:62" ht="24" customHeight="1" x14ac:dyDescent="0.45">
      <c r="C128" s="78"/>
      <c r="D128" s="78"/>
      <c r="E128" s="486" t="s">
        <v>361</v>
      </c>
      <c r="F128" s="486"/>
      <c r="G128" s="486"/>
      <c r="H128" s="486"/>
      <c r="I128" s="486"/>
      <c r="J128" s="486"/>
      <c r="K128" s="486"/>
      <c r="L128" s="486"/>
      <c r="M128" s="487">
        <f>BC120</f>
        <v>0</v>
      </c>
      <c r="N128" s="487"/>
      <c r="O128" s="487"/>
      <c r="P128" s="487"/>
      <c r="Q128" s="58" t="s">
        <v>75</v>
      </c>
      <c r="R128" s="80"/>
      <c r="S128" s="473"/>
      <c r="U128" s="76"/>
      <c r="V128" s="76"/>
      <c r="W128" s="477"/>
      <c r="X128" s="478"/>
      <c r="Y128" s="478"/>
      <c r="Z128" s="478"/>
      <c r="AA128" s="479"/>
      <c r="AB128" s="480" t="s">
        <v>291</v>
      </c>
      <c r="AC128" s="481"/>
      <c r="AD128" s="481"/>
      <c r="AE128" s="481"/>
      <c r="AF128" s="481"/>
      <c r="AG128" s="481"/>
      <c r="AH128" s="481"/>
      <c r="AI128" s="481"/>
      <c r="AJ128" s="481"/>
      <c r="AK128" s="481"/>
      <c r="AL128" s="482"/>
      <c r="AM128" s="488">
        <f>IF(N124="有り",ROUNDDOWN(MIN(N125,O121*200000),-3),0)</f>
        <v>0</v>
      </c>
      <c r="AN128" s="489"/>
      <c r="AO128" s="490"/>
    </row>
    <row r="129" spans="1:44" ht="24" customHeight="1" thickBot="1" x14ac:dyDescent="0.5">
      <c r="C129" s="78"/>
      <c r="D129" s="78"/>
      <c r="E129" s="486" t="s">
        <v>230</v>
      </c>
      <c r="F129" s="486"/>
      <c r="G129" s="486"/>
      <c r="H129" s="486"/>
      <c r="I129" s="486"/>
      <c r="J129" s="486"/>
      <c r="K129" s="486"/>
      <c r="L129" s="486"/>
      <c r="M129" s="491">
        <f>AM128</f>
        <v>0</v>
      </c>
      <c r="N129" s="491"/>
      <c r="O129" s="491"/>
      <c r="P129" s="491"/>
      <c r="Q129" s="58" t="s">
        <v>75</v>
      </c>
      <c r="R129" s="80"/>
      <c r="S129" s="473"/>
      <c r="AH129" s="114"/>
      <c r="AI129" s="114"/>
      <c r="AJ129" s="114"/>
      <c r="AK129" s="114"/>
      <c r="AL129" s="114"/>
      <c r="AM129" s="8"/>
      <c r="AN129" s="8"/>
      <c r="AQ129" s="77"/>
      <c r="AR129" s="77"/>
    </row>
    <row r="130" spans="1:44" ht="36" customHeight="1" x14ac:dyDescent="0.45">
      <c r="B130" s="78"/>
      <c r="C130" s="78"/>
      <c r="D130" s="78"/>
      <c r="E130" s="452" t="s">
        <v>98</v>
      </c>
      <c r="F130" s="452"/>
      <c r="G130" s="452"/>
      <c r="H130" s="452"/>
      <c r="I130" s="452"/>
      <c r="J130" s="452"/>
      <c r="K130" s="452"/>
      <c r="L130" s="452"/>
      <c r="M130" s="453">
        <f>ROUNDDOWN(MIN(N10,Y130),-3)</f>
        <v>0</v>
      </c>
      <c r="N130" s="453"/>
      <c r="O130" s="453"/>
      <c r="P130" s="453"/>
      <c r="Q130" s="58" t="s">
        <v>75</v>
      </c>
      <c r="R130" s="80"/>
      <c r="S130" s="143" t="s">
        <v>348</v>
      </c>
      <c r="T130" s="3"/>
      <c r="W130" s="454" t="s">
        <v>349</v>
      </c>
      <c r="X130" s="454"/>
      <c r="Y130" s="455">
        <f>M127+M128+M129</f>
        <v>0</v>
      </c>
      <c r="Z130" s="455"/>
      <c r="AA130" s="455"/>
      <c r="AB130" s="455"/>
      <c r="AC130" s="455"/>
      <c r="AD130" s="3" t="s">
        <v>350</v>
      </c>
      <c r="AO130" s="3"/>
      <c r="AP130" s="3"/>
      <c r="AQ130" s="114"/>
      <c r="AR130" s="3"/>
    </row>
    <row r="131" spans="1:44" ht="10.5" customHeight="1" x14ac:dyDescent="0.45">
      <c r="I131" s="79"/>
      <c r="J131" s="79"/>
      <c r="K131" s="79"/>
      <c r="L131" s="79"/>
      <c r="M131" s="79"/>
      <c r="N131" s="79"/>
      <c r="O131" s="79"/>
      <c r="P131" s="61"/>
      <c r="Q131" s="61"/>
      <c r="R131" s="80"/>
      <c r="S131" s="3"/>
      <c r="T131" s="3"/>
      <c r="W131" s="64"/>
      <c r="X131" s="64"/>
      <c r="Y131" s="64"/>
      <c r="Z131" s="64"/>
      <c r="AA131" s="114"/>
      <c r="AD131" s="114"/>
      <c r="AF131" s="114"/>
      <c r="AG131" s="114"/>
      <c r="AJ131" s="114"/>
      <c r="AL131" s="114"/>
      <c r="AM131" s="114"/>
      <c r="AO131" s="3"/>
      <c r="AP131" s="3"/>
      <c r="AQ131" s="114"/>
      <c r="AR131" s="3"/>
    </row>
    <row r="132" spans="1:44" ht="26.25" customHeight="1" x14ac:dyDescent="0.45">
      <c r="C132" s="80"/>
      <c r="D132" s="80"/>
      <c r="E132" s="80"/>
      <c r="F132" s="80"/>
      <c r="G132" s="80"/>
      <c r="H132" s="80"/>
      <c r="I132" s="80"/>
      <c r="J132" s="80"/>
      <c r="K132" s="80"/>
      <c r="L132" s="80"/>
      <c r="M132" s="80"/>
      <c r="N132" s="80"/>
      <c r="O132" s="80"/>
      <c r="P132" s="80"/>
      <c r="Q132" s="80"/>
      <c r="R132" s="80"/>
      <c r="S132" s="80"/>
      <c r="T132" s="3"/>
      <c r="W132" s="64"/>
      <c r="X132" s="64"/>
      <c r="Y132" s="64"/>
      <c r="Z132" s="64"/>
      <c r="AA132" s="114"/>
      <c r="AD132" s="114"/>
      <c r="AF132" s="114"/>
      <c r="AG132" s="114"/>
      <c r="AJ132" s="114"/>
      <c r="AL132" s="114"/>
      <c r="AM132" s="114"/>
      <c r="AO132" s="3"/>
      <c r="AP132" s="3"/>
      <c r="AQ132" s="114"/>
      <c r="AR132" s="3"/>
    </row>
    <row r="133" spans="1:44" ht="18.75" customHeight="1" x14ac:dyDescent="0.45">
      <c r="S133" s="80"/>
      <c r="T133" s="3"/>
      <c r="AA133" s="114"/>
      <c r="AD133" s="114"/>
      <c r="AF133" s="114"/>
      <c r="AG133" s="114"/>
      <c r="AJ133" s="114"/>
      <c r="AL133" s="114"/>
      <c r="AM133" s="114"/>
      <c r="AO133" s="3"/>
      <c r="AP133" s="3"/>
      <c r="AQ133" s="114"/>
      <c r="AR133" s="3"/>
    </row>
    <row r="134" spans="1:44" ht="18.75" customHeight="1" x14ac:dyDescent="0.5">
      <c r="A134" s="81"/>
      <c r="S134" s="3"/>
      <c r="T134" s="3"/>
      <c r="W134" s="114"/>
      <c r="X134" s="114"/>
      <c r="Y134" s="114"/>
      <c r="Z134" s="114"/>
      <c r="AA134" s="114"/>
      <c r="AB134" s="114"/>
      <c r="AC134" s="114"/>
      <c r="AD134" s="114"/>
      <c r="AE134" s="114"/>
      <c r="AF134" s="114"/>
      <c r="AG134" s="114"/>
      <c r="AH134" s="114"/>
      <c r="AI134" s="114"/>
      <c r="AJ134" s="114"/>
      <c r="AK134" s="114"/>
      <c r="AL134" s="114"/>
      <c r="AM134" s="114"/>
      <c r="AN134" s="114"/>
      <c r="AO134" s="114"/>
      <c r="AP134" s="114"/>
      <c r="AQ134" s="114"/>
      <c r="AR134" s="3"/>
    </row>
    <row r="135" spans="1:44" ht="18.75" customHeight="1" x14ac:dyDescent="0.45">
      <c r="S135" s="3"/>
      <c r="T135" s="3"/>
      <c r="AA135" s="114"/>
      <c r="AD135" s="114"/>
      <c r="AF135" s="114"/>
      <c r="AG135" s="114"/>
      <c r="AJ135" s="114"/>
      <c r="AM135" s="114"/>
      <c r="AO135" s="3"/>
      <c r="AP135" s="3"/>
      <c r="AQ135" s="114"/>
      <c r="AR135" s="3"/>
    </row>
    <row r="136" spans="1:44" ht="18.75" customHeight="1" x14ac:dyDescent="0.45">
      <c r="S136" s="3"/>
      <c r="T136" s="3"/>
      <c r="AA136" s="114"/>
      <c r="AD136" s="114"/>
      <c r="AF136" s="114"/>
      <c r="AG136" s="114"/>
      <c r="AJ136" s="114"/>
      <c r="AM136" s="114"/>
      <c r="AO136" s="3"/>
      <c r="AP136" s="3"/>
      <c r="AQ136" s="114"/>
      <c r="AR136" s="3"/>
    </row>
    <row r="137" spans="1:44" ht="35.25" customHeight="1" x14ac:dyDescent="0.45">
      <c r="S137" s="3"/>
      <c r="T137" s="3"/>
      <c r="W137" s="8"/>
      <c r="X137" s="8"/>
      <c r="Y137" s="8"/>
      <c r="Z137" s="8"/>
      <c r="AA137" s="114"/>
      <c r="AD137" s="114"/>
      <c r="AF137" s="114"/>
      <c r="AG137" s="114"/>
      <c r="AJ137" s="114"/>
      <c r="AM137" s="114"/>
      <c r="AO137" s="3"/>
      <c r="AP137" s="3"/>
      <c r="AQ137" s="114"/>
      <c r="AR137" s="3"/>
    </row>
    <row r="138" spans="1:44" ht="20.399999999999999" customHeight="1" x14ac:dyDescent="0.45">
      <c r="S138" s="3"/>
      <c r="T138" s="3"/>
      <c r="W138" s="8"/>
      <c r="X138" s="8"/>
      <c r="Y138" s="8"/>
      <c r="Z138" s="8"/>
      <c r="AA138" s="114"/>
      <c r="AD138" s="114"/>
      <c r="AF138" s="114"/>
      <c r="AG138" s="114"/>
      <c r="AJ138" s="114"/>
      <c r="AM138" s="114"/>
      <c r="AO138" s="3"/>
      <c r="AP138" s="3"/>
      <c r="AQ138" s="114"/>
      <c r="AR138" s="3"/>
    </row>
    <row r="139" spans="1:44" ht="20.399999999999999" customHeight="1" x14ac:dyDescent="0.45">
      <c r="S139" s="3"/>
      <c r="T139" s="9"/>
      <c r="U139" s="9"/>
      <c r="V139" s="9"/>
      <c r="AA139" s="114"/>
      <c r="AD139" s="114"/>
      <c r="AF139" s="114"/>
      <c r="AG139" s="114"/>
      <c r="AJ139" s="114"/>
      <c r="AM139" s="114"/>
      <c r="AO139" s="3"/>
      <c r="AP139" s="3"/>
      <c r="AQ139" s="114"/>
      <c r="AR139" s="3"/>
    </row>
    <row r="140" spans="1:44" ht="27" customHeight="1" x14ac:dyDescent="0.45">
      <c r="S140" s="3"/>
      <c r="T140" s="9"/>
      <c r="U140" s="9"/>
      <c r="V140" s="9"/>
      <c r="AM140" s="8"/>
      <c r="AN140" s="8"/>
    </row>
    <row r="141" spans="1:44" ht="26.25" customHeight="1" x14ac:dyDescent="0.45">
      <c r="S141" s="3"/>
      <c r="T141" s="9"/>
      <c r="U141" s="9"/>
      <c r="V141" s="9"/>
      <c r="AM141" s="8"/>
      <c r="AN141" s="8"/>
    </row>
    <row r="142" spans="1:44" ht="26.25" customHeight="1" x14ac:dyDescent="0.45">
      <c r="N142" s="60"/>
      <c r="V142" s="9"/>
      <c r="W142" s="9"/>
      <c r="X142" s="9"/>
    </row>
    <row r="143" spans="1:44" ht="26.25" customHeight="1" x14ac:dyDescent="0.45">
      <c r="V143" s="9"/>
      <c r="W143" s="9"/>
      <c r="X143" s="9"/>
      <c r="Y143" s="9"/>
      <c r="Z143" s="9"/>
      <c r="AA143" s="9"/>
      <c r="AB143" s="9"/>
      <c r="AC143" s="456"/>
      <c r="AD143" s="456"/>
      <c r="AE143" s="456"/>
      <c r="AF143" s="456"/>
      <c r="AG143" s="456"/>
      <c r="AH143" s="456"/>
      <c r="AI143" s="456"/>
      <c r="AJ143" s="459"/>
      <c r="AK143" s="459"/>
    </row>
    <row r="144" spans="1:44" ht="26.25" customHeight="1" x14ac:dyDescent="0.45">
      <c r="Y144" s="9"/>
      <c r="Z144" s="9"/>
      <c r="AA144" s="9"/>
      <c r="AB144" s="9"/>
      <c r="AC144" s="456"/>
      <c r="AD144" s="456"/>
      <c r="AE144" s="456"/>
      <c r="AF144" s="456"/>
      <c r="AG144" s="456"/>
      <c r="AH144" s="456"/>
      <c r="AI144" s="456"/>
      <c r="AJ144" s="459"/>
      <c r="AK144" s="459"/>
    </row>
    <row r="145" spans="21:40" x14ac:dyDescent="0.45">
      <c r="Y145" s="9"/>
      <c r="Z145" s="9"/>
      <c r="AA145" s="9"/>
      <c r="AB145" s="9"/>
      <c r="AC145" s="456"/>
      <c r="AD145" s="456"/>
      <c r="AE145" s="456"/>
      <c r="AF145" s="456"/>
      <c r="AG145" s="456"/>
      <c r="AH145" s="456"/>
      <c r="AI145" s="456"/>
      <c r="AJ145" s="459"/>
      <c r="AK145" s="459"/>
    </row>
    <row r="146" spans="21:40" x14ac:dyDescent="0.45">
      <c r="Y146" s="9"/>
      <c r="Z146" s="9"/>
      <c r="AA146" s="9"/>
      <c r="AB146" s="9"/>
      <c r="AC146" s="456"/>
      <c r="AD146" s="456"/>
      <c r="AE146" s="456"/>
      <c r="AF146" s="456"/>
      <c r="AG146" s="456"/>
      <c r="AH146" s="456"/>
      <c r="AI146" s="456"/>
      <c r="AJ146" s="459"/>
      <c r="AK146" s="459"/>
    </row>
    <row r="147" spans="21:40" x14ac:dyDescent="0.4">
      <c r="U147" s="8"/>
      <c r="V147" s="2"/>
      <c r="Y147" s="9"/>
      <c r="Z147" s="9"/>
      <c r="AA147" s="9"/>
      <c r="AB147" s="9"/>
      <c r="AC147" s="456"/>
      <c r="AD147" s="456"/>
      <c r="AE147" s="456"/>
      <c r="AF147" s="456"/>
      <c r="AG147" s="456"/>
      <c r="AH147" s="456"/>
      <c r="AI147" s="456"/>
      <c r="AJ147" s="459"/>
      <c r="AK147" s="459"/>
    </row>
    <row r="148" spans="21:40" x14ac:dyDescent="0.45">
      <c r="U148" s="8"/>
      <c r="V148" s="4"/>
      <c r="W148" s="4"/>
      <c r="X148" s="4"/>
    </row>
    <row r="149" spans="21:40" x14ac:dyDescent="0.45">
      <c r="U149" s="8"/>
      <c r="V149" s="4"/>
      <c r="W149" s="4"/>
      <c r="X149" s="4"/>
    </row>
    <row r="150" spans="21:40" x14ac:dyDescent="0.45">
      <c r="U150" s="8"/>
      <c r="V150" s="114"/>
      <c r="W150" s="114"/>
      <c r="X150" s="114"/>
      <c r="AH150" s="8"/>
      <c r="AI150" s="8"/>
      <c r="AJ150" s="8"/>
      <c r="AK150" s="8"/>
      <c r="AL150" s="8"/>
      <c r="AM150" s="8"/>
      <c r="AN150" s="8"/>
    </row>
    <row r="151" spans="21:40" x14ac:dyDescent="0.45">
      <c r="U151" s="8"/>
      <c r="AH151" s="8"/>
      <c r="AI151" s="8"/>
      <c r="AJ151" s="8"/>
      <c r="AK151" s="8"/>
      <c r="AL151" s="8"/>
      <c r="AM151" s="8"/>
      <c r="AN151" s="8"/>
    </row>
    <row r="152" spans="21:40" x14ac:dyDescent="0.45">
      <c r="U152" s="8"/>
      <c r="Y152" s="4"/>
      <c r="Z152" s="4"/>
      <c r="AA152" s="4"/>
      <c r="AB152" s="451"/>
      <c r="AC152" s="451"/>
      <c r="AD152" s="451"/>
      <c r="AE152" s="451"/>
      <c r="AH152" s="8"/>
      <c r="AI152" s="8"/>
      <c r="AJ152" s="8"/>
      <c r="AK152" s="8"/>
      <c r="AL152" s="8"/>
      <c r="AM152" s="8"/>
      <c r="AN152" s="8"/>
    </row>
    <row r="153" spans="21:40" x14ac:dyDescent="0.45">
      <c r="Y153" s="4"/>
      <c r="Z153" s="4"/>
      <c r="AA153" s="4"/>
      <c r="AB153" s="451"/>
      <c r="AC153" s="451"/>
      <c r="AD153" s="451"/>
      <c r="AE153" s="451"/>
      <c r="AH153" s="8"/>
      <c r="AI153" s="8"/>
      <c r="AJ153" s="8"/>
      <c r="AK153" s="8"/>
      <c r="AL153" s="8"/>
      <c r="AM153" s="8"/>
      <c r="AN153" s="8"/>
    </row>
    <row r="154" spans="21:40" x14ac:dyDescent="0.45">
      <c r="Y154" s="114"/>
      <c r="Z154" s="114"/>
      <c r="AA154" s="114"/>
      <c r="AB154" s="451"/>
      <c r="AC154" s="451"/>
      <c r="AD154" s="451"/>
      <c r="AE154" s="451"/>
      <c r="AH154" s="8"/>
      <c r="AI154" s="8"/>
      <c r="AJ154" s="8"/>
      <c r="AK154" s="8"/>
      <c r="AL154" s="8"/>
      <c r="AM154" s="8"/>
      <c r="AN154" s="8"/>
    </row>
    <row r="155" spans="21:40" x14ac:dyDescent="0.45">
      <c r="AH155" s="8"/>
      <c r="AI155" s="8"/>
      <c r="AJ155" s="8"/>
      <c r="AK155" s="8"/>
      <c r="AL155" s="8"/>
      <c r="AM155" s="8"/>
      <c r="AN155" s="8"/>
    </row>
  </sheetData>
  <sheetProtection algorithmName="SHA-512" hashValue="X6k++zcMW3DgQJpOcIV+rpx/p88XQcFSyppNRdctnjIYczofuAYG2IkzZEJEiamT86njltT2bXBNGlhCl2BMzA==" saltValue="Uymxdh8hPKmMbpEr0YE4MQ==" spinCount="100000" sheet="1" objects="1" scenarios="1"/>
  <dataConsolidate/>
  <mergeCells count="912">
    <mergeCell ref="O1:Q1"/>
    <mergeCell ref="F3:Q3"/>
    <mergeCell ref="BC120:BG120"/>
    <mergeCell ref="AB127:AL127"/>
    <mergeCell ref="AB128:AL128"/>
    <mergeCell ref="AM128:AO128"/>
    <mergeCell ref="AM127:AO127"/>
    <mergeCell ref="E130:L130"/>
    <mergeCell ref="E129:L129"/>
    <mergeCell ref="E128:L128"/>
    <mergeCell ref="E127:L127"/>
    <mergeCell ref="M130:P130"/>
    <mergeCell ref="M129:P129"/>
    <mergeCell ref="M128:P128"/>
    <mergeCell ref="M127:P127"/>
    <mergeCell ref="B120:N120"/>
    <mergeCell ref="B121:N121"/>
    <mergeCell ref="N124:Q124"/>
    <mergeCell ref="N125:P125"/>
    <mergeCell ref="O120:P120"/>
    <mergeCell ref="O121:P121"/>
    <mergeCell ref="AK120:AM120"/>
    <mergeCell ref="AO19:AO23"/>
    <mergeCell ref="BB116:BE116"/>
    <mergeCell ref="BH19:BH23"/>
    <mergeCell ref="AO24:AO28"/>
    <mergeCell ref="BH24:BH28"/>
    <mergeCell ref="AO29:AO33"/>
    <mergeCell ref="BH29:BH33"/>
    <mergeCell ref="AO34:AO38"/>
    <mergeCell ref="BH34:BH38"/>
    <mergeCell ref="AO39:AO43"/>
    <mergeCell ref="BH39:BH43"/>
    <mergeCell ref="AQ20:AQ21"/>
    <mergeCell ref="AQ22:AQ23"/>
    <mergeCell ref="AR19:BA19"/>
    <mergeCell ref="BB19:BE19"/>
    <mergeCell ref="BF19:BG19"/>
    <mergeCell ref="AR20:BA20"/>
    <mergeCell ref="BB20:BE20"/>
    <mergeCell ref="BF20:BG20"/>
    <mergeCell ref="BH49:BH53"/>
    <mergeCell ref="AO54:AO58"/>
    <mergeCell ref="BH54:BH58"/>
    <mergeCell ref="AO59:AO63"/>
    <mergeCell ref="BB114:BE114"/>
    <mergeCell ref="BF114:BG114"/>
    <mergeCell ref="BH114:BH118"/>
    <mergeCell ref="BB104:BE104"/>
    <mergeCell ref="BF104:BG104"/>
    <mergeCell ref="AQ105:AQ106"/>
    <mergeCell ref="AR105:BA105"/>
    <mergeCell ref="BB105:BE105"/>
    <mergeCell ref="BF105:BG105"/>
    <mergeCell ref="AR106:BA106"/>
    <mergeCell ref="BB106:BE106"/>
    <mergeCell ref="BF106:BG106"/>
    <mergeCell ref="AQ107:AQ108"/>
    <mergeCell ref="AR107:BA107"/>
    <mergeCell ref="BB107:BE107"/>
    <mergeCell ref="BF107:BG107"/>
    <mergeCell ref="AR108:BA108"/>
    <mergeCell ref="BB115:BE115"/>
    <mergeCell ref="BF115:BG115"/>
    <mergeCell ref="AR116:BA116"/>
    <mergeCell ref="BF116:BG116"/>
    <mergeCell ref="AQ117:AQ118"/>
    <mergeCell ref="AR117:BA117"/>
    <mergeCell ref="BB117:BE117"/>
    <mergeCell ref="BF117:BG117"/>
    <mergeCell ref="AR118:BA118"/>
    <mergeCell ref="BB118:BE118"/>
    <mergeCell ref="BF118:BG118"/>
    <mergeCell ref="F104:G108"/>
    <mergeCell ref="H104:I108"/>
    <mergeCell ref="J104:K108"/>
    <mergeCell ref="L104:M108"/>
    <mergeCell ref="N104:O108"/>
    <mergeCell ref="P104:Q108"/>
    <mergeCell ref="U104:U108"/>
    <mergeCell ref="V104:V108"/>
    <mergeCell ref="AR104:BA104"/>
    <mergeCell ref="AJ106:AL106"/>
    <mergeCell ref="AM106:AN106"/>
    <mergeCell ref="Y104:AB104"/>
    <mergeCell ref="AG104:AI104"/>
    <mergeCell ref="AJ104:AL104"/>
    <mergeCell ref="AO104:AO108"/>
    <mergeCell ref="AJ114:AL114"/>
    <mergeCell ref="AR100:BA100"/>
    <mergeCell ref="BB100:BE100"/>
    <mergeCell ref="BF100:BG100"/>
    <mergeCell ref="AR101:BA101"/>
    <mergeCell ref="BB101:BE101"/>
    <mergeCell ref="BF101:BG101"/>
    <mergeCell ref="BB108:BE108"/>
    <mergeCell ref="BF108:BG108"/>
    <mergeCell ref="BH104:BH108"/>
    <mergeCell ref="AQ102:AQ103"/>
    <mergeCell ref="AR102:BA102"/>
    <mergeCell ref="BB102:BE102"/>
    <mergeCell ref="BF102:BG102"/>
    <mergeCell ref="AR103:BA103"/>
    <mergeCell ref="BB103:BE103"/>
    <mergeCell ref="BF103:BG103"/>
    <mergeCell ref="BH99:BH103"/>
    <mergeCell ref="F99:G103"/>
    <mergeCell ref="H99:I103"/>
    <mergeCell ref="J99:K103"/>
    <mergeCell ref="L99:M103"/>
    <mergeCell ref="N99:O103"/>
    <mergeCell ref="P99:Q103"/>
    <mergeCell ref="U99:U103"/>
    <mergeCell ref="V99:V103"/>
    <mergeCell ref="AR99:BA99"/>
    <mergeCell ref="Y99:AB99"/>
    <mergeCell ref="AG99:AI99"/>
    <mergeCell ref="AJ99:AL99"/>
    <mergeCell ref="AO99:AO103"/>
    <mergeCell ref="BB99:BE99"/>
    <mergeCell ref="BF99:BG99"/>
    <mergeCell ref="AQ100:AQ101"/>
    <mergeCell ref="BB93:BE93"/>
    <mergeCell ref="AR94:BA94"/>
    <mergeCell ref="BB94:BE94"/>
    <mergeCell ref="BF94:BG94"/>
    <mergeCell ref="AQ95:AQ96"/>
    <mergeCell ref="AR95:BA95"/>
    <mergeCell ref="BB95:BE95"/>
    <mergeCell ref="BF95:BG95"/>
    <mergeCell ref="AR96:BA96"/>
    <mergeCell ref="BB96:BE96"/>
    <mergeCell ref="BF96:BG96"/>
    <mergeCell ref="BH84:BH88"/>
    <mergeCell ref="AQ97:AQ98"/>
    <mergeCell ref="AR97:BA97"/>
    <mergeCell ref="BB97:BE97"/>
    <mergeCell ref="BF97:BG97"/>
    <mergeCell ref="AR98:BA98"/>
    <mergeCell ref="BB98:BE98"/>
    <mergeCell ref="BF98:BG98"/>
    <mergeCell ref="BH94:BH98"/>
    <mergeCell ref="AR89:BA89"/>
    <mergeCell ref="BB89:BE89"/>
    <mergeCell ref="BF89:BG89"/>
    <mergeCell ref="AQ90:AQ91"/>
    <mergeCell ref="AR90:BA90"/>
    <mergeCell ref="BB90:BE90"/>
    <mergeCell ref="BF90:BG90"/>
    <mergeCell ref="AR91:BA91"/>
    <mergeCell ref="BB91:BE91"/>
    <mergeCell ref="BF91:BG91"/>
    <mergeCell ref="AQ92:AQ93"/>
    <mergeCell ref="AR92:BA92"/>
    <mergeCell ref="BB92:BE92"/>
    <mergeCell ref="BF92:BG92"/>
    <mergeCell ref="AR93:BA93"/>
    <mergeCell ref="AQ82:AQ83"/>
    <mergeCell ref="AR82:BA82"/>
    <mergeCell ref="BB82:BE82"/>
    <mergeCell ref="BF82:BG82"/>
    <mergeCell ref="AR83:BA83"/>
    <mergeCell ref="BB83:BE83"/>
    <mergeCell ref="BF93:BG93"/>
    <mergeCell ref="BH89:BH93"/>
    <mergeCell ref="BB84:BE84"/>
    <mergeCell ref="BF84:BG84"/>
    <mergeCell ref="AQ85:AQ86"/>
    <mergeCell ref="AR85:BA85"/>
    <mergeCell ref="BB85:BE85"/>
    <mergeCell ref="BF85:BG85"/>
    <mergeCell ref="AR86:BA86"/>
    <mergeCell ref="BB86:BE86"/>
    <mergeCell ref="BF86:BG86"/>
    <mergeCell ref="AQ87:AQ88"/>
    <mergeCell ref="AR87:BA87"/>
    <mergeCell ref="BB87:BE87"/>
    <mergeCell ref="BF87:BG87"/>
    <mergeCell ref="AR88:BA88"/>
    <mergeCell ref="BB88:BE88"/>
    <mergeCell ref="BF88:BG88"/>
    <mergeCell ref="J84:K88"/>
    <mergeCell ref="L84:M88"/>
    <mergeCell ref="N84:O88"/>
    <mergeCell ref="P84:Q88"/>
    <mergeCell ref="U84:U88"/>
    <mergeCell ref="V84:V88"/>
    <mergeCell ref="AR84:BA84"/>
    <mergeCell ref="AJ86:AL86"/>
    <mergeCell ref="AM86:AN86"/>
    <mergeCell ref="Y84:AB84"/>
    <mergeCell ref="AG84:AI84"/>
    <mergeCell ref="AJ84:AL84"/>
    <mergeCell ref="AO84:AO88"/>
    <mergeCell ref="BF83:BG83"/>
    <mergeCell ref="BH79:BH83"/>
    <mergeCell ref="F79:G83"/>
    <mergeCell ref="H79:I83"/>
    <mergeCell ref="J79:K83"/>
    <mergeCell ref="L79:M83"/>
    <mergeCell ref="N79:O83"/>
    <mergeCell ref="P79:Q83"/>
    <mergeCell ref="U79:U83"/>
    <mergeCell ref="V79:V83"/>
    <mergeCell ref="AR79:BA79"/>
    <mergeCell ref="Y79:AB79"/>
    <mergeCell ref="AG79:AI79"/>
    <mergeCell ref="AJ79:AL79"/>
    <mergeCell ref="AO79:AO83"/>
    <mergeCell ref="BB79:BE79"/>
    <mergeCell ref="BF79:BG79"/>
    <mergeCell ref="AQ80:AQ81"/>
    <mergeCell ref="AR80:BA80"/>
    <mergeCell ref="BB80:BE80"/>
    <mergeCell ref="BF80:BG80"/>
    <mergeCell ref="AR81:BA81"/>
    <mergeCell ref="BB81:BE81"/>
    <mergeCell ref="BF81:BG81"/>
    <mergeCell ref="AR74:BA74"/>
    <mergeCell ref="BB74:BE74"/>
    <mergeCell ref="BF74:BG74"/>
    <mergeCell ref="AQ75:AQ76"/>
    <mergeCell ref="AR75:BA75"/>
    <mergeCell ref="BB75:BE75"/>
    <mergeCell ref="BF75:BG75"/>
    <mergeCell ref="AR76:BA76"/>
    <mergeCell ref="BB76:BE76"/>
    <mergeCell ref="BF76:BG76"/>
    <mergeCell ref="AQ77:AQ78"/>
    <mergeCell ref="AR77:BA77"/>
    <mergeCell ref="BB77:BE77"/>
    <mergeCell ref="BF77:BG77"/>
    <mergeCell ref="AR78:BA78"/>
    <mergeCell ref="BB78:BE78"/>
    <mergeCell ref="BF78:BG78"/>
    <mergeCell ref="BH74:BH78"/>
    <mergeCell ref="AR69:BA69"/>
    <mergeCell ref="BB69:BE69"/>
    <mergeCell ref="BF69:BG69"/>
    <mergeCell ref="AQ70:AQ71"/>
    <mergeCell ref="AR70:BA70"/>
    <mergeCell ref="BB70:BE70"/>
    <mergeCell ref="BF70:BG70"/>
    <mergeCell ref="AR71:BA71"/>
    <mergeCell ref="BB71:BE71"/>
    <mergeCell ref="BF71:BG71"/>
    <mergeCell ref="AQ72:AQ73"/>
    <mergeCell ref="AR72:BA72"/>
    <mergeCell ref="BB72:BE72"/>
    <mergeCell ref="BF72:BG72"/>
    <mergeCell ref="AR73:BA73"/>
    <mergeCell ref="BB73:BE73"/>
    <mergeCell ref="Y19:AB19"/>
    <mergeCell ref="AG19:AI19"/>
    <mergeCell ref="AJ19:AL19"/>
    <mergeCell ref="BF73:BG73"/>
    <mergeCell ref="BH69:BH73"/>
    <mergeCell ref="BF23:BG23"/>
    <mergeCell ref="AR21:BA21"/>
    <mergeCell ref="BB21:BE21"/>
    <mergeCell ref="BF21:BG21"/>
    <mergeCell ref="AR22:BA22"/>
    <mergeCell ref="BB22:BE22"/>
    <mergeCell ref="BF22:BG22"/>
    <mergeCell ref="AR23:BA23"/>
    <mergeCell ref="BB23:BE23"/>
    <mergeCell ref="BB42:BE42"/>
    <mergeCell ref="BF42:BG42"/>
    <mergeCell ref="BB52:BE52"/>
    <mergeCell ref="BF52:BG52"/>
    <mergeCell ref="BB62:BE62"/>
    <mergeCell ref="BF62:BG62"/>
    <mergeCell ref="BH64:BH68"/>
    <mergeCell ref="AO44:AO48"/>
    <mergeCell ref="BH44:BH48"/>
    <mergeCell ref="AO49:AO53"/>
    <mergeCell ref="Y22:AB23"/>
    <mergeCell ref="AJ22:AL22"/>
    <mergeCell ref="AM22:AN22"/>
    <mergeCell ref="AJ23:AL23"/>
    <mergeCell ref="AM23:AN23"/>
    <mergeCell ref="Y20:AB21"/>
    <mergeCell ref="AJ20:AL20"/>
    <mergeCell ref="AM20:AN20"/>
    <mergeCell ref="AJ21:AL21"/>
    <mergeCell ref="AM21:AN21"/>
    <mergeCell ref="V24:V28"/>
    <mergeCell ref="Y24:AB24"/>
    <mergeCell ref="AG24:AI24"/>
    <mergeCell ref="Y27:AB28"/>
    <mergeCell ref="V29:V33"/>
    <mergeCell ref="Y29:AB29"/>
    <mergeCell ref="AG29:AI29"/>
    <mergeCell ref="Y32:AB33"/>
    <mergeCell ref="V34:V38"/>
    <mergeCell ref="Y34:AB34"/>
    <mergeCell ref="AG34:AI34"/>
    <mergeCell ref="Y37:AB38"/>
    <mergeCell ref="AB152:AE152"/>
    <mergeCell ref="AB153:AE153"/>
    <mergeCell ref="AB154:AE154"/>
    <mergeCell ref="W130:X130"/>
    <mergeCell ref="Y130:AC130"/>
    <mergeCell ref="AC143:AI143"/>
    <mergeCell ref="V114:V118"/>
    <mergeCell ref="Y114:AB114"/>
    <mergeCell ref="AG114:AI114"/>
    <mergeCell ref="AJ143:AK147"/>
    <mergeCell ref="AC144:AI144"/>
    <mergeCell ref="AC145:AI145"/>
    <mergeCell ref="AC146:AI146"/>
    <mergeCell ref="S127:S129"/>
    <mergeCell ref="W127:AA128"/>
    <mergeCell ref="B114:C118"/>
    <mergeCell ref="D114:E118"/>
    <mergeCell ref="F114:G118"/>
    <mergeCell ref="H114:I118"/>
    <mergeCell ref="J114:K118"/>
    <mergeCell ref="L114:M118"/>
    <mergeCell ref="N114:O118"/>
    <mergeCell ref="P114:Q118"/>
    <mergeCell ref="U114:U118"/>
    <mergeCell ref="AC147:AI147"/>
    <mergeCell ref="AP119:AR119"/>
    <mergeCell ref="AJ116:AL116"/>
    <mergeCell ref="AM116:AN116"/>
    <mergeCell ref="Y117:AB118"/>
    <mergeCell ref="AJ117:AL117"/>
    <mergeCell ref="AM117:AN117"/>
    <mergeCell ref="Y115:AB116"/>
    <mergeCell ref="AJ115:AL115"/>
    <mergeCell ref="AM115:AN115"/>
    <mergeCell ref="AJ118:AL118"/>
    <mergeCell ref="AM118:AN118"/>
    <mergeCell ref="Y119:AH119"/>
    <mergeCell ref="AI119:AL119"/>
    <mergeCell ref="AQ115:AQ116"/>
    <mergeCell ref="AR115:BA115"/>
    <mergeCell ref="AR114:BA114"/>
    <mergeCell ref="AO114:AO118"/>
    <mergeCell ref="B104:C108"/>
    <mergeCell ref="D104:E108"/>
    <mergeCell ref="AJ101:AL101"/>
    <mergeCell ref="AM101:AN101"/>
    <mergeCell ref="Y102:AB103"/>
    <mergeCell ref="AJ102:AL102"/>
    <mergeCell ref="AM102:AN102"/>
    <mergeCell ref="Y100:AB101"/>
    <mergeCell ref="AJ100:AL100"/>
    <mergeCell ref="AM100:AN100"/>
    <mergeCell ref="Y107:AB108"/>
    <mergeCell ref="AJ107:AL107"/>
    <mergeCell ref="AM107:AN107"/>
    <mergeCell ref="AJ108:AL108"/>
    <mergeCell ref="AM108:AN108"/>
    <mergeCell ref="Y105:AB106"/>
    <mergeCell ref="AJ105:AL105"/>
    <mergeCell ref="AM105:AN105"/>
    <mergeCell ref="AJ103:AL103"/>
    <mergeCell ref="AM103:AN103"/>
    <mergeCell ref="B99:C103"/>
    <mergeCell ref="D99:E103"/>
    <mergeCell ref="AJ96:AL96"/>
    <mergeCell ref="AM96:AN96"/>
    <mergeCell ref="Y97:AB98"/>
    <mergeCell ref="AJ97:AL97"/>
    <mergeCell ref="AM97:AN97"/>
    <mergeCell ref="Y95:AB96"/>
    <mergeCell ref="AJ95:AL95"/>
    <mergeCell ref="AM95:AN95"/>
    <mergeCell ref="AO94:AO98"/>
    <mergeCell ref="AJ94:AL94"/>
    <mergeCell ref="AJ98:AL98"/>
    <mergeCell ref="AM98:AN98"/>
    <mergeCell ref="Y94:AB94"/>
    <mergeCell ref="AG94:AI94"/>
    <mergeCell ref="P89:Q93"/>
    <mergeCell ref="U89:U93"/>
    <mergeCell ref="V89:V93"/>
    <mergeCell ref="V94:V98"/>
    <mergeCell ref="F94:G98"/>
    <mergeCell ref="H94:I98"/>
    <mergeCell ref="J94:K98"/>
    <mergeCell ref="L94:M98"/>
    <mergeCell ref="N94:O98"/>
    <mergeCell ref="P94:Q98"/>
    <mergeCell ref="U94:U98"/>
    <mergeCell ref="B94:C98"/>
    <mergeCell ref="D94:E98"/>
    <mergeCell ref="B89:C93"/>
    <mergeCell ref="D89:E93"/>
    <mergeCell ref="F89:G93"/>
    <mergeCell ref="H89:I93"/>
    <mergeCell ref="J89:K93"/>
    <mergeCell ref="L89:M93"/>
    <mergeCell ref="N89:O93"/>
    <mergeCell ref="AM92:AN92"/>
    <mergeCell ref="Y90:AB91"/>
    <mergeCell ref="AJ90:AL90"/>
    <mergeCell ref="AM90:AN90"/>
    <mergeCell ref="Y89:AB89"/>
    <mergeCell ref="AG89:AI89"/>
    <mergeCell ref="AJ89:AL89"/>
    <mergeCell ref="AJ93:AL93"/>
    <mergeCell ref="AO89:AO93"/>
    <mergeCell ref="AM93:AN93"/>
    <mergeCell ref="AJ91:AL91"/>
    <mergeCell ref="AM91:AN91"/>
    <mergeCell ref="Y92:AB93"/>
    <mergeCell ref="AJ92:AL92"/>
    <mergeCell ref="B84:C88"/>
    <mergeCell ref="D84:E88"/>
    <mergeCell ref="AJ81:AL81"/>
    <mergeCell ref="AM81:AN81"/>
    <mergeCell ref="Y82:AB83"/>
    <mergeCell ref="AJ82:AL82"/>
    <mergeCell ref="AM82:AN82"/>
    <mergeCell ref="Y80:AB81"/>
    <mergeCell ref="AJ80:AL80"/>
    <mergeCell ref="AM80:AN80"/>
    <mergeCell ref="Y87:AB88"/>
    <mergeCell ref="AJ87:AL87"/>
    <mergeCell ref="AM87:AN87"/>
    <mergeCell ref="AJ88:AL88"/>
    <mergeCell ref="AM88:AN88"/>
    <mergeCell ref="Y85:AB86"/>
    <mergeCell ref="AJ85:AL85"/>
    <mergeCell ref="AM85:AN85"/>
    <mergeCell ref="AJ83:AL83"/>
    <mergeCell ref="AM83:AN83"/>
    <mergeCell ref="B79:C83"/>
    <mergeCell ref="D79:E83"/>
    <mergeCell ref="F84:G88"/>
    <mergeCell ref="H84:I88"/>
    <mergeCell ref="AJ76:AL76"/>
    <mergeCell ref="AM76:AN76"/>
    <mergeCell ref="Y77:AB78"/>
    <mergeCell ref="AJ77:AL77"/>
    <mergeCell ref="AM77:AN77"/>
    <mergeCell ref="Y75:AB76"/>
    <mergeCell ref="AJ75:AL75"/>
    <mergeCell ref="AM75:AN75"/>
    <mergeCell ref="AO74:AO78"/>
    <mergeCell ref="AJ74:AL74"/>
    <mergeCell ref="AJ78:AL78"/>
    <mergeCell ref="AM78:AN78"/>
    <mergeCell ref="Y74:AB74"/>
    <mergeCell ref="AG74:AI74"/>
    <mergeCell ref="P69:Q73"/>
    <mergeCell ref="U69:U73"/>
    <mergeCell ref="V69:V73"/>
    <mergeCell ref="V74:V78"/>
    <mergeCell ref="F74:G78"/>
    <mergeCell ref="H74:I78"/>
    <mergeCell ref="J74:K78"/>
    <mergeCell ref="L74:M78"/>
    <mergeCell ref="N74:O78"/>
    <mergeCell ref="P74:Q78"/>
    <mergeCell ref="U74:U78"/>
    <mergeCell ref="B74:C78"/>
    <mergeCell ref="D74:E78"/>
    <mergeCell ref="B69:C73"/>
    <mergeCell ref="D69:E73"/>
    <mergeCell ref="F69:G73"/>
    <mergeCell ref="H69:I73"/>
    <mergeCell ref="J69:K73"/>
    <mergeCell ref="L69:M73"/>
    <mergeCell ref="N69:O73"/>
    <mergeCell ref="AM72:AN72"/>
    <mergeCell ref="Y70:AB71"/>
    <mergeCell ref="AJ70:AL70"/>
    <mergeCell ref="AM70:AN70"/>
    <mergeCell ref="Y69:AB69"/>
    <mergeCell ref="AG69:AI69"/>
    <mergeCell ref="AJ69:AL69"/>
    <mergeCell ref="AJ73:AL73"/>
    <mergeCell ref="AO69:AO73"/>
    <mergeCell ref="AM73:AN73"/>
    <mergeCell ref="AJ71:AL71"/>
    <mergeCell ref="AM71:AN71"/>
    <mergeCell ref="Y72:AB73"/>
    <mergeCell ref="AJ72:AL72"/>
    <mergeCell ref="B19:C23"/>
    <mergeCell ref="D19:E23"/>
    <mergeCell ref="B13:F13"/>
    <mergeCell ref="G13:I13"/>
    <mergeCell ref="V19:V23"/>
    <mergeCell ref="U19:U23"/>
    <mergeCell ref="J17:M17"/>
    <mergeCell ref="P18:Q18"/>
    <mergeCell ref="P19:Q23"/>
    <mergeCell ref="J18:K18"/>
    <mergeCell ref="J19:K23"/>
    <mergeCell ref="L18:M18"/>
    <mergeCell ref="L19:M23"/>
    <mergeCell ref="H18:I18"/>
    <mergeCell ref="H19:I23"/>
    <mergeCell ref="B15:Q15"/>
    <mergeCell ref="F18:G18"/>
    <mergeCell ref="F19:G23"/>
    <mergeCell ref="N18:O18"/>
    <mergeCell ref="N19:O23"/>
    <mergeCell ref="P17:Q17"/>
    <mergeCell ref="A3:E3"/>
    <mergeCell ref="P5:Q5"/>
    <mergeCell ref="U17:V17"/>
    <mergeCell ref="M8:N8"/>
    <mergeCell ref="B10:E10"/>
    <mergeCell ref="N10:P10"/>
    <mergeCell ref="N5:O5"/>
    <mergeCell ref="O8:Q8"/>
    <mergeCell ref="F10:M10"/>
    <mergeCell ref="B12:Q12"/>
    <mergeCell ref="K13:O13"/>
    <mergeCell ref="B14:Q14"/>
    <mergeCell ref="P13:Q13"/>
    <mergeCell ref="B16:C18"/>
    <mergeCell ref="F16:I16"/>
    <mergeCell ref="J16:M16"/>
    <mergeCell ref="N16:O16"/>
    <mergeCell ref="P16:Q16"/>
    <mergeCell ref="F17:G17"/>
    <mergeCell ref="H17:I17"/>
    <mergeCell ref="N17:O17"/>
    <mergeCell ref="D16:E18"/>
    <mergeCell ref="B24:C28"/>
    <mergeCell ref="D24:E28"/>
    <mergeCell ref="F24:G28"/>
    <mergeCell ref="H24:I28"/>
    <mergeCell ref="J24:K28"/>
    <mergeCell ref="L24:M28"/>
    <mergeCell ref="N24:O28"/>
    <mergeCell ref="P24:Q28"/>
    <mergeCell ref="U24:U28"/>
    <mergeCell ref="AJ24:AL24"/>
    <mergeCell ref="AR24:BA24"/>
    <mergeCell ref="BB24:BE24"/>
    <mergeCell ref="BF24:BG24"/>
    <mergeCell ref="Y25:AB26"/>
    <mergeCell ref="AJ25:AL25"/>
    <mergeCell ref="AM25:AN25"/>
    <mergeCell ref="AQ25:AQ26"/>
    <mergeCell ref="AR25:BA25"/>
    <mergeCell ref="BB25:BE25"/>
    <mergeCell ref="BF25:BG25"/>
    <mergeCell ref="AJ26:AL26"/>
    <mergeCell ref="AM26:AN26"/>
    <mergeCell ref="AR26:BA26"/>
    <mergeCell ref="BB26:BE26"/>
    <mergeCell ref="BF26:BG26"/>
    <mergeCell ref="AJ27:AL27"/>
    <mergeCell ref="AM27:AN27"/>
    <mergeCell ref="AQ27:AQ28"/>
    <mergeCell ref="AR27:BA27"/>
    <mergeCell ref="BB27:BE27"/>
    <mergeCell ref="BF27:BG27"/>
    <mergeCell ref="AJ28:AL28"/>
    <mergeCell ref="AM28:AN28"/>
    <mergeCell ref="AR28:BA28"/>
    <mergeCell ref="BB28:BE28"/>
    <mergeCell ref="BF28:BG28"/>
    <mergeCell ref="B29:C33"/>
    <mergeCell ref="D29:E33"/>
    <mergeCell ref="F29:G33"/>
    <mergeCell ref="H29:I33"/>
    <mergeCell ref="J29:K33"/>
    <mergeCell ref="L29:M33"/>
    <mergeCell ref="N29:O33"/>
    <mergeCell ref="P29:Q33"/>
    <mergeCell ref="U29:U33"/>
    <mergeCell ref="AJ29:AL29"/>
    <mergeCell ref="AR29:BA29"/>
    <mergeCell ref="BB29:BE29"/>
    <mergeCell ref="BF29:BG29"/>
    <mergeCell ref="Y30:AB31"/>
    <mergeCell ref="AJ30:AL30"/>
    <mergeCell ref="AM30:AN30"/>
    <mergeCell ref="AQ30:AQ31"/>
    <mergeCell ref="AR30:BA30"/>
    <mergeCell ref="BB30:BE30"/>
    <mergeCell ref="BF30:BG30"/>
    <mergeCell ref="AJ31:AL31"/>
    <mergeCell ref="AM31:AN31"/>
    <mergeCell ref="AR31:BA31"/>
    <mergeCell ref="BB31:BE31"/>
    <mergeCell ref="BF31:BG31"/>
    <mergeCell ref="AJ32:AL32"/>
    <mergeCell ref="AM32:AN32"/>
    <mergeCell ref="AQ32:AQ33"/>
    <mergeCell ref="AR32:BA32"/>
    <mergeCell ref="BB32:BE32"/>
    <mergeCell ref="BF32:BG32"/>
    <mergeCell ref="AJ33:AL33"/>
    <mergeCell ref="AM33:AN33"/>
    <mergeCell ref="AR33:BA33"/>
    <mergeCell ref="BB33:BE33"/>
    <mergeCell ref="BF33:BG33"/>
    <mergeCell ref="B34:C38"/>
    <mergeCell ref="D34:E38"/>
    <mergeCell ref="F34:G38"/>
    <mergeCell ref="H34:I38"/>
    <mergeCell ref="J34:K38"/>
    <mergeCell ref="L34:M38"/>
    <mergeCell ref="N34:O38"/>
    <mergeCell ref="P34:Q38"/>
    <mergeCell ref="U34:U38"/>
    <mergeCell ref="AJ34:AL34"/>
    <mergeCell ref="AR34:BA34"/>
    <mergeCell ref="BB34:BE34"/>
    <mergeCell ref="BF34:BG34"/>
    <mergeCell ref="Y35:AB36"/>
    <mergeCell ref="AJ35:AL35"/>
    <mergeCell ref="AM35:AN35"/>
    <mergeCell ref="AQ35:AQ36"/>
    <mergeCell ref="AR35:BA35"/>
    <mergeCell ref="BB35:BE35"/>
    <mergeCell ref="BF35:BG35"/>
    <mergeCell ref="AJ36:AL36"/>
    <mergeCell ref="AM36:AN36"/>
    <mergeCell ref="AR36:BA36"/>
    <mergeCell ref="BB36:BE36"/>
    <mergeCell ref="BF36:BG36"/>
    <mergeCell ref="AJ37:AL37"/>
    <mergeCell ref="AM37:AN37"/>
    <mergeCell ref="AQ37:AQ38"/>
    <mergeCell ref="AR37:BA37"/>
    <mergeCell ref="BB37:BE37"/>
    <mergeCell ref="BF37:BG37"/>
    <mergeCell ref="AJ38:AL38"/>
    <mergeCell ref="AM38:AN38"/>
    <mergeCell ref="AR38:BA38"/>
    <mergeCell ref="BB38:BE38"/>
    <mergeCell ref="BF38:BG38"/>
    <mergeCell ref="B39:C43"/>
    <mergeCell ref="D39:E43"/>
    <mergeCell ref="F39:G43"/>
    <mergeCell ref="H39:I43"/>
    <mergeCell ref="J39:K43"/>
    <mergeCell ref="L39:M43"/>
    <mergeCell ref="N39:O43"/>
    <mergeCell ref="P39:Q43"/>
    <mergeCell ref="U39:U43"/>
    <mergeCell ref="V39:V43"/>
    <mergeCell ref="Y39:AB39"/>
    <mergeCell ref="AG39:AI39"/>
    <mergeCell ref="AJ39:AL39"/>
    <mergeCell ref="AR39:BA39"/>
    <mergeCell ref="BB39:BE39"/>
    <mergeCell ref="BF39:BG39"/>
    <mergeCell ref="Y40:AB41"/>
    <mergeCell ref="AJ40:AL40"/>
    <mergeCell ref="AM40:AN40"/>
    <mergeCell ref="AQ40:AQ41"/>
    <mergeCell ref="AR40:BA40"/>
    <mergeCell ref="BB40:BE40"/>
    <mergeCell ref="BF40:BG40"/>
    <mergeCell ref="AJ41:AL41"/>
    <mergeCell ref="AM41:AN41"/>
    <mergeCell ref="AR41:BA41"/>
    <mergeCell ref="BB41:BE41"/>
    <mergeCell ref="BF41:BG41"/>
    <mergeCell ref="Y42:AB43"/>
    <mergeCell ref="AJ42:AL42"/>
    <mergeCell ref="AM42:AN42"/>
    <mergeCell ref="AQ42:AQ43"/>
    <mergeCell ref="AR42:BA42"/>
    <mergeCell ref="AJ43:AL43"/>
    <mergeCell ref="AM43:AN43"/>
    <mergeCell ref="AR43:BA43"/>
    <mergeCell ref="BB43:BE43"/>
    <mergeCell ref="BF43:BG43"/>
    <mergeCell ref="B44:C48"/>
    <mergeCell ref="D44:E48"/>
    <mergeCell ref="F44:G48"/>
    <mergeCell ref="H44:I48"/>
    <mergeCell ref="J44:K48"/>
    <mergeCell ref="L44:M48"/>
    <mergeCell ref="N44:O48"/>
    <mergeCell ref="P44:Q48"/>
    <mergeCell ref="U44:U48"/>
    <mergeCell ref="V44:V48"/>
    <mergeCell ref="Y44:AB44"/>
    <mergeCell ref="AG44:AI44"/>
    <mergeCell ref="AJ44:AL44"/>
    <mergeCell ref="AR44:BA44"/>
    <mergeCell ref="BB44:BE44"/>
    <mergeCell ref="BF44:BG44"/>
    <mergeCell ref="Y45:AB46"/>
    <mergeCell ref="AJ45:AL45"/>
    <mergeCell ref="AM45:AN45"/>
    <mergeCell ref="AQ45:AQ46"/>
    <mergeCell ref="AR45:BA45"/>
    <mergeCell ref="BB45:BE45"/>
    <mergeCell ref="BF45:BG45"/>
    <mergeCell ref="AJ46:AL46"/>
    <mergeCell ref="AM46:AN46"/>
    <mergeCell ref="AR46:BA46"/>
    <mergeCell ref="BB46:BE46"/>
    <mergeCell ref="BF46:BG46"/>
    <mergeCell ref="Y47:AB48"/>
    <mergeCell ref="AJ47:AL47"/>
    <mergeCell ref="AM47:AN47"/>
    <mergeCell ref="AQ47:AQ48"/>
    <mergeCell ref="AR47:BA47"/>
    <mergeCell ref="BB47:BE47"/>
    <mergeCell ref="BF47:BG47"/>
    <mergeCell ref="AJ48:AL48"/>
    <mergeCell ref="AM48:AN48"/>
    <mergeCell ref="AR48:BA48"/>
    <mergeCell ref="BB48:BE48"/>
    <mergeCell ref="BF48:BG48"/>
    <mergeCell ref="B49:C53"/>
    <mergeCell ref="D49:E53"/>
    <mergeCell ref="F49:G53"/>
    <mergeCell ref="H49:I53"/>
    <mergeCell ref="J49:K53"/>
    <mergeCell ref="L49:M53"/>
    <mergeCell ref="N49:O53"/>
    <mergeCell ref="P49:Q53"/>
    <mergeCell ref="U49:U53"/>
    <mergeCell ref="V49:V53"/>
    <mergeCell ref="Y49:AB49"/>
    <mergeCell ref="AG49:AI49"/>
    <mergeCell ref="AJ49:AL49"/>
    <mergeCell ref="AR49:BA49"/>
    <mergeCell ref="BB49:BE49"/>
    <mergeCell ref="BF49:BG49"/>
    <mergeCell ref="Y50:AB51"/>
    <mergeCell ref="AJ50:AL50"/>
    <mergeCell ref="AM50:AN50"/>
    <mergeCell ref="AQ50:AQ51"/>
    <mergeCell ref="AR50:BA50"/>
    <mergeCell ref="BB50:BE50"/>
    <mergeCell ref="BF50:BG50"/>
    <mergeCell ref="AJ51:AL51"/>
    <mergeCell ref="AM51:AN51"/>
    <mergeCell ref="AR51:BA51"/>
    <mergeCell ref="BB51:BE51"/>
    <mergeCell ref="BF51:BG51"/>
    <mergeCell ref="Y52:AB53"/>
    <mergeCell ref="AJ52:AL52"/>
    <mergeCell ref="AM52:AN52"/>
    <mergeCell ref="AQ52:AQ53"/>
    <mergeCell ref="AR52:BA52"/>
    <mergeCell ref="AJ53:AL53"/>
    <mergeCell ref="AM53:AN53"/>
    <mergeCell ref="AR53:BA53"/>
    <mergeCell ref="BB53:BE53"/>
    <mergeCell ref="BF53:BG53"/>
    <mergeCell ref="B54:C58"/>
    <mergeCell ref="D54:E58"/>
    <mergeCell ref="F54:G58"/>
    <mergeCell ref="H54:I58"/>
    <mergeCell ref="J54:K58"/>
    <mergeCell ref="L54:M58"/>
    <mergeCell ref="N54:O58"/>
    <mergeCell ref="P54:Q58"/>
    <mergeCell ref="U54:U58"/>
    <mergeCell ref="V54:V58"/>
    <mergeCell ref="Y54:AB54"/>
    <mergeCell ref="AG54:AI54"/>
    <mergeCell ref="AJ54:AL54"/>
    <mergeCell ref="AR54:BA54"/>
    <mergeCell ref="BB54:BE54"/>
    <mergeCell ref="BF54:BG54"/>
    <mergeCell ref="Y55:AB56"/>
    <mergeCell ref="AJ55:AL55"/>
    <mergeCell ref="AM55:AN55"/>
    <mergeCell ref="AQ55:AQ56"/>
    <mergeCell ref="AR55:BA55"/>
    <mergeCell ref="BB55:BE55"/>
    <mergeCell ref="BF55:BG55"/>
    <mergeCell ref="AJ56:AL56"/>
    <mergeCell ref="AM56:AN56"/>
    <mergeCell ref="AR56:BA56"/>
    <mergeCell ref="BB56:BE56"/>
    <mergeCell ref="BF56:BG56"/>
    <mergeCell ref="Y57:AB58"/>
    <mergeCell ref="AJ57:AL57"/>
    <mergeCell ref="AM57:AN57"/>
    <mergeCell ref="AQ57:AQ58"/>
    <mergeCell ref="AR57:BA57"/>
    <mergeCell ref="BB57:BE57"/>
    <mergeCell ref="BF57:BG57"/>
    <mergeCell ref="AJ58:AL58"/>
    <mergeCell ref="AM58:AN58"/>
    <mergeCell ref="AR58:BA58"/>
    <mergeCell ref="BB58:BE58"/>
    <mergeCell ref="BF58:BG58"/>
    <mergeCell ref="B59:C63"/>
    <mergeCell ref="D59:E63"/>
    <mergeCell ref="F59:G63"/>
    <mergeCell ref="H59:I63"/>
    <mergeCell ref="J59:K63"/>
    <mergeCell ref="L59:M63"/>
    <mergeCell ref="N59:O63"/>
    <mergeCell ref="P59:Q63"/>
    <mergeCell ref="U59:U63"/>
    <mergeCell ref="V59:V63"/>
    <mergeCell ref="Y59:AB59"/>
    <mergeCell ref="AG59:AI59"/>
    <mergeCell ref="AJ59:AL59"/>
    <mergeCell ref="AR59:BA59"/>
    <mergeCell ref="BB59:BE59"/>
    <mergeCell ref="BF59:BG59"/>
    <mergeCell ref="Y60:AB61"/>
    <mergeCell ref="AJ60:AL60"/>
    <mergeCell ref="AM60:AN60"/>
    <mergeCell ref="AQ60:AQ61"/>
    <mergeCell ref="AR60:BA60"/>
    <mergeCell ref="BB60:BE60"/>
    <mergeCell ref="BF60:BG60"/>
    <mergeCell ref="AJ61:AL61"/>
    <mergeCell ref="AM61:AN61"/>
    <mergeCell ref="AR61:BA61"/>
    <mergeCell ref="BB61:BE61"/>
    <mergeCell ref="BF61:BG61"/>
    <mergeCell ref="Y62:AB63"/>
    <mergeCell ref="AJ62:AL62"/>
    <mergeCell ref="AM62:AN62"/>
    <mergeCell ref="AQ62:AQ63"/>
    <mergeCell ref="AR62:BA62"/>
    <mergeCell ref="AJ63:AL63"/>
    <mergeCell ref="AM63:AN63"/>
    <mergeCell ref="AR63:BA63"/>
    <mergeCell ref="BB63:BE63"/>
    <mergeCell ref="BF63:BG63"/>
    <mergeCell ref="BH59:BH63"/>
    <mergeCell ref="B64:C68"/>
    <mergeCell ref="D64:E68"/>
    <mergeCell ref="F64:G68"/>
    <mergeCell ref="H64:I68"/>
    <mergeCell ref="J64:K68"/>
    <mergeCell ref="L64:M68"/>
    <mergeCell ref="N64:O68"/>
    <mergeCell ref="P64:Q68"/>
    <mergeCell ref="U64:U68"/>
    <mergeCell ref="V64:V68"/>
    <mergeCell ref="Y64:AB64"/>
    <mergeCell ref="AG64:AI64"/>
    <mergeCell ref="AJ64:AL64"/>
    <mergeCell ref="AR64:BA64"/>
    <mergeCell ref="BB64:BE64"/>
    <mergeCell ref="BF64:BG64"/>
    <mergeCell ref="Y65:AB66"/>
    <mergeCell ref="AJ65:AL65"/>
    <mergeCell ref="B109:C113"/>
    <mergeCell ref="D109:E113"/>
    <mergeCell ref="F109:G113"/>
    <mergeCell ref="H109:I113"/>
    <mergeCell ref="J109:K113"/>
    <mergeCell ref="L109:M113"/>
    <mergeCell ref="N109:O113"/>
    <mergeCell ref="P109:Q113"/>
    <mergeCell ref="U109:U113"/>
    <mergeCell ref="BH109:BH113"/>
    <mergeCell ref="V109:V113"/>
    <mergeCell ref="Y109:AB109"/>
    <mergeCell ref="AG109:AI109"/>
    <mergeCell ref="AJ109:AL109"/>
    <mergeCell ref="AR109:BA109"/>
    <mergeCell ref="BB109:BE109"/>
    <mergeCell ref="BF109:BG109"/>
    <mergeCell ref="Y110:AB111"/>
    <mergeCell ref="AJ110:AL110"/>
    <mergeCell ref="AM110:AN110"/>
    <mergeCell ref="AQ110:AQ111"/>
    <mergeCell ref="AR110:BA110"/>
    <mergeCell ref="BB110:BE110"/>
    <mergeCell ref="BF110:BG110"/>
    <mergeCell ref="AO109:AO113"/>
    <mergeCell ref="AJ111:AL111"/>
    <mergeCell ref="AM111:AN111"/>
    <mergeCell ref="AR111:BA111"/>
    <mergeCell ref="BB111:BE111"/>
    <mergeCell ref="BF111:BG111"/>
    <mergeCell ref="Y112:AB113"/>
    <mergeCell ref="AJ112:AL112"/>
    <mergeCell ref="AM112:AN112"/>
    <mergeCell ref="AR112:BA112"/>
    <mergeCell ref="BB112:BE112"/>
    <mergeCell ref="BF112:BG112"/>
    <mergeCell ref="AJ113:AL113"/>
    <mergeCell ref="AM113:AN113"/>
    <mergeCell ref="AR113:BA113"/>
    <mergeCell ref="BB113:BE113"/>
    <mergeCell ref="BF113:BG113"/>
    <mergeCell ref="AQ112:AQ113"/>
    <mergeCell ref="A1:G1"/>
    <mergeCell ref="Y67:AB68"/>
    <mergeCell ref="AJ67:AL67"/>
    <mergeCell ref="AM67:AN67"/>
    <mergeCell ref="AQ67:AQ68"/>
    <mergeCell ref="AR67:BA67"/>
    <mergeCell ref="BB67:BE67"/>
    <mergeCell ref="BF67:BG67"/>
    <mergeCell ref="AJ68:AL68"/>
    <mergeCell ref="AM68:AN68"/>
    <mergeCell ref="AR68:BA68"/>
    <mergeCell ref="BB68:BE68"/>
    <mergeCell ref="BF68:BG68"/>
    <mergeCell ref="AR65:BA65"/>
    <mergeCell ref="BB65:BE65"/>
    <mergeCell ref="BF65:BG65"/>
    <mergeCell ref="AO64:AO68"/>
    <mergeCell ref="AJ66:AL66"/>
    <mergeCell ref="AM66:AN66"/>
    <mergeCell ref="AR66:BA66"/>
    <mergeCell ref="BB66:BE66"/>
    <mergeCell ref="BF66:BG66"/>
    <mergeCell ref="AM65:AN65"/>
    <mergeCell ref="AQ65:AQ66"/>
  </mergeCells>
  <phoneticPr fontId="3"/>
  <conditionalFormatting sqref="D19">
    <cfRule type="containsBlanks" dxfId="90" priority="107">
      <formula>LEN(TRIM(D19))=0</formula>
    </cfRule>
  </conditionalFormatting>
  <conditionalFormatting sqref="D24 D29 D34 D39 D44 D49 D54 D59 D64 D69 D74 D79 D84 D89 D94 D99 D104 D109 D114">
    <cfRule type="containsBlanks" dxfId="89" priority="7">
      <formula>LEN(TRIM(D24))=0</formula>
    </cfRule>
  </conditionalFormatting>
  <conditionalFormatting sqref="F3">
    <cfRule type="expression" dxfId="88" priority="115">
      <formula>$F$3=""</formula>
    </cfRule>
  </conditionalFormatting>
  <conditionalFormatting sqref="F19">
    <cfRule type="containsBlanks" dxfId="87" priority="73">
      <formula>LEN(TRIM(F19))=0</formula>
    </cfRule>
  </conditionalFormatting>
  <conditionalFormatting sqref="F24 F29 F34 F39 F44 F49 F54 F59 F64 F69 F74 F79 F84 F89 F94 F99 F104 F109 F114">
    <cfRule type="containsBlanks" dxfId="86" priority="6">
      <formula>LEN(TRIM(F24))=0</formula>
    </cfRule>
  </conditionalFormatting>
  <conditionalFormatting sqref="G13">
    <cfRule type="containsBlanks" dxfId="85" priority="105">
      <formula>LEN(TRIM(G13))=0</formula>
    </cfRule>
  </conditionalFormatting>
  <conditionalFormatting sqref="H19">
    <cfRule type="containsBlanks" dxfId="84" priority="72">
      <formula>LEN(TRIM(H19))=0</formula>
    </cfRule>
  </conditionalFormatting>
  <conditionalFormatting sqref="H24 H29 H34 H39 H44 H49 H54 H59 H64 H69 H74 H79 H84 H89 H94 H99 H104 H109 H114">
    <cfRule type="containsBlanks" dxfId="83" priority="5">
      <formula>LEN(TRIM(H24))=0</formula>
    </cfRule>
  </conditionalFormatting>
  <conditionalFormatting sqref="J19">
    <cfRule type="containsBlanks" dxfId="82" priority="70">
      <formula>LEN(TRIM(J19))=0</formula>
    </cfRule>
  </conditionalFormatting>
  <conditionalFormatting sqref="J24 J29 J34 J39 J44 J49 J54 J59 J64 J69 J74 J79 J84 J89 J94 J99 J104 J109 J114">
    <cfRule type="containsBlanks" dxfId="81" priority="4">
      <formula>LEN(TRIM(J24))=0</formula>
    </cfRule>
  </conditionalFormatting>
  <conditionalFormatting sqref="L19">
    <cfRule type="containsBlanks" dxfId="80" priority="69">
      <formula>LEN(TRIM(L19))=0</formula>
    </cfRule>
  </conditionalFormatting>
  <conditionalFormatting sqref="L24 L29 L34 L39 L44 L49 L54 L59 L64 L69 L74 L79 L84 L89 L94 L99 L104 L109 L114">
    <cfRule type="containsBlanks" dxfId="79" priority="3">
      <formula>LEN(TRIM(L24))=0</formula>
    </cfRule>
  </conditionalFormatting>
  <conditionalFormatting sqref="N10">
    <cfRule type="cellIs" dxfId="78" priority="74" operator="equal">
      <formula>""</formula>
    </cfRule>
  </conditionalFormatting>
  <conditionalFormatting sqref="N19">
    <cfRule type="containsBlanks" dxfId="77" priority="68">
      <formula>LEN(TRIM(N19))=0</formula>
    </cfRule>
  </conditionalFormatting>
  <conditionalFormatting sqref="N24 N29 N34 N39 N44 N49 N54 N59 N64 N69 N74 N79 N84 N89 N94 N99 N104 N109 N114">
    <cfRule type="containsBlanks" dxfId="76" priority="2">
      <formula>LEN(TRIM(N24))=0</formula>
    </cfRule>
  </conditionalFormatting>
  <conditionalFormatting sqref="O8">
    <cfRule type="containsBlanks" dxfId="75" priority="110">
      <formula>LEN(TRIM(O8))=0</formula>
    </cfRule>
  </conditionalFormatting>
  <conditionalFormatting sqref="O120:O121">
    <cfRule type="cellIs" dxfId="74" priority="108" operator="equal">
      <formula>""</formula>
    </cfRule>
  </conditionalFormatting>
  <conditionalFormatting sqref="O121">
    <cfRule type="containsText" dxfId="73" priority="106" operator="containsText" text="発電出力値合計と一致させてください">
      <formula>NOT(ISERROR(SEARCH("発電出力値合計と一致させてください",O121)))</formula>
    </cfRule>
  </conditionalFormatting>
  <conditionalFormatting sqref="P19">
    <cfRule type="containsBlanks" dxfId="72" priority="67">
      <formula>LEN(TRIM(P19))=0</formula>
    </cfRule>
  </conditionalFormatting>
  <conditionalFormatting sqref="P24 P29 P34 P39 P44 P49 P54 P59 P64 P69 P74 P79 P84 P89 P94 P99 P104 P109 P114">
    <cfRule type="containsBlanks" dxfId="71" priority="1">
      <formula>LEN(TRIM(P24))=0</formula>
    </cfRule>
  </conditionalFormatting>
  <dataValidations count="4">
    <dataValidation type="custom" allowBlank="1" showInputMessage="1" showErrorMessage="1" errorTitle="数値入力エラー" error="小数点以下第3位を四捨五入してください。" sqref="D19:Q118" xr:uid="{00000000-0002-0000-0400-000000000000}">
      <formula1>D19=ROUND(D19,2)</formula1>
    </dataValidation>
    <dataValidation type="list" allowBlank="1" showInputMessage="1" showErrorMessage="1" sqref="G13" xr:uid="{00000000-0002-0000-0400-000001000000}">
      <formula1>$BL$3:$BL$4</formula1>
    </dataValidation>
    <dataValidation type="list" allowBlank="1" showInputMessage="1" showErrorMessage="1" sqref="O8" xr:uid="{00000000-0002-0000-0400-000002000000}">
      <formula1>$BM$3:$BM$5</formula1>
    </dataValidation>
    <dataValidation type="list" allowBlank="1" showInputMessage="1" showErrorMessage="1" sqref="N124:Q124" xr:uid="{00000000-0002-0000-0400-000003000000}">
      <formula1>IF($P$5="集合",$BN$3:$BN$4,BN5)</formula1>
    </dataValidation>
  </dataValidations>
  <printOptions horizontalCentered="1" verticalCentered="1"/>
  <pageMargins left="0.39370078740157483" right="0.39370078740157483" top="0.31496062992125984" bottom="0.23622047244094491" header="0.31496062992125984" footer="0.23622047244094491"/>
  <pageSetup paperSize="9" scale="65"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BCFBCE-60BE-4BBA-A916-6820D4582E23}">
  <sheetPr>
    <tabColor rgb="FFFFFFCC"/>
    <pageSetUpPr fitToPage="1"/>
  </sheetPr>
  <dimension ref="A1:BO205"/>
  <sheetViews>
    <sheetView view="pageBreakPreview" zoomScale="85" zoomScaleNormal="100" zoomScaleSheetLayoutView="85" workbookViewId="0">
      <selection sqref="A1:G1"/>
    </sheetView>
  </sheetViews>
  <sheetFormatPr defaultColWidth="4" defaultRowHeight="18" x14ac:dyDescent="0.45"/>
  <cols>
    <col min="1" max="1" width="3.3984375" style="8" customWidth="1"/>
    <col min="2" max="2" width="4.19921875" style="8" customWidth="1"/>
    <col min="3" max="3" width="4.09765625" style="8" customWidth="1"/>
    <col min="4" max="17" width="6" style="8" customWidth="1"/>
    <col min="18" max="18" width="4" style="8" customWidth="1"/>
    <col min="19" max="19" width="6.09765625" style="8" customWidth="1"/>
    <col min="20" max="20" width="2.5" style="8" customWidth="1"/>
    <col min="21" max="21" width="8.3984375" style="3" customWidth="1"/>
    <col min="22" max="22" width="9.5" style="3" customWidth="1"/>
    <col min="23" max="24" width="3" style="3" customWidth="1"/>
    <col min="25" max="25" width="13.09765625" style="3" customWidth="1"/>
    <col min="26" max="37" width="4" style="3"/>
    <col min="38" max="38" width="11.19921875" style="3" bestFit="1" customWidth="1"/>
    <col min="39" max="39" width="6.5" style="3" customWidth="1"/>
    <col min="40" max="40" width="4.69921875" style="3" customWidth="1"/>
    <col min="41" max="41" width="13.3984375" style="8" customWidth="1"/>
    <col min="42" max="42" width="2.3984375" style="8" customWidth="1"/>
    <col min="43" max="43" width="12.19921875" style="8" customWidth="1"/>
    <col min="44" max="44" width="5.59765625" style="8" customWidth="1"/>
    <col min="45" max="46" width="6.5" style="8" customWidth="1"/>
    <col min="47" max="48" width="4" style="8"/>
    <col min="49" max="49" width="4" style="8" customWidth="1"/>
    <col min="50" max="53" width="1.19921875" style="8" customWidth="1"/>
    <col min="54" max="54" width="4" style="8"/>
    <col min="55" max="55" width="3.5" style="8" customWidth="1"/>
    <col min="56" max="56" width="4" style="8" hidden="1" customWidth="1"/>
    <col min="57" max="57" width="7.59765625" style="8" customWidth="1"/>
    <col min="58" max="58" width="2.5" style="8" customWidth="1"/>
    <col min="59" max="59" width="8.59765625" style="8" customWidth="1"/>
    <col min="60" max="60" width="10.5" style="8" customWidth="1"/>
    <col min="61" max="61" width="2.09765625" style="8" customWidth="1"/>
    <col min="62" max="62" width="12.69921875" style="8" customWidth="1"/>
    <col min="63" max="63" width="12" style="8" customWidth="1"/>
    <col min="64" max="64" width="9.59765625" style="8" customWidth="1"/>
    <col min="65" max="65" width="11.5" style="8" customWidth="1"/>
    <col min="66" max="66" width="14.69921875" style="8" customWidth="1"/>
    <col min="67" max="67" width="25.5" style="8" bestFit="1" customWidth="1"/>
    <col min="68" max="16384" width="4" style="8"/>
  </cols>
  <sheetData>
    <row r="1" spans="1:67" ht="15.75" customHeight="1" thickBot="1" x14ac:dyDescent="0.5">
      <c r="A1" s="590" t="s">
        <v>356</v>
      </c>
      <c r="B1" s="590"/>
      <c r="C1" s="590"/>
      <c r="D1" s="590"/>
      <c r="E1" s="590"/>
      <c r="F1" s="590"/>
      <c r="G1" s="590"/>
      <c r="H1" s="32"/>
      <c r="I1" s="10" t="s">
        <v>416</v>
      </c>
      <c r="J1" s="32"/>
      <c r="K1" s="10"/>
      <c r="L1" s="10"/>
      <c r="M1" s="10"/>
      <c r="N1" s="10"/>
      <c r="O1" s="636" t="s">
        <v>431</v>
      </c>
      <c r="P1" s="637"/>
      <c r="Q1" s="638"/>
      <c r="R1" s="10"/>
      <c r="S1" s="32"/>
      <c r="T1" s="32"/>
      <c r="U1" s="32"/>
      <c r="V1" s="32"/>
      <c r="W1" s="32"/>
      <c r="X1" s="32"/>
      <c r="Y1" s="32"/>
      <c r="Z1" s="32"/>
      <c r="AA1" s="32"/>
      <c r="AB1" s="32"/>
      <c r="AC1" s="32"/>
      <c r="AD1" s="32"/>
      <c r="AE1" s="32"/>
      <c r="AF1" s="32"/>
      <c r="AG1" s="32"/>
      <c r="AH1" s="32"/>
      <c r="AI1" s="32"/>
      <c r="BL1" s="46" t="s">
        <v>292</v>
      </c>
      <c r="BM1" s="45" t="s">
        <v>265</v>
      </c>
      <c r="BN1" s="47" t="s">
        <v>293</v>
      </c>
      <c r="BO1" s="45" t="s">
        <v>294</v>
      </c>
    </row>
    <row r="2" spans="1:67" ht="4.5" customHeight="1" x14ac:dyDescent="0.45">
      <c r="A2" s="48"/>
      <c r="B2" s="48"/>
      <c r="C2" s="48"/>
      <c r="D2" s="48"/>
      <c r="E2" s="48"/>
      <c r="F2" s="49"/>
      <c r="G2" s="49"/>
      <c r="H2" s="49"/>
      <c r="I2" s="49"/>
      <c r="J2" s="50"/>
      <c r="K2" s="50"/>
      <c r="L2" s="50"/>
      <c r="M2" s="50"/>
      <c r="N2" s="50"/>
      <c r="O2" s="50"/>
      <c r="P2" s="50"/>
      <c r="Q2" s="50"/>
      <c r="R2" s="50"/>
      <c r="S2" s="32"/>
      <c r="T2" s="32"/>
      <c r="U2" s="32"/>
      <c r="V2" s="32"/>
      <c r="W2" s="32"/>
      <c r="X2" s="32"/>
      <c r="Y2" s="32"/>
      <c r="Z2" s="32"/>
      <c r="AA2" s="32"/>
      <c r="AB2" s="32"/>
      <c r="AC2" s="32"/>
      <c r="AD2" s="32"/>
      <c r="AE2" s="32"/>
      <c r="AF2" s="32"/>
      <c r="AG2" s="32"/>
      <c r="AH2" s="32"/>
      <c r="AI2" s="32"/>
      <c r="BL2" s="167"/>
      <c r="BM2" s="51"/>
      <c r="BO2" s="51"/>
    </row>
    <row r="3" spans="1:67" ht="21.75" customHeight="1" x14ac:dyDescent="0.45">
      <c r="A3" s="578" t="s">
        <v>65</v>
      </c>
      <c r="B3" s="579"/>
      <c r="C3" s="579"/>
      <c r="D3" s="579"/>
      <c r="E3" s="580"/>
      <c r="F3" s="588" t="str">
        <f t="array" ref="F3">IF(第一面!L16:AX17&lt;&gt;"",第一面!L16:AX17,IF(第一面!L24:AX25&lt;&gt;"",第一面!L24:AX25&amp;"　"&amp;第一面!BJ24:CN24&amp;"　"&amp;第一面!BJ25:CN25,""))</f>
        <v/>
      </c>
      <c r="G3" s="589"/>
      <c r="H3" s="589"/>
      <c r="I3" s="589"/>
      <c r="J3" s="589"/>
      <c r="K3" s="589"/>
      <c r="L3" s="589"/>
      <c r="M3" s="589"/>
      <c r="N3" s="589"/>
      <c r="O3" s="589"/>
      <c r="P3" s="589"/>
      <c r="Q3" s="589"/>
      <c r="R3" s="187"/>
      <c r="S3" s="32"/>
      <c r="T3" s="32"/>
      <c r="BL3" s="167" t="s">
        <v>280</v>
      </c>
      <c r="BM3" s="51" t="s">
        <v>266</v>
      </c>
      <c r="BN3" s="8" t="s">
        <v>280</v>
      </c>
      <c r="BO3" s="51" t="s">
        <v>295</v>
      </c>
    </row>
    <row r="4" spans="1:67" ht="6.75" customHeight="1" x14ac:dyDescent="0.45">
      <c r="A4" s="52"/>
      <c r="B4" s="52"/>
      <c r="C4" s="52"/>
      <c r="D4" s="52"/>
      <c r="E4" s="52"/>
      <c r="F4" s="52"/>
      <c r="G4" s="52"/>
      <c r="H4" s="52"/>
      <c r="I4" s="52"/>
      <c r="J4" s="52"/>
      <c r="K4" s="52"/>
      <c r="L4" s="52"/>
      <c r="M4" s="52"/>
      <c r="N4" s="52"/>
      <c r="O4" s="52"/>
      <c r="P4" s="52"/>
      <c r="Q4" s="52"/>
      <c r="R4" s="52"/>
      <c r="S4" s="52"/>
      <c r="BL4" s="165" t="s">
        <v>288</v>
      </c>
      <c r="BM4" s="51" t="s">
        <v>267</v>
      </c>
      <c r="BN4" s="8" t="s">
        <v>288</v>
      </c>
      <c r="BO4" s="51" t="s">
        <v>296</v>
      </c>
    </row>
    <row r="5" spans="1:67" ht="23.25" customHeight="1" x14ac:dyDescent="0.45">
      <c r="A5" s="53"/>
      <c r="H5" s="3"/>
      <c r="I5" s="3"/>
      <c r="J5" s="3"/>
      <c r="K5" s="3"/>
      <c r="L5" s="3"/>
      <c r="M5" s="3"/>
      <c r="N5" s="581" t="s">
        <v>71</v>
      </c>
      <c r="O5" s="582"/>
      <c r="P5" s="583" t="s">
        <v>381</v>
      </c>
      <c r="Q5" s="583"/>
      <c r="BM5" s="54" t="s">
        <v>268</v>
      </c>
      <c r="BN5" s="54"/>
      <c r="BO5" s="54"/>
    </row>
    <row r="6" spans="1:67" ht="3" customHeight="1" x14ac:dyDescent="0.45"/>
    <row r="7" spans="1:67" ht="4.5" customHeight="1" thickBot="1" x14ac:dyDescent="0.5">
      <c r="L7" s="60"/>
      <c r="M7" s="60"/>
      <c r="N7" s="60"/>
      <c r="O7" s="60"/>
      <c r="P7" s="61"/>
      <c r="Q7" s="61"/>
      <c r="R7" s="61"/>
      <c r="S7" s="62"/>
    </row>
    <row r="8" spans="1:67" ht="20.25" customHeight="1" thickBot="1" x14ac:dyDescent="0.5">
      <c r="A8" s="55" t="s">
        <v>80</v>
      </c>
      <c r="M8" s="545" t="s">
        <v>265</v>
      </c>
      <c r="N8" s="546"/>
      <c r="O8" s="547"/>
      <c r="P8" s="548"/>
      <c r="Q8" s="549"/>
      <c r="T8" s="3"/>
      <c r="AN8" s="8"/>
    </row>
    <row r="9" spans="1:67" ht="6" customHeight="1" thickBot="1" x14ac:dyDescent="0.5">
      <c r="L9" s="60"/>
      <c r="M9" s="60"/>
      <c r="N9" s="60"/>
      <c r="O9" s="60"/>
      <c r="P9" s="61"/>
      <c r="Q9" s="61"/>
      <c r="R9" s="61"/>
      <c r="S9" s="62"/>
    </row>
    <row r="10" spans="1:67" ht="41.25" customHeight="1" thickBot="1" x14ac:dyDescent="0.5">
      <c r="B10" s="552" t="s">
        <v>107</v>
      </c>
      <c r="C10" s="553"/>
      <c r="D10" s="553"/>
      <c r="E10" s="553"/>
      <c r="F10" s="606" t="s">
        <v>368</v>
      </c>
      <c r="G10" s="606"/>
      <c r="H10" s="606"/>
      <c r="I10" s="606"/>
      <c r="J10" s="606"/>
      <c r="K10" s="606"/>
      <c r="L10" s="606"/>
      <c r="M10" s="606"/>
      <c r="N10" s="550"/>
      <c r="O10" s="551"/>
      <c r="P10" s="551"/>
      <c r="Q10" s="142" t="s">
        <v>75</v>
      </c>
      <c r="R10" s="64"/>
      <c r="S10" s="144" t="s">
        <v>354</v>
      </c>
      <c r="T10" s="153"/>
      <c r="AH10" s="114"/>
      <c r="AI10" s="114"/>
      <c r="AJ10" s="114"/>
      <c r="AK10" s="114"/>
      <c r="AL10" s="114"/>
      <c r="AM10" s="8"/>
      <c r="AN10" s="8"/>
    </row>
    <row r="11" spans="1:67" ht="3" customHeight="1" x14ac:dyDescent="0.45">
      <c r="B11" s="145"/>
      <c r="C11" s="145"/>
      <c r="D11" s="145"/>
      <c r="E11" s="145"/>
      <c r="F11" s="145"/>
      <c r="G11" s="145"/>
      <c r="H11" s="145"/>
      <c r="I11" s="145"/>
      <c r="J11" s="145"/>
      <c r="K11" s="145"/>
      <c r="L11" s="145"/>
      <c r="M11" s="145"/>
      <c r="N11" s="145"/>
      <c r="O11" s="145"/>
      <c r="P11" s="145"/>
      <c r="Q11" s="145"/>
      <c r="S11" s="3"/>
      <c r="T11" s="3"/>
      <c r="W11" s="64"/>
      <c r="X11" s="64"/>
      <c r="Y11" s="64"/>
      <c r="Z11" s="64"/>
      <c r="AA11" s="64"/>
      <c r="AB11" s="64"/>
      <c r="AC11" s="64"/>
      <c r="AD11" s="64"/>
      <c r="AE11" s="64"/>
      <c r="AF11" s="64"/>
      <c r="AG11" s="64"/>
      <c r="AH11" s="64"/>
      <c r="AI11" s="64"/>
      <c r="AJ11" s="64"/>
      <c r="AK11" s="64"/>
      <c r="AL11" s="64"/>
      <c r="AM11" s="64"/>
      <c r="AN11" s="64"/>
      <c r="AO11" s="64"/>
    </row>
    <row r="12" spans="1:67" ht="53.25" customHeight="1" thickBot="1" x14ac:dyDescent="0.5">
      <c r="B12" s="607" t="s">
        <v>331</v>
      </c>
      <c r="C12" s="607"/>
      <c r="D12" s="607"/>
      <c r="E12" s="607"/>
      <c r="F12" s="607"/>
      <c r="G12" s="607"/>
      <c r="H12" s="607"/>
      <c r="I12" s="607"/>
      <c r="J12" s="607"/>
      <c r="K12" s="607"/>
      <c r="L12" s="607"/>
      <c r="M12" s="607"/>
      <c r="N12" s="607"/>
      <c r="O12" s="607"/>
      <c r="P12" s="607"/>
      <c r="Q12" s="607"/>
      <c r="R12" s="154"/>
      <c r="S12" s="154"/>
      <c r="T12" s="3"/>
      <c r="AJ12" s="114"/>
      <c r="AK12" s="114"/>
      <c r="AL12" s="114"/>
      <c r="AM12" s="114"/>
      <c r="AN12" s="114"/>
    </row>
    <row r="13" spans="1:67" ht="31.5" customHeight="1" thickBot="1" x14ac:dyDescent="0.5">
      <c r="B13" s="562" t="s">
        <v>287</v>
      </c>
      <c r="C13" s="563"/>
      <c r="D13" s="563"/>
      <c r="E13" s="563"/>
      <c r="F13" s="564"/>
      <c r="G13" s="565"/>
      <c r="H13" s="566"/>
      <c r="I13" s="567"/>
      <c r="J13" s="64"/>
      <c r="K13" s="562" t="s">
        <v>347</v>
      </c>
      <c r="L13" s="563"/>
      <c r="M13" s="563"/>
      <c r="N13" s="563"/>
      <c r="O13" s="564"/>
      <c r="P13" s="608" t="s">
        <v>382</v>
      </c>
      <c r="Q13" s="609"/>
      <c r="R13" s="3"/>
      <c r="S13" s="3"/>
      <c r="T13" s="3"/>
      <c r="AJ13" s="114"/>
      <c r="AK13" s="114"/>
      <c r="AL13" s="114"/>
      <c r="AM13" s="114"/>
      <c r="AN13" s="114"/>
    </row>
    <row r="14" spans="1:67" ht="36" customHeight="1" x14ac:dyDescent="0.4">
      <c r="B14" s="541" t="s">
        <v>378</v>
      </c>
      <c r="C14" s="541"/>
      <c r="D14" s="541"/>
      <c r="E14" s="541"/>
      <c r="F14" s="541"/>
      <c r="G14" s="541"/>
      <c r="H14" s="541"/>
      <c r="I14" s="541"/>
      <c r="J14" s="541"/>
      <c r="K14" s="541"/>
      <c r="L14" s="541"/>
      <c r="M14" s="541"/>
      <c r="N14" s="541"/>
      <c r="O14" s="541"/>
      <c r="P14" s="541"/>
      <c r="Q14" s="541"/>
      <c r="R14" s="155"/>
      <c r="S14" s="155"/>
      <c r="T14" s="3"/>
      <c r="AJ14" s="114"/>
      <c r="AK14" s="114"/>
      <c r="AL14" s="114"/>
      <c r="AM14" s="114"/>
      <c r="AN14" s="114"/>
    </row>
    <row r="15" spans="1:67" ht="22.5" customHeight="1" thickBot="1" x14ac:dyDescent="0.5">
      <c r="B15" s="557" t="s">
        <v>404</v>
      </c>
      <c r="C15" s="557"/>
      <c r="D15" s="557"/>
      <c r="E15" s="557"/>
      <c r="F15" s="557"/>
      <c r="G15" s="557"/>
      <c r="H15" s="557"/>
      <c r="I15" s="557"/>
      <c r="J15" s="557"/>
      <c r="K15" s="557"/>
      <c r="L15" s="557"/>
      <c r="M15" s="557"/>
      <c r="N15" s="557"/>
      <c r="O15" s="557"/>
      <c r="P15" s="557"/>
      <c r="Q15" s="557"/>
      <c r="R15" s="164"/>
      <c r="S15" s="164"/>
      <c r="T15" s="3"/>
      <c r="AJ15" s="114"/>
      <c r="AK15" s="114"/>
      <c r="AL15" s="114"/>
      <c r="AM15" s="114"/>
      <c r="AN15" s="114"/>
    </row>
    <row r="16" spans="1:67" ht="24" customHeight="1" thickBot="1" x14ac:dyDescent="0.5">
      <c r="B16" s="436" t="s">
        <v>314</v>
      </c>
      <c r="C16" s="437"/>
      <c r="D16" s="436" t="s">
        <v>421</v>
      </c>
      <c r="E16" s="437"/>
      <c r="F16" s="442" t="s">
        <v>383</v>
      </c>
      <c r="G16" s="443"/>
      <c r="H16" s="443"/>
      <c r="I16" s="444"/>
      <c r="J16" s="442" t="s">
        <v>384</v>
      </c>
      <c r="K16" s="443"/>
      <c r="L16" s="443"/>
      <c r="M16" s="444"/>
      <c r="N16" s="442" t="s">
        <v>385</v>
      </c>
      <c r="O16" s="444"/>
      <c r="P16" s="443" t="s">
        <v>386</v>
      </c>
      <c r="Q16" s="444"/>
      <c r="R16" s="164"/>
      <c r="S16" s="164"/>
      <c r="T16" s="3"/>
      <c r="AJ16" s="114"/>
      <c r="AK16" s="114"/>
      <c r="AL16" s="114"/>
      <c r="AM16" s="114"/>
      <c r="AN16" s="114"/>
    </row>
    <row r="17" spans="2:64" ht="25.95" customHeight="1" x14ac:dyDescent="0.45">
      <c r="B17" s="438"/>
      <c r="C17" s="439"/>
      <c r="D17" s="438"/>
      <c r="E17" s="439"/>
      <c r="F17" s="610" t="s">
        <v>387</v>
      </c>
      <c r="G17" s="611"/>
      <c r="H17" s="612" t="s">
        <v>395</v>
      </c>
      <c r="I17" s="613"/>
      <c r="J17" s="618" t="s">
        <v>388</v>
      </c>
      <c r="K17" s="619"/>
      <c r="L17" s="619"/>
      <c r="M17" s="620"/>
      <c r="N17" s="449" t="s">
        <v>389</v>
      </c>
      <c r="O17" s="450"/>
      <c r="P17" s="632" t="s">
        <v>389</v>
      </c>
      <c r="Q17" s="450"/>
      <c r="T17" s="3"/>
      <c r="U17" s="426" t="s">
        <v>357</v>
      </c>
      <c r="V17" s="427"/>
      <c r="AJ17" s="114"/>
      <c r="AK17" s="114"/>
      <c r="AL17" s="114"/>
      <c r="AM17" s="114"/>
      <c r="AN17" s="114"/>
      <c r="AO17" s="114"/>
    </row>
    <row r="18" spans="2:64" ht="95.25" customHeight="1" thickBot="1" x14ac:dyDescent="0.75">
      <c r="B18" s="440"/>
      <c r="C18" s="441"/>
      <c r="D18" s="440"/>
      <c r="E18" s="441"/>
      <c r="F18" s="629" t="s">
        <v>390</v>
      </c>
      <c r="G18" s="628"/>
      <c r="H18" s="627" t="s">
        <v>396</v>
      </c>
      <c r="I18" s="628"/>
      <c r="J18" s="622" t="s">
        <v>391</v>
      </c>
      <c r="K18" s="623"/>
      <c r="L18" s="625" t="s">
        <v>392</v>
      </c>
      <c r="M18" s="626"/>
      <c r="N18" s="630" t="s">
        <v>393</v>
      </c>
      <c r="O18" s="631"/>
      <c r="P18" s="621" t="s">
        <v>394</v>
      </c>
      <c r="Q18" s="435"/>
      <c r="R18" s="3"/>
      <c r="S18" s="3"/>
      <c r="T18" s="3"/>
      <c r="U18" s="151" t="s">
        <v>363</v>
      </c>
      <c r="V18" s="152" t="s">
        <v>362</v>
      </c>
      <c r="AJ18" s="114"/>
      <c r="AK18" s="114"/>
      <c r="AL18" s="114"/>
      <c r="AM18" s="114"/>
      <c r="AN18" s="114"/>
      <c r="AO18" s="163" t="s">
        <v>366</v>
      </c>
      <c r="AR18" s="146"/>
      <c r="BH18" s="163" t="s">
        <v>366</v>
      </c>
      <c r="BL18" s="147">
        <f>ROUND(SUM(IF(H10="設置あり",#REF!,0),IF(H72="設置あり",F74,0),IF(H89="設置あり",F91,IF(H106="設置あり",F108,0))),2)*10000</f>
        <v>0</v>
      </c>
    </row>
    <row r="19" spans="2:64" ht="5.0999999999999996" customHeight="1" x14ac:dyDescent="0.45">
      <c r="B19" s="614">
        <v>1</v>
      </c>
      <c r="C19" s="615"/>
      <c r="D19" s="616"/>
      <c r="E19" s="617"/>
      <c r="F19" s="517"/>
      <c r="G19" s="624"/>
      <c r="H19" s="517"/>
      <c r="I19" s="512"/>
      <c r="J19" s="517"/>
      <c r="K19" s="624"/>
      <c r="L19" s="517"/>
      <c r="M19" s="624"/>
      <c r="N19" s="517"/>
      <c r="O19" s="624"/>
      <c r="P19" s="517"/>
      <c r="Q19" s="520"/>
      <c r="R19" s="3"/>
      <c r="S19" s="3"/>
      <c r="T19" s="3"/>
      <c r="U19" s="533">
        <f>IFERROR(ROUND(D19*J19/F19,3),0)</f>
        <v>0</v>
      </c>
      <c r="V19" s="534">
        <f>IFERROR(ROUND(D19*L19/F19,3),0)</f>
        <v>0</v>
      </c>
      <c r="Y19" s="535" t="s">
        <v>284</v>
      </c>
      <c r="Z19" s="536"/>
      <c r="AA19" s="536"/>
      <c r="AB19" s="537"/>
      <c r="AC19" s="65" t="s">
        <v>83</v>
      </c>
      <c r="AD19" s="65"/>
      <c r="AE19" s="65"/>
      <c r="AF19" s="65"/>
      <c r="AG19" s="535" t="s">
        <v>285</v>
      </c>
      <c r="AH19" s="536"/>
      <c r="AI19" s="537"/>
      <c r="AJ19" s="538" t="s">
        <v>85</v>
      </c>
      <c r="AK19" s="539"/>
      <c r="AL19" s="540"/>
      <c r="AM19" s="161" t="s">
        <v>365</v>
      </c>
      <c r="AN19" s="162">
        <f>B19</f>
        <v>1</v>
      </c>
      <c r="AO19" s="523">
        <f>MAX(AM20:AN23)</f>
        <v>0</v>
      </c>
      <c r="AQ19" s="150"/>
      <c r="AR19" s="499" t="s">
        <v>360</v>
      </c>
      <c r="AS19" s="499"/>
      <c r="AT19" s="499"/>
      <c r="AU19" s="499"/>
      <c r="AV19" s="499"/>
      <c r="AW19" s="499"/>
      <c r="AX19" s="499"/>
      <c r="AY19" s="499"/>
      <c r="AZ19" s="499"/>
      <c r="BA19" s="499"/>
      <c r="BB19" s="500" t="s">
        <v>84</v>
      </c>
      <c r="BC19" s="501"/>
      <c r="BD19" s="501"/>
      <c r="BE19" s="502"/>
      <c r="BF19" s="503" t="s">
        <v>86</v>
      </c>
      <c r="BG19" s="504"/>
      <c r="BH19" s="523">
        <f>IFERROR(ROUNDDOWN(SUM(BF20:BG23),-3),0)</f>
        <v>0</v>
      </c>
    </row>
    <row r="20" spans="2:64" ht="5.0999999999999996" customHeight="1" x14ac:dyDescent="0.45">
      <c r="B20" s="591"/>
      <c r="C20" s="592"/>
      <c r="D20" s="593"/>
      <c r="E20" s="594"/>
      <c r="F20" s="518"/>
      <c r="G20" s="597"/>
      <c r="H20" s="518"/>
      <c r="I20" s="514"/>
      <c r="J20" s="518"/>
      <c r="K20" s="597"/>
      <c r="L20" s="518"/>
      <c r="M20" s="597"/>
      <c r="N20" s="518"/>
      <c r="O20" s="597"/>
      <c r="P20" s="518"/>
      <c r="Q20" s="521"/>
      <c r="R20" s="3"/>
      <c r="S20" s="3"/>
      <c r="T20" s="3"/>
      <c r="U20" s="533"/>
      <c r="V20" s="534"/>
      <c r="Y20" s="526" t="s">
        <v>88</v>
      </c>
      <c r="Z20" s="527"/>
      <c r="AA20" s="527"/>
      <c r="AB20" s="528"/>
      <c r="AC20" s="67" t="s">
        <v>89</v>
      </c>
      <c r="AD20" s="67"/>
      <c r="AE20" s="67"/>
      <c r="AF20" s="67"/>
      <c r="AG20" s="68" t="s">
        <v>90</v>
      </c>
      <c r="AH20" s="69"/>
      <c r="AI20" s="70"/>
      <c r="AJ20" s="496" t="s">
        <v>91</v>
      </c>
      <c r="AK20" s="496"/>
      <c r="AL20" s="496"/>
      <c r="AM20" s="496">
        <f>ROUNDDOWN(MIN(IF(AND($G$13="有り",D19&lt;=3.6),130000*D19,0),390000),-3)</f>
        <v>0</v>
      </c>
      <c r="AN20" s="496"/>
      <c r="AO20" s="524"/>
      <c r="AP20" s="148"/>
      <c r="AQ20" s="532" t="s">
        <v>358</v>
      </c>
      <c r="AR20" s="498" t="s">
        <v>271</v>
      </c>
      <c r="AS20" s="498"/>
      <c r="AT20" s="498"/>
      <c r="AU20" s="498"/>
      <c r="AV20" s="498"/>
      <c r="AW20" s="498"/>
      <c r="AX20" s="498"/>
      <c r="AY20" s="498"/>
      <c r="AZ20" s="498"/>
      <c r="BA20" s="498"/>
      <c r="BB20" s="480" t="s">
        <v>101</v>
      </c>
      <c r="BC20" s="481"/>
      <c r="BD20" s="481"/>
      <c r="BE20" s="482"/>
      <c r="BF20" s="495">
        <f>ROUND(U19,2)*50000</f>
        <v>0</v>
      </c>
      <c r="BG20" s="495"/>
      <c r="BH20" s="524"/>
      <c r="BI20" s="9" t="s">
        <v>273</v>
      </c>
    </row>
    <row r="21" spans="2:64" ht="5.0999999999999996" customHeight="1" x14ac:dyDescent="0.45">
      <c r="B21" s="591"/>
      <c r="C21" s="592"/>
      <c r="D21" s="593"/>
      <c r="E21" s="594"/>
      <c r="F21" s="518"/>
      <c r="G21" s="597"/>
      <c r="H21" s="518"/>
      <c r="I21" s="514"/>
      <c r="J21" s="518"/>
      <c r="K21" s="597"/>
      <c r="L21" s="518"/>
      <c r="M21" s="597"/>
      <c r="N21" s="518"/>
      <c r="O21" s="597"/>
      <c r="P21" s="518"/>
      <c r="Q21" s="521"/>
      <c r="R21" s="3"/>
      <c r="S21" s="3"/>
      <c r="T21" s="3"/>
      <c r="U21" s="533"/>
      <c r="V21" s="534"/>
      <c r="Y21" s="529"/>
      <c r="Z21" s="530"/>
      <c r="AA21" s="530"/>
      <c r="AB21" s="531"/>
      <c r="AC21" s="67" t="s">
        <v>92</v>
      </c>
      <c r="AD21" s="67"/>
      <c r="AE21" s="67"/>
      <c r="AF21" s="67"/>
      <c r="AG21" s="68" t="s">
        <v>93</v>
      </c>
      <c r="AH21" s="69"/>
      <c r="AI21" s="70"/>
      <c r="AJ21" s="496" t="s">
        <v>94</v>
      </c>
      <c r="AK21" s="496"/>
      <c r="AL21" s="496"/>
      <c r="AM21" s="496">
        <f>ROUNDDOWN(MIN(IF(AND(OR($G$13="無し",$G$13=""),D19&lt;=3.6),120000*D19,0),360000),-3)</f>
        <v>0</v>
      </c>
      <c r="AN21" s="496"/>
      <c r="AO21" s="524"/>
      <c r="AP21" s="148"/>
      <c r="AQ21" s="532"/>
      <c r="AR21" s="498" t="s">
        <v>272</v>
      </c>
      <c r="AS21" s="498"/>
      <c r="AT21" s="498"/>
      <c r="AU21" s="498"/>
      <c r="AV21" s="498"/>
      <c r="AW21" s="498"/>
      <c r="AX21" s="498"/>
      <c r="AY21" s="498"/>
      <c r="AZ21" s="498"/>
      <c r="BA21" s="498"/>
      <c r="BB21" s="480" t="s">
        <v>102</v>
      </c>
      <c r="BC21" s="481"/>
      <c r="BD21" s="481"/>
      <c r="BE21" s="482"/>
      <c r="BF21" s="495">
        <f>ROUND(V19,2)*20000</f>
        <v>0</v>
      </c>
      <c r="BG21" s="495"/>
      <c r="BH21" s="524"/>
      <c r="BI21" s="9" t="s">
        <v>274</v>
      </c>
    </row>
    <row r="22" spans="2:64" ht="5.0999999999999996" customHeight="1" x14ac:dyDescent="0.45">
      <c r="B22" s="591"/>
      <c r="C22" s="592"/>
      <c r="D22" s="593"/>
      <c r="E22" s="594"/>
      <c r="F22" s="518"/>
      <c r="G22" s="597"/>
      <c r="H22" s="518"/>
      <c r="I22" s="514"/>
      <c r="J22" s="518"/>
      <c r="K22" s="597"/>
      <c r="L22" s="518"/>
      <c r="M22" s="597"/>
      <c r="N22" s="518"/>
      <c r="O22" s="597"/>
      <c r="P22" s="518"/>
      <c r="Q22" s="521"/>
      <c r="R22" s="3"/>
      <c r="S22" s="3"/>
      <c r="T22" s="3"/>
      <c r="U22" s="533"/>
      <c r="V22" s="534"/>
      <c r="Y22" s="526" t="s">
        <v>95</v>
      </c>
      <c r="Z22" s="527"/>
      <c r="AA22" s="527"/>
      <c r="AB22" s="528"/>
      <c r="AC22" s="67" t="s">
        <v>89</v>
      </c>
      <c r="AD22" s="67"/>
      <c r="AE22" s="67"/>
      <c r="AF22" s="67"/>
      <c r="AG22" s="68" t="s">
        <v>96</v>
      </c>
      <c r="AH22" s="69"/>
      <c r="AI22" s="70"/>
      <c r="AJ22" s="496" t="s">
        <v>97</v>
      </c>
      <c r="AK22" s="496"/>
      <c r="AL22" s="496"/>
      <c r="AM22" s="496">
        <f>ROUNDDOWN(IF(AND($G$13="有り",D19&gt;3.6),110000*D19,0),-3)</f>
        <v>0</v>
      </c>
      <c r="AN22" s="496"/>
      <c r="AO22" s="524"/>
      <c r="AP22" s="149"/>
      <c r="AQ22" s="492" t="s">
        <v>359</v>
      </c>
      <c r="AR22" s="493" t="s">
        <v>277</v>
      </c>
      <c r="AS22" s="494"/>
      <c r="AT22" s="494"/>
      <c r="AU22" s="494"/>
      <c r="AV22" s="494"/>
      <c r="AW22" s="494"/>
      <c r="AX22" s="494"/>
      <c r="AY22" s="494"/>
      <c r="AZ22" s="494"/>
      <c r="BA22" s="494"/>
      <c r="BB22" s="480" t="s">
        <v>102</v>
      </c>
      <c r="BC22" s="481"/>
      <c r="BD22" s="481"/>
      <c r="BE22" s="482"/>
      <c r="BF22" s="495">
        <f>N19*20000</f>
        <v>0</v>
      </c>
      <c r="BG22" s="495"/>
      <c r="BH22" s="524"/>
      <c r="BI22" s="9" t="s">
        <v>275</v>
      </c>
      <c r="BJ22" s="147"/>
    </row>
    <row r="23" spans="2:64" ht="5.0999999999999996" customHeight="1" x14ac:dyDescent="0.45">
      <c r="B23" s="591"/>
      <c r="C23" s="592"/>
      <c r="D23" s="593"/>
      <c r="E23" s="594"/>
      <c r="F23" s="598"/>
      <c r="G23" s="599"/>
      <c r="H23" s="598"/>
      <c r="I23" s="601"/>
      <c r="J23" s="598"/>
      <c r="K23" s="599"/>
      <c r="L23" s="598"/>
      <c r="M23" s="599"/>
      <c r="N23" s="598"/>
      <c r="O23" s="599"/>
      <c r="P23" s="598"/>
      <c r="Q23" s="605"/>
      <c r="R23" s="3"/>
      <c r="S23" s="3"/>
      <c r="T23" s="3"/>
      <c r="U23" s="533"/>
      <c r="V23" s="534"/>
      <c r="Y23" s="529"/>
      <c r="Z23" s="530"/>
      <c r="AA23" s="530"/>
      <c r="AB23" s="531"/>
      <c r="AC23" s="67" t="s">
        <v>92</v>
      </c>
      <c r="AD23" s="67"/>
      <c r="AE23" s="67"/>
      <c r="AF23" s="67"/>
      <c r="AG23" s="68" t="s">
        <v>99</v>
      </c>
      <c r="AH23" s="69"/>
      <c r="AI23" s="70"/>
      <c r="AJ23" s="496" t="s">
        <v>100</v>
      </c>
      <c r="AK23" s="496"/>
      <c r="AL23" s="496"/>
      <c r="AM23" s="496">
        <f>ROUNDDOWN(IF(AND(OR($G$13="無し",$G$13=""),D19&gt;3.6),100000*D19,0),-3)</f>
        <v>0</v>
      </c>
      <c r="AN23" s="496"/>
      <c r="AO23" s="525"/>
      <c r="AP23" s="149"/>
      <c r="AQ23" s="492"/>
      <c r="AR23" s="493" t="s">
        <v>278</v>
      </c>
      <c r="AS23" s="494"/>
      <c r="AT23" s="494"/>
      <c r="AU23" s="494"/>
      <c r="AV23" s="494"/>
      <c r="AW23" s="494"/>
      <c r="AX23" s="494"/>
      <c r="AY23" s="494"/>
      <c r="AZ23" s="494"/>
      <c r="BA23" s="494"/>
      <c r="BB23" s="480" t="s">
        <v>264</v>
      </c>
      <c r="BC23" s="481"/>
      <c r="BD23" s="481"/>
      <c r="BE23" s="482"/>
      <c r="BF23" s="495">
        <f>P19*10000</f>
        <v>0</v>
      </c>
      <c r="BG23" s="495"/>
      <c r="BH23" s="525"/>
      <c r="BI23" s="9" t="s">
        <v>276</v>
      </c>
    </row>
    <row r="24" spans="2:64" ht="5.0999999999999996" customHeight="1" x14ac:dyDescent="0.45">
      <c r="B24" s="591">
        <v>2</v>
      </c>
      <c r="C24" s="592"/>
      <c r="D24" s="593"/>
      <c r="E24" s="594"/>
      <c r="F24" s="595"/>
      <c r="G24" s="596"/>
      <c r="H24" s="595"/>
      <c r="I24" s="600"/>
      <c r="J24" s="602"/>
      <c r="K24" s="603"/>
      <c r="L24" s="595"/>
      <c r="M24" s="596"/>
      <c r="N24" s="595"/>
      <c r="O24" s="596"/>
      <c r="P24" s="595"/>
      <c r="Q24" s="604"/>
      <c r="R24" s="3"/>
      <c r="S24" s="3"/>
      <c r="T24" s="3"/>
      <c r="U24" s="533">
        <f t="shared" ref="U24" si="0">IFERROR(ROUND(D24*J24/F24,3),0)</f>
        <v>0</v>
      </c>
      <c r="V24" s="534">
        <f t="shared" ref="V24" si="1">IFERROR(ROUND(D24*L24/F24,3),0)</f>
        <v>0</v>
      </c>
      <c r="Y24" s="535" t="s">
        <v>284</v>
      </c>
      <c r="Z24" s="536"/>
      <c r="AA24" s="536"/>
      <c r="AB24" s="537"/>
      <c r="AC24" s="65" t="s">
        <v>83</v>
      </c>
      <c r="AD24" s="65"/>
      <c r="AE24" s="65"/>
      <c r="AF24" s="65"/>
      <c r="AG24" s="535" t="s">
        <v>285</v>
      </c>
      <c r="AH24" s="536"/>
      <c r="AI24" s="537"/>
      <c r="AJ24" s="538" t="s">
        <v>85</v>
      </c>
      <c r="AK24" s="539"/>
      <c r="AL24" s="540"/>
      <c r="AM24" s="161" t="s">
        <v>365</v>
      </c>
      <c r="AN24" s="162">
        <f t="shared" ref="AN24" si="2">B24</f>
        <v>2</v>
      </c>
      <c r="AO24" s="523">
        <f t="shared" ref="AO24" si="3">MAX(AM25:AN28)</f>
        <v>0</v>
      </c>
      <c r="AQ24" s="150"/>
      <c r="AR24" s="499" t="s">
        <v>360</v>
      </c>
      <c r="AS24" s="499"/>
      <c r="AT24" s="499"/>
      <c r="AU24" s="499"/>
      <c r="AV24" s="499"/>
      <c r="AW24" s="499"/>
      <c r="AX24" s="499"/>
      <c r="AY24" s="499"/>
      <c r="AZ24" s="499"/>
      <c r="BA24" s="499"/>
      <c r="BB24" s="500" t="s">
        <v>84</v>
      </c>
      <c r="BC24" s="501"/>
      <c r="BD24" s="501"/>
      <c r="BE24" s="502"/>
      <c r="BF24" s="503" t="s">
        <v>86</v>
      </c>
      <c r="BG24" s="504"/>
      <c r="BH24" s="523">
        <f t="shared" ref="BH24" si="4">IFERROR(ROUNDDOWN(SUM(BF25:BG28),-3),0)</f>
        <v>0</v>
      </c>
    </row>
    <row r="25" spans="2:64" ht="5.0999999999999996" customHeight="1" x14ac:dyDescent="0.45">
      <c r="B25" s="591"/>
      <c r="C25" s="592"/>
      <c r="D25" s="593"/>
      <c r="E25" s="594"/>
      <c r="F25" s="518"/>
      <c r="G25" s="597"/>
      <c r="H25" s="518"/>
      <c r="I25" s="514"/>
      <c r="J25" s="518"/>
      <c r="K25" s="597"/>
      <c r="L25" s="518"/>
      <c r="M25" s="597"/>
      <c r="N25" s="518"/>
      <c r="O25" s="597"/>
      <c r="P25" s="518"/>
      <c r="Q25" s="521"/>
      <c r="R25" s="3"/>
      <c r="S25" s="3"/>
      <c r="T25" s="3"/>
      <c r="U25" s="533"/>
      <c r="V25" s="534"/>
      <c r="Y25" s="526" t="s">
        <v>88</v>
      </c>
      <c r="Z25" s="527"/>
      <c r="AA25" s="527"/>
      <c r="AB25" s="528"/>
      <c r="AC25" s="67" t="s">
        <v>89</v>
      </c>
      <c r="AD25" s="67"/>
      <c r="AE25" s="67"/>
      <c r="AF25" s="67"/>
      <c r="AG25" s="68" t="s">
        <v>90</v>
      </c>
      <c r="AH25" s="69"/>
      <c r="AI25" s="70"/>
      <c r="AJ25" s="496" t="s">
        <v>91</v>
      </c>
      <c r="AK25" s="496"/>
      <c r="AL25" s="496"/>
      <c r="AM25" s="496">
        <f t="shared" ref="AM25" si="5">ROUNDDOWN(MIN(IF(AND($G$13="有り",D24&lt;=3.6),130000*D24,0),390000),-3)</f>
        <v>0</v>
      </c>
      <c r="AN25" s="496"/>
      <c r="AO25" s="524"/>
      <c r="AP25" s="148"/>
      <c r="AQ25" s="532" t="s">
        <v>358</v>
      </c>
      <c r="AR25" s="498" t="s">
        <v>271</v>
      </c>
      <c r="AS25" s="498"/>
      <c r="AT25" s="498"/>
      <c r="AU25" s="498"/>
      <c r="AV25" s="498"/>
      <c r="AW25" s="498"/>
      <c r="AX25" s="498"/>
      <c r="AY25" s="498"/>
      <c r="AZ25" s="498"/>
      <c r="BA25" s="498"/>
      <c r="BB25" s="480" t="s">
        <v>101</v>
      </c>
      <c r="BC25" s="481"/>
      <c r="BD25" s="481"/>
      <c r="BE25" s="482"/>
      <c r="BF25" s="495">
        <f t="shared" ref="BF25" si="6">ROUND(U24,2)*50000</f>
        <v>0</v>
      </c>
      <c r="BG25" s="495"/>
      <c r="BH25" s="524"/>
      <c r="BI25" s="9" t="s">
        <v>273</v>
      </c>
    </row>
    <row r="26" spans="2:64" ht="5.0999999999999996" customHeight="1" x14ac:dyDescent="0.45">
      <c r="B26" s="591"/>
      <c r="C26" s="592"/>
      <c r="D26" s="593"/>
      <c r="E26" s="594"/>
      <c r="F26" s="518"/>
      <c r="G26" s="597"/>
      <c r="H26" s="518"/>
      <c r="I26" s="514"/>
      <c r="J26" s="518"/>
      <c r="K26" s="597"/>
      <c r="L26" s="518"/>
      <c r="M26" s="597"/>
      <c r="N26" s="518"/>
      <c r="O26" s="597"/>
      <c r="P26" s="518"/>
      <c r="Q26" s="521"/>
      <c r="R26" s="3"/>
      <c r="S26" s="3"/>
      <c r="T26" s="3"/>
      <c r="U26" s="533"/>
      <c r="V26" s="534"/>
      <c r="Y26" s="529"/>
      <c r="Z26" s="530"/>
      <c r="AA26" s="530"/>
      <c r="AB26" s="531"/>
      <c r="AC26" s="67" t="s">
        <v>92</v>
      </c>
      <c r="AD26" s="67"/>
      <c r="AE26" s="67"/>
      <c r="AF26" s="67"/>
      <c r="AG26" s="68" t="s">
        <v>93</v>
      </c>
      <c r="AH26" s="69"/>
      <c r="AI26" s="70"/>
      <c r="AJ26" s="496" t="s">
        <v>94</v>
      </c>
      <c r="AK26" s="496"/>
      <c r="AL26" s="496"/>
      <c r="AM26" s="496">
        <f t="shared" ref="AM26" si="7">ROUNDDOWN(MIN(IF(AND(OR($G$13="無し",$G$13=""),D24&lt;=3.6),120000*D24,0),360000),-3)</f>
        <v>0</v>
      </c>
      <c r="AN26" s="496"/>
      <c r="AO26" s="524"/>
      <c r="AP26" s="148"/>
      <c r="AQ26" s="532"/>
      <c r="AR26" s="498" t="s">
        <v>272</v>
      </c>
      <c r="AS26" s="498"/>
      <c r="AT26" s="498"/>
      <c r="AU26" s="498"/>
      <c r="AV26" s="498"/>
      <c r="AW26" s="498"/>
      <c r="AX26" s="498"/>
      <c r="AY26" s="498"/>
      <c r="AZ26" s="498"/>
      <c r="BA26" s="498"/>
      <c r="BB26" s="480" t="s">
        <v>102</v>
      </c>
      <c r="BC26" s="481"/>
      <c r="BD26" s="481"/>
      <c r="BE26" s="482"/>
      <c r="BF26" s="495">
        <f t="shared" ref="BF26" si="8">ROUND(V24,2)*20000</f>
        <v>0</v>
      </c>
      <c r="BG26" s="495"/>
      <c r="BH26" s="524"/>
      <c r="BI26" s="9" t="s">
        <v>274</v>
      </c>
    </row>
    <row r="27" spans="2:64" ht="5.0999999999999996" customHeight="1" x14ac:dyDescent="0.45">
      <c r="B27" s="591"/>
      <c r="C27" s="592"/>
      <c r="D27" s="593"/>
      <c r="E27" s="594"/>
      <c r="F27" s="518"/>
      <c r="G27" s="597"/>
      <c r="H27" s="518"/>
      <c r="I27" s="514"/>
      <c r="J27" s="518"/>
      <c r="K27" s="597"/>
      <c r="L27" s="518"/>
      <c r="M27" s="597"/>
      <c r="N27" s="518"/>
      <c r="O27" s="597"/>
      <c r="P27" s="518"/>
      <c r="Q27" s="521"/>
      <c r="R27" s="3"/>
      <c r="S27" s="3"/>
      <c r="T27" s="3"/>
      <c r="U27" s="533"/>
      <c r="V27" s="534"/>
      <c r="Y27" s="526" t="s">
        <v>95</v>
      </c>
      <c r="Z27" s="527"/>
      <c r="AA27" s="527"/>
      <c r="AB27" s="528"/>
      <c r="AC27" s="67" t="s">
        <v>89</v>
      </c>
      <c r="AD27" s="67"/>
      <c r="AE27" s="67"/>
      <c r="AF27" s="67"/>
      <c r="AG27" s="68" t="s">
        <v>96</v>
      </c>
      <c r="AH27" s="69"/>
      <c r="AI27" s="70"/>
      <c r="AJ27" s="496" t="s">
        <v>97</v>
      </c>
      <c r="AK27" s="496"/>
      <c r="AL27" s="496"/>
      <c r="AM27" s="496">
        <f t="shared" ref="AM27" si="9">ROUNDDOWN(IF(AND($G$13="有り",D24&gt;3.6),110000*D24,0),-3)</f>
        <v>0</v>
      </c>
      <c r="AN27" s="496"/>
      <c r="AO27" s="524"/>
      <c r="AP27" s="149"/>
      <c r="AQ27" s="492" t="s">
        <v>359</v>
      </c>
      <c r="AR27" s="493" t="s">
        <v>277</v>
      </c>
      <c r="AS27" s="494"/>
      <c r="AT27" s="494"/>
      <c r="AU27" s="494"/>
      <c r="AV27" s="494"/>
      <c r="AW27" s="494"/>
      <c r="AX27" s="494"/>
      <c r="AY27" s="494"/>
      <c r="AZ27" s="494"/>
      <c r="BA27" s="494"/>
      <c r="BB27" s="480" t="s">
        <v>102</v>
      </c>
      <c r="BC27" s="481"/>
      <c r="BD27" s="481"/>
      <c r="BE27" s="482"/>
      <c r="BF27" s="495">
        <f t="shared" ref="BF27" si="10">N24*20000</f>
        <v>0</v>
      </c>
      <c r="BG27" s="495"/>
      <c r="BH27" s="524"/>
      <c r="BI27" s="9" t="s">
        <v>275</v>
      </c>
      <c r="BJ27" s="147"/>
    </row>
    <row r="28" spans="2:64" ht="5.0999999999999996" customHeight="1" x14ac:dyDescent="0.45">
      <c r="B28" s="591"/>
      <c r="C28" s="592"/>
      <c r="D28" s="593"/>
      <c r="E28" s="594"/>
      <c r="F28" s="598"/>
      <c r="G28" s="599"/>
      <c r="H28" s="598"/>
      <c r="I28" s="601"/>
      <c r="J28" s="598"/>
      <c r="K28" s="599"/>
      <c r="L28" s="598"/>
      <c r="M28" s="599"/>
      <c r="N28" s="598"/>
      <c r="O28" s="599"/>
      <c r="P28" s="598"/>
      <c r="Q28" s="605"/>
      <c r="R28" s="3"/>
      <c r="S28" s="3"/>
      <c r="T28" s="3"/>
      <c r="U28" s="533"/>
      <c r="V28" s="534"/>
      <c r="Y28" s="529"/>
      <c r="Z28" s="530"/>
      <c r="AA28" s="530"/>
      <c r="AB28" s="531"/>
      <c r="AC28" s="67" t="s">
        <v>92</v>
      </c>
      <c r="AD28" s="67"/>
      <c r="AE28" s="67"/>
      <c r="AF28" s="67"/>
      <c r="AG28" s="68" t="s">
        <v>99</v>
      </c>
      <c r="AH28" s="69"/>
      <c r="AI28" s="70"/>
      <c r="AJ28" s="496" t="s">
        <v>100</v>
      </c>
      <c r="AK28" s="496"/>
      <c r="AL28" s="496"/>
      <c r="AM28" s="496">
        <f t="shared" ref="AM28" si="11">ROUNDDOWN(IF(AND(OR($G$13="無し",$G$13=""),D24&gt;3.6),100000*D24,0),-3)</f>
        <v>0</v>
      </c>
      <c r="AN28" s="496"/>
      <c r="AO28" s="525"/>
      <c r="AP28" s="149"/>
      <c r="AQ28" s="492"/>
      <c r="AR28" s="493" t="s">
        <v>278</v>
      </c>
      <c r="AS28" s="494"/>
      <c r="AT28" s="494"/>
      <c r="AU28" s="494"/>
      <c r="AV28" s="494"/>
      <c r="AW28" s="494"/>
      <c r="AX28" s="494"/>
      <c r="AY28" s="494"/>
      <c r="AZ28" s="494"/>
      <c r="BA28" s="494"/>
      <c r="BB28" s="480" t="s">
        <v>264</v>
      </c>
      <c r="BC28" s="481"/>
      <c r="BD28" s="481"/>
      <c r="BE28" s="482"/>
      <c r="BF28" s="495">
        <f t="shared" ref="BF28" si="12">P24*10000</f>
        <v>0</v>
      </c>
      <c r="BG28" s="495"/>
      <c r="BH28" s="525"/>
      <c r="BI28" s="9" t="s">
        <v>276</v>
      </c>
    </row>
    <row r="29" spans="2:64" ht="5.0999999999999996" customHeight="1" x14ac:dyDescent="0.45">
      <c r="B29" s="591">
        <v>3</v>
      </c>
      <c r="C29" s="592"/>
      <c r="D29" s="593"/>
      <c r="E29" s="594"/>
      <c r="F29" s="595"/>
      <c r="G29" s="596"/>
      <c r="H29" s="595"/>
      <c r="I29" s="600"/>
      <c r="J29" s="602"/>
      <c r="K29" s="603"/>
      <c r="L29" s="595"/>
      <c r="M29" s="596"/>
      <c r="N29" s="595"/>
      <c r="O29" s="596"/>
      <c r="P29" s="595"/>
      <c r="Q29" s="604"/>
      <c r="R29" s="3"/>
      <c r="S29" s="3"/>
      <c r="T29" s="3"/>
      <c r="U29" s="533">
        <f t="shared" ref="U29" si="13">IFERROR(ROUND(D29*J29/F29,3),0)</f>
        <v>0</v>
      </c>
      <c r="V29" s="534">
        <f t="shared" ref="V29" si="14">IFERROR(ROUND(D29*L29/F29,3),0)</f>
        <v>0</v>
      </c>
      <c r="Y29" s="535" t="s">
        <v>284</v>
      </c>
      <c r="Z29" s="536"/>
      <c r="AA29" s="536"/>
      <c r="AB29" s="537"/>
      <c r="AC29" s="65" t="s">
        <v>83</v>
      </c>
      <c r="AD29" s="65"/>
      <c r="AE29" s="65"/>
      <c r="AF29" s="65"/>
      <c r="AG29" s="535" t="s">
        <v>285</v>
      </c>
      <c r="AH29" s="536"/>
      <c r="AI29" s="537"/>
      <c r="AJ29" s="538" t="s">
        <v>85</v>
      </c>
      <c r="AK29" s="539"/>
      <c r="AL29" s="540"/>
      <c r="AM29" s="161" t="s">
        <v>365</v>
      </c>
      <c r="AN29" s="162">
        <f t="shared" ref="AN29" si="15">B29</f>
        <v>3</v>
      </c>
      <c r="AO29" s="523">
        <f t="shared" ref="AO29" si="16">MAX(AM30:AN33)</f>
        <v>0</v>
      </c>
      <c r="AQ29" s="150"/>
      <c r="AR29" s="499" t="s">
        <v>360</v>
      </c>
      <c r="AS29" s="499"/>
      <c r="AT29" s="499"/>
      <c r="AU29" s="499"/>
      <c r="AV29" s="499"/>
      <c r="AW29" s="499"/>
      <c r="AX29" s="499"/>
      <c r="AY29" s="499"/>
      <c r="AZ29" s="499"/>
      <c r="BA29" s="499"/>
      <c r="BB29" s="500" t="s">
        <v>84</v>
      </c>
      <c r="BC29" s="501"/>
      <c r="BD29" s="501"/>
      <c r="BE29" s="502"/>
      <c r="BF29" s="503" t="s">
        <v>86</v>
      </c>
      <c r="BG29" s="504"/>
      <c r="BH29" s="523">
        <f t="shared" ref="BH29" si="17">IFERROR(ROUNDDOWN(SUM(BF30:BG33),-3),0)</f>
        <v>0</v>
      </c>
    </row>
    <row r="30" spans="2:64" ht="5.0999999999999996" customHeight="1" x14ac:dyDescent="0.45">
      <c r="B30" s="591"/>
      <c r="C30" s="592"/>
      <c r="D30" s="593"/>
      <c r="E30" s="594"/>
      <c r="F30" s="518"/>
      <c r="G30" s="597"/>
      <c r="H30" s="518"/>
      <c r="I30" s="514"/>
      <c r="J30" s="518"/>
      <c r="K30" s="597"/>
      <c r="L30" s="518"/>
      <c r="M30" s="597"/>
      <c r="N30" s="518"/>
      <c r="O30" s="597"/>
      <c r="P30" s="518"/>
      <c r="Q30" s="521"/>
      <c r="R30" s="3"/>
      <c r="S30" s="3"/>
      <c r="T30" s="3"/>
      <c r="U30" s="533"/>
      <c r="V30" s="534"/>
      <c r="Y30" s="526" t="s">
        <v>88</v>
      </c>
      <c r="Z30" s="527"/>
      <c r="AA30" s="527"/>
      <c r="AB30" s="528"/>
      <c r="AC30" s="67" t="s">
        <v>89</v>
      </c>
      <c r="AD30" s="67"/>
      <c r="AE30" s="67"/>
      <c r="AF30" s="67"/>
      <c r="AG30" s="68" t="s">
        <v>90</v>
      </c>
      <c r="AH30" s="69"/>
      <c r="AI30" s="70"/>
      <c r="AJ30" s="496" t="s">
        <v>91</v>
      </c>
      <c r="AK30" s="496"/>
      <c r="AL30" s="496"/>
      <c r="AM30" s="496">
        <f t="shared" ref="AM30" si="18">ROUNDDOWN(MIN(IF(AND($G$13="有り",D29&lt;=3.6),130000*D29,0),390000),-3)</f>
        <v>0</v>
      </c>
      <c r="AN30" s="496"/>
      <c r="AO30" s="524"/>
      <c r="AP30" s="148"/>
      <c r="AQ30" s="532" t="s">
        <v>358</v>
      </c>
      <c r="AR30" s="498" t="s">
        <v>271</v>
      </c>
      <c r="AS30" s="498"/>
      <c r="AT30" s="498"/>
      <c r="AU30" s="498"/>
      <c r="AV30" s="498"/>
      <c r="AW30" s="498"/>
      <c r="AX30" s="498"/>
      <c r="AY30" s="498"/>
      <c r="AZ30" s="498"/>
      <c r="BA30" s="498"/>
      <c r="BB30" s="480" t="s">
        <v>101</v>
      </c>
      <c r="BC30" s="481"/>
      <c r="BD30" s="481"/>
      <c r="BE30" s="482"/>
      <c r="BF30" s="495">
        <f t="shared" ref="BF30" si="19">ROUND(U29,2)*50000</f>
        <v>0</v>
      </c>
      <c r="BG30" s="495"/>
      <c r="BH30" s="524"/>
      <c r="BI30" s="9" t="s">
        <v>273</v>
      </c>
    </row>
    <row r="31" spans="2:64" ht="5.0999999999999996" customHeight="1" x14ac:dyDescent="0.45">
      <c r="B31" s="591"/>
      <c r="C31" s="592"/>
      <c r="D31" s="593"/>
      <c r="E31" s="594"/>
      <c r="F31" s="518"/>
      <c r="G31" s="597"/>
      <c r="H31" s="518"/>
      <c r="I31" s="514"/>
      <c r="J31" s="518"/>
      <c r="K31" s="597"/>
      <c r="L31" s="518"/>
      <c r="M31" s="597"/>
      <c r="N31" s="518"/>
      <c r="O31" s="597"/>
      <c r="P31" s="518"/>
      <c r="Q31" s="521"/>
      <c r="R31" s="3"/>
      <c r="S31" s="3"/>
      <c r="T31" s="3"/>
      <c r="U31" s="533"/>
      <c r="V31" s="534"/>
      <c r="Y31" s="529"/>
      <c r="Z31" s="530"/>
      <c r="AA31" s="530"/>
      <c r="AB31" s="531"/>
      <c r="AC31" s="67" t="s">
        <v>92</v>
      </c>
      <c r="AD31" s="67"/>
      <c r="AE31" s="67"/>
      <c r="AF31" s="67"/>
      <c r="AG31" s="68" t="s">
        <v>93</v>
      </c>
      <c r="AH31" s="69"/>
      <c r="AI31" s="70"/>
      <c r="AJ31" s="496" t="s">
        <v>94</v>
      </c>
      <c r="AK31" s="496"/>
      <c r="AL31" s="496"/>
      <c r="AM31" s="496">
        <f t="shared" ref="AM31" si="20">ROUNDDOWN(MIN(IF(AND(OR($G$13="無し",$G$13=""),D29&lt;=3.6),120000*D29,0),360000),-3)</f>
        <v>0</v>
      </c>
      <c r="AN31" s="496"/>
      <c r="AO31" s="524"/>
      <c r="AP31" s="148"/>
      <c r="AQ31" s="532"/>
      <c r="AR31" s="498" t="s">
        <v>272</v>
      </c>
      <c r="AS31" s="498"/>
      <c r="AT31" s="498"/>
      <c r="AU31" s="498"/>
      <c r="AV31" s="498"/>
      <c r="AW31" s="498"/>
      <c r="AX31" s="498"/>
      <c r="AY31" s="498"/>
      <c r="AZ31" s="498"/>
      <c r="BA31" s="498"/>
      <c r="BB31" s="480" t="s">
        <v>102</v>
      </c>
      <c r="BC31" s="481"/>
      <c r="BD31" s="481"/>
      <c r="BE31" s="482"/>
      <c r="BF31" s="495">
        <f t="shared" ref="BF31" si="21">ROUND(V29,2)*20000</f>
        <v>0</v>
      </c>
      <c r="BG31" s="495"/>
      <c r="BH31" s="524"/>
      <c r="BI31" s="9" t="s">
        <v>274</v>
      </c>
    </row>
    <row r="32" spans="2:64" ht="5.0999999999999996" customHeight="1" x14ac:dyDescent="0.45">
      <c r="B32" s="591"/>
      <c r="C32" s="592"/>
      <c r="D32" s="593"/>
      <c r="E32" s="594"/>
      <c r="F32" s="518"/>
      <c r="G32" s="597"/>
      <c r="H32" s="518"/>
      <c r="I32" s="514"/>
      <c r="J32" s="518"/>
      <c r="K32" s="597"/>
      <c r="L32" s="518"/>
      <c r="M32" s="597"/>
      <c r="N32" s="518"/>
      <c r="O32" s="597"/>
      <c r="P32" s="518"/>
      <c r="Q32" s="521"/>
      <c r="R32" s="3"/>
      <c r="S32" s="3"/>
      <c r="T32" s="3"/>
      <c r="U32" s="533"/>
      <c r="V32" s="534"/>
      <c r="Y32" s="526" t="s">
        <v>95</v>
      </c>
      <c r="Z32" s="527"/>
      <c r="AA32" s="527"/>
      <c r="AB32" s="528"/>
      <c r="AC32" s="67" t="s">
        <v>89</v>
      </c>
      <c r="AD32" s="67"/>
      <c r="AE32" s="67"/>
      <c r="AF32" s="67"/>
      <c r="AG32" s="68" t="s">
        <v>96</v>
      </c>
      <c r="AH32" s="69"/>
      <c r="AI32" s="70"/>
      <c r="AJ32" s="496" t="s">
        <v>97</v>
      </c>
      <c r="AK32" s="496"/>
      <c r="AL32" s="496"/>
      <c r="AM32" s="496">
        <f t="shared" ref="AM32" si="22">ROUNDDOWN(IF(AND($G$13="有り",D29&gt;3.6),110000*D29,0),-3)</f>
        <v>0</v>
      </c>
      <c r="AN32" s="496"/>
      <c r="AO32" s="524"/>
      <c r="AP32" s="149"/>
      <c r="AQ32" s="492" t="s">
        <v>359</v>
      </c>
      <c r="AR32" s="493" t="s">
        <v>277</v>
      </c>
      <c r="AS32" s="494"/>
      <c r="AT32" s="494"/>
      <c r="AU32" s="494"/>
      <c r="AV32" s="494"/>
      <c r="AW32" s="494"/>
      <c r="AX32" s="494"/>
      <c r="AY32" s="494"/>
      <c r="AZ32" s="494"/>
      <c r="BA32" s="494"/>
      <c r="BB32" s="480" t="s">
        <v>102</v>
      </c>
      <c r="BC32" s="481"/>
      <c r="BD32" s="481"/>
      <c r="BE32" s="482"/>
      <c r="BF32" s="495">
        <f t="shared" ref="BF32" si="23">N29*20000</f>
        <v>0</v>
      </c>
      <c r="BG32" s="495"/>
      <c r="BH32" s="524"/>
      <c r="BI32" s="9" t="s">
        <v>275</v>
      </c>
      <c r="BJ32" s="147"/>
    </row>
    <row r="33" spans="2:62" ht="5.0999999999999996" customHeight="1" x14ac:dyDescent="0.45">
      <c r="B33" s="591"/>
      <c r="C33" s="592"/>
      <c r="D33" s="593"/>
      <c r="E33" s="594"/>
      <c r="F33" s="598"/>
      <c r="G33" s="599"/>
      <c r="H33" s="598"/>
      <c r="I33" s="601"/>
      <c r="J33" s="598"/>
      <c r="K33" s="599"/>
      <c r="L33" s="598"/>
      <c r="M33" s="599"/>
      <c r="N33" s="598"/>
      <c r="O33" s="599"/>
      <c r="P33" s="598"/>
      <c r="Q33" s="605"/>
      <c r="R33" s="3"/>
      <c r="S33" s="3"/>
      <c r="T33" s="3"/>
      <c r="U33" s="533"/>
      <c r="V33" s="534"/>
      <c r="Y33" s="529"/>
      <c r="Z33" s="530"/>
      <c r="AA33" s="530"/>
      <c r="AB33" s="531"/>
      <c r="AC33" s="67" t="s">
        <v>92</v>
      </c>
      <c r="AD33" s="67"/>
      <c r="AE33" s="67"/>
      <c r="AF33" s="67"/>
      <c r="AG33" s="68" t="s">
        <v>99</v>
      </c>
      <c r="AH33" s="69"/>
      <c r="AI33" s="70"/>
      <c r="AJ33" s="496" t="s">
        <v>100</v>
      </c>
      <c r="AK33" s="496"/>
      <c r="AL33" s="496"/>
      <c r="AM33" s="496">
        <f t="shared" ref="AM33" si="24">ROUNDDOWN(IF(AND(OR($G$13="無し",$G$13=""),D29&gt;3.6),100000*D29,0),-3)</f>
        <v>0</v>
      </c>
      <c r="AN33" s="496"/>
      <c r="AO33" s="525"/>
      <c r="AP33" s="149"/>
      <c r="AQ33" s="492"/>
      <c r="AR33" s="493" t="s">
        <v>278</v>
      </c>
      <c r="AS33" s="494"/>
      <c r="AT33" s="494"/>
      <c r="AU33" s="494"/>
      <c r="AV33" s="494"/>
      <c r="AW33" s="494"/>
      <c r="AX33" s="494"/>
      <c r="AY33" s="494"/>
      <c r="AZ33" s="494"/>
      <c r="BA33" s="494"/>
      <c r="BB33" s="480" t="s">
        <v>264</v>
      </c>
      <c r="BC33" s="481"/>
      <c r="BD33" s="481"/>
      <c r="BE33" s="482"/>
      <c r="BF33" s="495">
        <f t="shared" ref="BF33" si="25">P29*10000</f>
        <v>0</v>
      </c>
      <c r="BG33" s="495"/>
      <c r="BH33" s="525"/>
      <c r="BI33" s="9" t="s">
        <v>276</v>
      </c>
    </row>
    <row r="34" spans="2:62" ht="5.0999999999999996" customHeight="1" x14ac:dyDescent="0.45">
      <c r="B34" s="591">
        <v>4</v>
      </c>
      <c r="C34" s="592"/>
      <c r="D34" s="593"/>
      <c r="E34" s="594"/>
      <c r="F34" s="595"/>
      <c r="G34" s="596"/>
      <c r="H34" s="595"/>
      <c r="I34" s="600"/>
      <c r="J34" s="602"/>
      <c r="K34" s="603"/>
      <c r="L34" s="595"/>
      <c r="M34" s="596"/>
      <c r="N34" s="595"/>
      <c r="O34" s="596"/>
      <c r="P34" s="595"/>
      <c r="Q34" s="604"/>
      <c r="R34" s="3"/>
      <c r="S34" s="3"/>
      <c r="T34" s="3"/>
      <c r="U34" s="533">
        <f t="shared" ref="U34" si="26">IFERROR(ROUND(D34*J34/F34,3),0)</f>
        <v>0</v>
      </c>
      <c r="V34" s="534">
        <f t="shared" ref="V34" si="27">IFERROR(ROUND(D34*L34/F34,3),0)</f>
        <v>0</v>
      </c>
      <c r="Y34" s="535" t="s">
        <v>284</v>
      </c>
      <c r="Z34" s="536"/>
      <c r="AA34" s="536"/>
      <c r="AB34" s="537"/>
      <c r="AC34" s="65" t="s">
        <v>83</v>
      </c>
      <c r="AD34" s="65"/>
      <c r="AE34" s="65"/>
      <c r="AF34" s="65"/>
      <c r="AG34" s="535" t="s">
        <v>285</v>
      </c>
      <c r="AH34" s="536"/>
      <c r="AI34" s="537"/>
      <c r="AJ34" s="538" t="s">
        <v>85</v>
      </c>
      <c r="AK34" s="539"/>
      <c r="AL34" s="540"/>
      <c r="AM34" s="161" t="s">
        <v>365</v>
      </c>
      <c r="AN34" s="162">
        <f t="shared" ref="AN34" si="28">B34</f>
        <v>4</v>
      </c>
      <c r="AO34" s="523">
        <f t="shared" ref="AO34" si="29">MAX(AM35:AN38)</f>
        <v>0</v>
      </c>
      <c r="AQ34" s="150"/>
      <c r="AR34" s="499" t="s">
        <v>360</v>
      </c>
      <c r="AS34" s="499"/>
      <c r="AT34" s="499"/>
      <c r="AU34" s="499"/>
      <c r="AV34" s="499"/>
      <c r="AW34" s="499"/>
      <c r="AX34" s="499"/>
      <c r="AY34" s="499"/>
      <c r="AZ34" s="499"/>
      <c r="BA34" s="499"/>
      <c r="BB34" s="500" t="s">
        <v>84</v>
      </c>
      <c r="BC34" s="501"/>
      <c r="BD34" s="501"/>
      <c r="BE34" s="502"/>
      <c r="BF34" s="503" t="s">
        <v>86</v>
      </c>
      <c r="BG34" s="504"/>
      <c r="BH34" s="523">
        <f t="shared" ref="BH34" si="30">IFERROR(ROUNDDOWN(SUM(BF35:BG38),-3),0)</f>
        <v>0</v>
      </c>
    </row>
    <row r="35" spans="2:62" ht="5.0999999999999996" customHeight="1" x14ac:dyDescent="0.45">
      <c r="B35" s="591"/>
      <c r="C35" s="592"/>
      <c r="D35" s="593"/>
      <c r="E35" s="594"/>
      <c r="F35" s="518"/>
      <c r="G35" s="597"/>
      <c r="H35" s="518"/>
      <c r="I35" s="514"/>
      <c r="J35" s="518"/>
      <c r="K35" s="597"/>
      <c r="L35" s="518"/>
      <c r="M35" s="597"/>
      <c r="N35" s="518"/>
      <c r="O35" s="597"/>
      <c r="P35" s="518"/>
      <c r="Q35" s="521"/>
      <c r="R35" s="3"/>
      <c r="S35" s="3"/>
      <c r="T35" s="3"/>
      <c r="U35" s="533"/>
      <c r="V35" s="534"/>
      <c r="Y35" s="526" t="s">
        <v>88</v>
      </c>
      <c r="Z35" s="527"/>
      <c r="AA35" s="527"/>
      <c r="AB35" s="528"/>
      <c r="AC35" s="67" t="s">
        <v>89</v>
      </c>
      <c r="AD35" s="67"/>
      <c r="AE35" s="67"/>
      <c r="AF35" s="67"/>
      <c r="AG35" s="68" t="s">
        <v>90</v>
      </c>
      <c r="AH35" s="69"/>
      <c r="AI35" s="70"/>
      <c r="AJ35" s="496" t="s">
        <v>91</v>
      </c>
      <c r="AK35" s="496"/>
      <c r="AL35" s="496"/>
      <c r="AM35" s="496">
        <f t="shared" ref="AM35" si="31">ROUNDDOWN(MIN(IF(AND($G$13="有り",D34&lt;=3.6),130000*D34,0),390000),-3)</f>
        <v>0</v>
      </c>
      <c r="AN35" s="496"/>
      <c r="AO35" s="524"/>
      <c r="AP35" s="148"/>
      <c r="AQ35" s="532" t="s">
        <v>358</v>
      </c>
      <c r="AR35" s="498" t="s">
        <v>271</v>
      </c>
      <c r="AS35" s="498"/>
      <c r="AT35" s="498"/>
      <c r="AU35" s="498"/>
      <c r="AV35" s="498"/>
      <c r="AW35" s="498"/>
      <c r="AX35" s="498"/>
      <c r="AY35" s="498"/>
      <c r="AZ35" s="498"/>
      <c r="BA35" s="498"/>
      <c r="BB35" s="480" t="s">
        <v>101</v>
      </c>
      <c r="BC35" s="481"/>
      <c r="BD35" s="481"/>
      <c r="BE35" s="482"/>
      <c r="BF35" s="495">
        <f t="shared" ref="BF35" si="32">ROUND(U34,2)*50000</f>
        <v>0</v>
      </c>
      <c r="BG35" s="495"/>
      <c r="BH35" s="524"/>
      <c r="BI35" s="9" t="s">
        <v>273</v>
      </c>
    </row>
    <row r="36" spans="2:62" ht="5.0999999999999996" customHeight="1" x14ac:dyDescent="0.45">
      <c r="B36" s="591"/>
      <c r="C36" s="592"/>
      <c r="D36" s="593"/>
      <c r="E36" s="594"/>
      <c r="F36" s="518"/>
      <c r="G36" s="597"/>
      <c r="H36" s="518"/>
      <c r="I36" s="514"/>
      <c r="J36" s="518"/>
      <c r="K36" s="597"/>
      <c r="L36" s="518"/>
      <c r="M36" s="597"/>
      <c r="N36" s="518"/>
      <c r="O36" s="597"/>
      <c r="P36" s="518"/>
      <c r="Q36" s="521"/>
      <c r="R36" s="3"/>
      <c r="S36" s="3"/>
      <c r="T36" s="3"/>
      <c r="U36" s="533"/>
      <c r="V36" s="534"/>
      <c r="Y36" s="529"/>
      <c r="Z36" s="530"/>
      <c r="AA36" s="530"/>
      <c r="AB36" s="531"/>
      <c r="AC36" s="67" t="s">
        <v>92</v>
      </c>
      <c r="AD36" s="67"/>
      <c r="AE36" s="67"/>
      <c r="AF36" s="67"/>
      <c r="AG36" s="68" t="s">
        <v>93</v>
      </c>
      <c r="AH36" s="69"/>
      <c r="AI36" s="70"/>
      <c r="AJ36" s="496" t="s">
        <v>94</v>
      </c>
      <c r="AK36" s="496"/>
      <c r="AL36" s="496"/>
      <c r="AM36" s="496">
        <f t="shared" ref="AM36" si="33">ROUNDDOWN(MIN(IF(AND(OR($G$13="無し",$G$13=""),D34&lt;=3.6),120000*D34,0),360000),-3)</f>
        <v>0</v>
      </c>
      <c r="AN36" s="496"/>
      <c r="AO36" s="524"/>
      <c r="AP36" s="148"/>
      <c r="AQ36" s="532"/>
      <c r="AR36" s="498" t="s">
        <v>272</v>
      </c>
      <c r="AS36" s="498"/>
      <c r="AT36" s="498"/>
      <c r="AU36" s="498"/>
      <c r="AV36" s="498"/>
      <c r="AW36" s="498"/>
      <c r="AX36" s="498"/>
      <c r="AY36" s="498"/>
      <c r="AZ36" s="498"/>
      <c r="BA36" s="498"/>
      <c r="BB36" s="480" t="s">
        <v>102</v>
      </c>
      <c r="BC36" s="481"/>
      <c r="BD36" s="481"/>
      <c r="BE36" s="482"/>
      <c r="BF36" s="495">
        <f t="shared" ref="BF36" si="34">ROUND(V34,2)*20000</f>
        <v>0</v>
      </c>
      <c r="BG36" s="495"/>
      <c r="BH36" s="524"/>
      <c r="BI36" s="9" t="s">
        <v>274</v>
      </c>
    </row>
    <row r="37" spans="2:62" ht="5.0999999999999996" customHeight="1" x14ac:dyDescent="0.45">
      <c r="B37" s="591"/>
      <c r="C37" s="592"/>
      <c r="D37" s="593"/>
      <c r="E37" s="594"/>
      <c r="F37" s="518"/>
      <c r="G37" s="597"/>
      <c r="H37" s="518"/>
      <c r="I37" s="514"/>
      <c r="J37" s="518"/>
      <c r="K37" s="597"/>
      <c r="L37" s="518"/>
      <c r="M37" s="597"/>
      <c r="N37" s="518"/>
      <c r="O37" s="597"/>
      <c r="P37" s="518"/>
      <c r="Q37" s="521"/>
      <c r="R37" s="3"/>
      <c r="S37" s="3"/>
      <c r="T37" s="3"/>
      <c r="U37" s="533"/>
      <c r="V37" s="534"/>
      <c r="Y37" s="526" t="s">
        <v>95</v>
      </c>
      <c r="Z37" s="527"/>
      <c r="AA37" s="527"/>
      <c r="AB37" s="528"/>
      <c r="AC37" s="67" t="s">
        <v>89</v>
      </c>
      <c r="AD37" s="67"/>
      <c r="AE37" s="67"/>
      <c r="AF37" s="67"/>
      <c r="AG37" s="68" t="s">
        <v>96</v>
      </c>
      <c r="AH37" s="69"/>
      <c r="AI37" s="70"/>
      <c r="AJ37" s="496" t="s">
        <v>97</v>
      </c>
      <c r="AK37" s="496"/>
      <c r="AL37" s="496"/>
      <c r="AM37" s="496">
        <f t="shared" ref="AM37" si="35">ROUNDDOWN(IF(AND($G$13="有り",D34&gt;3.6),110000*D34,0),-3)</f>
        <v>0</v>
      </c>
      <c r="AN37" s="496"/>
      <c r="AO37" s="524"/>
      <c r="AP37" s="149"/>
      <c r="AQ37" s="492" t="s">
        <v>359</v>
      </c>
      <c r="AR37" s="493" t="s">
        <v>277</v>
      </c>
      <c r="AS37" s="494"/>
      <c r="AT37" s="494"/>
      <c r="AU37" s="494"/>
      <c r="AV37" s="494"/>
      <c r="AW37" s="494"/>
      <c r="AX37" s="494"/>
      <c r="AY37" s="494"/>
      <c r="AZ37" s="494"/>
      <c r="BA37" s="494"/>
      <c r="BB37" s="480" t="s">
        <v>102</v>
      </c>
      <c r="BC37" s="481"/>
      <c r="BD37" s="481"/>
      <c r="BE37" s="482"/>
      <c r="BF37" s="495">
        <f t="shared" ref="BF37" si="36">N34*20000</f>
        <v>0</v>
      </c>
      <c r="BG37" s="495"/>
      <c r="BH37" s="524"/>
      <c r="BI37" s="9" t="s">
        <v>275</v>
      </c>
      <c r="BJ37" s="147"/>
    </row>
    <row r="38" spans="2:62" ht="5.0999999999999996" customHeight="1" x14ac:dyDescent="0.45">
      <c r="B38" s="591"/>
      <c r="C38" s="592"/>
      <c r="D38" s="593"/>
      <c r="E38" s="594"/>
      <c r="F38" s="598"/>
      <c r="G38" s="599"/>
      <c r="H38" s="598"/>
      <c r="I38" s="601"/>
      <c r="J38" s="598"/>
      <c r="K38" s="599"/>
      <c r="L38" s="598"/>
      <c r="M38" s="599"/>
      <c r="N38" s="598"/>
      <c r="O38" s="599"/>
      <c r="P38" s="598"/>
      <c r="Q38" s="605"/>
      <c r="R38" s="3"/>
      <c r="S38" s="3"/>
      <c r="T38" s="3"/>
      <c r="U38" s="533"/>
      <c r="V38" s="534"/>
      <c r="Y38" s="529"/>
      <c r="Z38" s="530"/>
      <c r="AA38" s="530"/>
      <c r="AB38" s="531"/>
      <c r="AC38" s="67" t="s">
        <v>92</v>
      </c>
      <c r="AD38" s="67"/>
      <c r="AE38" s="67"/>
      <c r="AF38" s="67"/>
      <c r="AG38" s="68" t="s">
        <v>99</v>
      </c>
      <c r="AH38" s="69"/>
      <c r="AI38" s="70"/>
      <c r="AJ38" s="496" t="s">
        <v>100</v>
      </c>
      <c r="AK38" s="496"/>
      <c r="AL38" s="496"/>
      <c r="AM38" s="496">
        <f t="shared" ref="AM38" si="37">ROUNDDOWN(IF(AND(OR($G$13="無し",$G$13=""),D34&gt;3.6),100000*D34,0),-3)</f>
        <v>0</v>
      </c>
      <c r="AN38" s="496"/>
      <c r="AO38" s="525"/>
      <c r="AP38" s="149"/>
      <c r="AQ38" s="492"/>
      <c r="AR38" s="493" t="s">
        <v>278</v>
      </c>
      <c r="AS38" s="494"/>
      <c r="AT38" s="494"/>
      <c r="AU38" s="494"/>
      <c r="AV38" s="494"/>
      <c r="AW38" s="494"/>
      <c r="AX38" s="494"/>
      <c r="AY38" s="494"/>
      <c r="AZ38" s="494"/>
      <c r="BA38" s="494"/>
      <c r="BB38" s="480" t="s">
        <v>264</v>
      </c>
      <c r="BC38" s="481"/>
      <c r="BD38" s="481"/>
      <c r="BE38" s="482"/>
      <c r="BF38" s="495">
        <f t="shared" ref="BF38" si="38">P34*10000</f>
        <v>0</v>
      </c>
      <c r="BG38" s="495"/>
      <c r="BH38" s="525"/>
      <c r="BI38" s="9" t="s">
        <v>276</v>
      </c>
    </row>
    <row r="39" spans="2:62" ht="5.0999999999999996" customHeight="1" x14ac:dyDescent="0.45">
      <c r="B39" s="591">
        <v>5</v>
      </c>
      <c r="C39" s="592"/>
      <c r="D39" s="593"/>
      <c r="E39" s="594"/>
      <c r="F39" s="595"/>
      <c r="G39" s="596"/>
      <c r="H39" s="595"/>
      <c r="I39" s="600"/>
      <c r="J39" s="602"/>
      <c r="K39" s="603"/>
      <c r="L39" s="595"/>
      <c r="M39" s="596"/>
      <c r="N39" s="595"/>
      <c r="O39" s="596"/>
      <c r="P39" s="595"/>
      <c r="Q39" s="604"/>
      <c r="R39" s="3"/>
      <c r="S39" s="3"/>
      <c r="T39" s="3"/>
      <c r="U39" s="533">
        <f t="shared" ref="U39" si="39">IFERROR(ROUND(D39*J39/F39,3),0)</f>
        <v>0</v>
      </c>
      <c r="V39" s="534">
        <f t="shared" ref="V39" si="40">IFERROR(ROUND(D39*L39/F39,3),0)</f>
        <v>0</v>
      </c>
      <c r="Y39" s="535" t="s">
        <v>284</v>
      </c>
      <c r="Z39" s="536"/>
      <c r="AA39" s="536"/>
      <c r="AB39" s="537"/>
      <c r="AC39" s="65" t="s">
        <v>83</v>
      </c>
      <c r="AD39" s="65"/>
      <c r="AE39" s="65"/>
      <c r="AF39" s="65"/>
      <c r="AG39" s="535" t="s">
        <v>285</v>
      </c>
      <c r="AH39" s="536"/>
      <c r="AI39" s="537"/>
      <c r="AJ39" s="538" t="s">
        <v>85</v>
      </c>
      <c r="AK39" s="539"/>
      <c r="AL39" s="540"/>
      <c r="AM39" s="161" t="s">
        <v>365</v>
      </c>
      <c r="AN39" s="162">
        <f t="shared" ref="AN39" si="41">B39</f>
        <v>5</v>
      </c>
      <c r="AO39" s="523">
        <f t="shared" ref="AO39" si="42">MAX(AM40:AN43)</f>
        <v>0</v>
      </c>
      <c r="AQ39" s="150"/>
      <c r="AR39" s="499" t="s">
        <v>360</v>
      </c>
      <c r="AS39" s="499"/>
      <c r="AT39" s="499"/>
      <c r="AU39" s="499"/>
      <c r="AV39" s="499"/>
      <c r="AW39" s="499"/>
      <c r="AX39" s="499"/>
      <c r="AY39" s="499"/>
      <c r="AZ39" s="499"/>
      <c r="BA39" s="499"/>
      <c r="BB39" s="500" t="s">
        <v>84</v>
      </c>
      <c r="BC39" s="501"/>
      <c r="BD39" s="501"/>
      <c r="BE39" s="502"/>
      <c r="BF39" s="503" t="s">
        <v>86</v>
      </c>
      <c r="BG39" s="504"/>
      <c r="BH39" s="523">
        <f t="shared" ref="BH39" si="43">IFERROR(ROUNDDOWN(SUM(BF40:BG43),-3),0)</f>
        <v>0</v>
      </c>
    </row>
    <row r="40" spans="2:62" ht="5.0999999999999996" customHeight="1" x14ac:dyDescent="0.45">
      <c r="B40" s="591"/>
      <c r="C40" s="592"/>
      <c r="D40" s="593"/>
      <c r="E40" s="594"/>
      <c r="F40" s="518"/>
      <c r="G40" s="597"/>
      <c r="H40" s="518"/>
      <c r="I40" s="514"/>
      <c r="J40" s="518"/>
      <c r="K40" s="597"/>
      <c r="L40" s="518"/>
      <c r="M40" s="597"/>
      <c r="N40" s="518"/>
      <c r="O40" s="597"/>
      <c r="P40" s="518"/>
      <c r="Q40" s="521"/>
      <c r="R40" s="3"/>
      <c r="S40" s="3"/>
      <c r="T40" s="3"/>
      <c r="U40" s="533"/>
      <c r="V40" s="534"/>
      <c r="Y40" s="526" t="s">
        <v>88</v>
      </c>
      <c r="Z40" s="527"/>
      <c r="AA40" s="527"/>
      <c r="AB40" s="528"/>
      <c r="AC40" s="67" t="s">
        <v>89</v>
      </c>
      <c r="AD40" s="67"/>
      <c r="AE40" s="67"/>
      <c r="AF40" s="67"/>
      <c r="AG40" s="68" t="s">
        <v>90</v>
      </c>
      <c r="AH40" s="69"/>
      <c r="AI40" s="70"/>
      <c r="AJ40" s="496" t="s">
        <v>91</v>
      </c>
      <c r="AK40" s="496"/>
      <c r="AL40" s="496"/>
      <c r="AM40" s="496">
        <f t="shared" ref="AM40" si="44">ROUNDDOWN(MIN(IF(AND($G$13="有り",D39&lt;=3.6),130000*D39,0),390000),-3)</f>
        <v>0</v>
      </c>
      <c r="AN40" s="496"/>
      <c r="AO40" s="524"/>
      <c r="AP40" s="148"/>
      <c r="AQ40" s="532" t="s">
        <v>358</v>
      </c>
      <c r="AR40" s="498" t="s">
        <v>271</v>
      </c>
      <c r="AS40" s="498"/>
      <c r="AT40" s="498"/>
      <c r="AU40" s="498"/>
      <c r="AV40" s="498"/>
      <c r="AW40" s="498"/>
      <c r="AX40" s="498"/>
      <c r="AY40" s="498"/>
      <c r="AZ40" s="498"/>
      <c r="BA40" s="498"/>
      <c r="BB40" s="480" t="s">
        <v>101</v>
      </c>
      <c r="BC40" s="481"/>
      <c r="BD40" s="481"/>
      <c r="BE40" s="482"/>
      <c r="BF40" s="495">
        <f t="shared" ref="BF40" si="45">ROUND(U39,2)*50000</f>
        <v>0</v>
      </c>
      <c r="BG40" s="495"/>
      <c r="BH40" s="524"/>
      <c r="BI40" s="9" t="s">
        <v>273</v>
      </c>
    </row>
    <row r="41" spans="2:62" ht="5.0999999999999996" customHeight="1" x14ac:dyDescent="0.45">
      <c r="B41" s="591"/>
      <c r="C41" s="592"/>
      <c r="D41" s="593"/>
      <c r="E41" s="594"/>
      <c r="F41" s="518"/>
      <c r="G41" s="597"/>
      <c r="H41" s="518"/>
      <c r="I41" s="514"/>
      <c r="J41" s="518"/>
      <c r="K41" s="597"/>
      <c r="L41" s="518"/>
      <c r="M41" s="597"/>
      <c r="N41" s="518"/>
      <c r="O41" s="597"/>
      <c r="P41" s="518"/>
      <c r="Q41" s="521"/>
      <c r="R41" s="3"/>
      <c r="S41" s="3"/>
      <c r="T41" s="3"/>
      <c r="U41" s="533"/>
      <c r="V41" s="534"/>
      <c r="Y41" s="529"/>
      <c r="Z41" s="530"/>
      <c r="AA41" s="530"/>
      <c r="AB41" s="531"/>
      <c r="AC41" s="67" t="s">
        <v>92</v>
      </c>
      <c r="AD41" s="67"/>
      <c r="AE41" s="67"/>
      <c r="AF41" s="67"/>
      <c r="AG41" s="68" t="s">
        <v>93</v>
      </c>
      <c r="AH41" s="69"/>
      <c r="AI41" s="70"/>
      <c r="AJ41" s="496" t="s">
        <v>94</v>
      </c>
      <c r="AK41" s="496"/>
      <c r="AL41" s="496"/>
      <c r="AM41" s="496">
        <f t="shared" ref="AM41" si="46">ROUNDDOWN(MIN(IF(AND(OR($G$13="無し",$G$13=""),D39&lt;=3.6),120000*D39,0),360000),-3)</f>
        <v>0</v>
      </c>
      <c r="AN41" s="496"/>
      <c r="AO41" s="524"/>
      <c r="AP41" s="148"/>
      <c r="AQ41" s="532"/>
      <c r="AR41" s="498" t="s">
        <v>272</v>
      </c>
      <c r="AS41" s="498"/>
      <c r="AT41" s="498"/>
      <c r="AU41" s="498"/>
      <c r="AV41" s="498"/>
      <c r="AW41" s="498"/>
      <c r="AX41" s="498"/>
      <c r="AY41" s="498"/>
      <c r="AZ41" s="498"/>
      <c r="BA41" s="498"/>
      <c r="BB41" s="480" t="s">
        <v>102</v>
      </c>
      <c r="BC41" s="481"/>
      <c r="BD41" s="481"/>
      <c r="BE41" s="482"/>
      <c r="BF41" s="495">
        <f t="shared" ref="BF41" si="47">ROUND(V39,2)*20000</f>
        <v>0</v>
      </c>
      <c r="BG41" s="495"/>
      <c r="BH41" s="524"/>
      <c r="BI41" s="9" t="s">
        <v>274</v>
      </c>
    </row>
    <row r="42" spans="2:62" ht="5.0999999999999996" customHeight="1" x14ac:dyDescent="0.45">
      <c r="B42" s="591"/>
      <c r="C42" s="592"/>
      <c r="D42" s="593"/>
      <c r="E42" s="594"/>
      <c r="F42" s="518"/>
      <c r="G42" s="597"/>
      <c r="H42" s="518"/>
      <c r="I42" s="514"/>
      <c r="J42" s="518"/>
      <c r="K42" s="597"/>
      <c r="L42" s="518"/>
      <c r="M42" s="597"/>
      <c r="N42" s="518"/>
      <c r="O42" s="597"/>
      <c r="P42" s="518"/>
      <c r="Q42" s="521"/>
      <c r="R42" s="3"/>
      <c r="S42" s="3"/>
      <c r="T42" s="3"/>
      <c r="U42" s="533"/>
      <c r="V42" s="534"/>
      <c r="Y42" s="526" t="s">
        <v>95</v>
      </c>
      <c r="Z42" s="527"/>
      <c r="AA42" s="527"/>
      <c r="AB42" s="528"/>
      <c r="AC42" s="67" t="s">
        <v>89</v>
      </c>
      <c r="AD42" s="67"/>
      <c r="AE42" s="67"/>
      <c r="AF42" s="67"/>
      <c r="AG42" s="68" t="s">
        <v>96</v>
      </c>
      <c r="AH42" s="69"/>
      <c r="AI42" s="70"/>
      <c r="AJ42" s="496" t="s">
        <v>97</v>
      </c>
      <c r="AK42" s="496"/>
      <c r="AL42" s="496"/>
      <c r="AM42" s="496">
        <f t="shared" ref="AM42" si="48">ROUNDDOWN(IF(AND($G$13="有り",D39&gt;3.6),110000*D39,0),-3)</f>
        <v>0</v>
      </c>
      <c r="AN42" s="496"/>
      <c r="AO42" s="524"/>
      <c r="AP42" s="149"/>
      <c r="AQ42" s="492" t="s">
        <v>359</v>
      </c>
      <c r="AR42" s="493" t="s">
        <v>277</v>
      </c>
      <c r="AS42" s="494"/>
      <c r="AT42" s="494"/>
      <c r="AU42" s="494"/>
      <c r="AV42" s="494"/>
      <c r="AW42" s="494"/>
      <c r="AX42" s="494"/>
      <c r="AY42" s="494"/>
      <c r="AZ42" s="494"/>
      <c r="BA42" s="494"/>
      <c r="BB42" s="480" t="s">
        <v>102</v>
      </c>
      <c r="BC42" s="481"/>
      <c r="BD42" s="481"/>
      <c r="BE42" s="482"/>
      <c r="BF42" s="495">
        <f t="shared" ref="BF42" si="49">N39*20000</f>
        <v>0</v>
      </c>
      <c r="BG42" s="495"/>
      <c r="BH42" s="524"/>
      <c r="BI42" s="9" t="s">
        <v>275</v>
      </c>
      <c r="BJ42" s="147"/>
    </row>
    <row r="43" spans="2:62" ht="5.0999999999999996" customHeight="1" x14ac:dyDescent="0.45">
      <c r="B43" s="591"/>
      <c r="C43" s="592"/>
      <c r="D43" s="593"/>
      <c r="E43" s="594"/>
      <c r="F43" s="598"/>
      <c r="G43" s="599"/>
      <c r="H43" s="598"/>
      <c r="I43" s="601"/>
      <c r="J43" s="598"/>
      <c r="K43" s="599"/>
      <c r="L43" s="598"/>
      <c r="M43" s="599"/>
      <c r="N43" s="598"/>
      <c r="O43" s="599"/>
      <c r="P43" s="598"/>
      <c r="Q43" s="605"/>
      <c r="R43" s="3"/>
      <c r="S43" s="3"/>
      <c r="T43" s="3"/>
      <c r="U43" s="533"/>
      <c r="V43" s="534"/>
      <c r="Y43" s="529"/>
      <c r="Z43" s="530"/>
      <c r="AA43" s="530"/>
      <c r="AB43" s="531"/>
      <c r="AC43" s="67" t="s">
        <v>92</v>
      </c>
      <c r="AD43" s="67"/>
      <c r="AE43" s="67"/>
      <c r="AF43" s="67"/>
      <c r="AG43" s="68" t="s">
        <v>99</v>
      </c>
      <c r="AH43" s="69"/>
      <c r="AI43" s="70"/>
      <c r="AJ43" s="496" t="s">
        <v>100</v>
      </c>
      <c r="AK43" s="496"/>
      <c r="AL43" s="496"/>
      <c r="AM43" s="496">
        <f t="shared" ref="AM43" si="50">ROUNDDOWN(IF(AND(OR($G$13="無し",$G$13=""),D39&gt;3.6),100000*D39,0),-3)</f>
        <v>0</v>
      </c>
      <c r="AN43" s="496"/>
      <c r="AO43" s="525"/>
      <c r="AP43" s="149"/>
      <c r="AQ43" s="492"/>
      <c r="AR43" s="493" t="s">
        <v>278</v>
      </c>
      <c r="AS43" s="494"/>
      <c r="AT43" s="494"/>
      <c r="AU43" s="494"/>
      <c r="AV43" s="494"/>
      <c r="AW43" s="494"/>
      <c r="AX43" s="494"/>
      <c r="AY43" s="494"/>
      <c r="AZ43" s="494"/>
      <c r="BA43" s="494"/>
      <c r="BB43" s="480" t="s">
        <v>264</v>
      </c>
      <c r="BC43" s="481"/>
      <c r="BD43" s="481"/>
      <c r="BE43" s="482"/>
      <c r="BF43" s="495">
        <f t="shared" ref="BF43" si="51">P39*10000</f>
        <v>0</v>
      </c>
      <c r="BG43" s="495"/>
      <c r="BH43" s="525"/>
      <c r="BI43" s="9" t="s">
        <v>276</v>
      </c>
    </row>
    <row r="44" spans="2:62" ht="5.0999999999999996" customHeight="1" x14ac:dyDescent="0.45">
      <c r="B44" s="591">
        <v>6</v>
      </c>
      <c r="C44" s="592"/>
      <c r="D44" s="593"/>
      <c r="E44" s="594"/>
      <c r="F44" s="595"/>
      <c r="G44" s="596"/>
      <c r="H44" s="595"/>
      <c r="I44" s="600"/>
      <c r="J44" s="602"/>
      <c r="K44" s="603"/>
      <c r="L44" s="595"/>
      <c r="M44" s="596"/>
      <c r="N44" s="595"/>
      <c r="O44" s="596"/>
      <c r="P44" s="595"/>
      <c r="Q44" s="604"/>
      <c r="R44" s="3"/>
      <c r="S44" s="3"/>
      <c r="T44" s="3"/>
      <c r="U44" s="533">
        <f t="shared" ref="U44" si="52">IFERROR(ROUND(D44*J44/F44,3),0)</f>
        <v>0</v>
      </c>
      <c r="V44" s="534">
        <f t="shared" ref="V44" si="53">IFERROR(ROUND(D44*L44/F44,3),0)</f>
        <v>0</v>
      </c>
      <c r="Y44" s="535" t="s">
        <v>284</v>
      </c>
      <c r="Z44" s="536"/>
      <c r="AA44" s="536"/>
      <c r="AB44" s="537"/>
      <c r="AC44" s="65" t="s">
        <v>83</v>
      </c>
      <c r="AD44" s="65"/>
      <c r="AE44" s="65"/>
      <c r="AF44" s="65"/>
      <c r="AG44" s="535" t="s">
        <v>285</v>
      </c>
      <c r="AH44" s="536"/>
      <c r="AI44" s="537"/>
      <c r="AJ44" s="538" t="s">
        <v>85</v>
      </c>
      <c r="AK44" s="539"/>
      <c r="AL44" s="540"/>
      <c r="AM44" s="161" t="s">
        <v>365</v>
      </c>
      <c r="AN44" s="162">
        <f t="shared" ref="AN44" si="54">B44</f>
        <v>6</v>
      </c>
      <c r="AO44" s="523">
        <f t="shared" ref="AO44" si="55">MAX(AM45:AN48)</f>
        <v>0</v>
      </c>
      <c r="AQ44" s="150"/>
      <c r="AR44" s="499" t="s">
        <v>360</v>
      </c>
      <c r="AS44" s="499"/>
      <c r="AT44" s="499"/>
      <c r="AU44" s="499"/>
      <c r="AV44" s="499"/>
      <c r="AW44" s="499"/>
      <c r="AX44" s="499"/>
      <c r="AY44" s="499"/>
      <c r="AZ44" s="499"/>
      <c r="BA44" s="499"/>
      <c r="BB44" s="500" t="s">
        <v>84</v>
      </c>
      <c r="BC44" s="501"/>
      <c r="BD44" s="501"/>
      <c r="BE44" s="502"/>
      <c r="BF44" s="503" t="s">
        <v>86</v>
      </c>
      <c r="BG44" s="504"/>
      <c r="BH44" s="523">
        <f t="shared" ref="BH44" si="56">IFERROR(ROUNDDOWN(SUM(BF45:BG48),-3),0)</f>
        <v>0</v>
      </c>
    </row>
    <row r="45" spans="2:62" ht="5.0999999999999996" customHeight="1" x14ac:dyDescent="0.45">
      <c r="B45" s="591"/>
      <c r="C45" s="592"/>
      <c r="D45" s="593"/>
      <c r="E45" s="594"/>
      <c r="F45" s="518"/>
      <c r="G45" s="597"/>
      <c r="H45" s="518"/>
      <c r="I45" s="514"/>
      <c r="J45" s="518"/>
      <c r="K45" s="597"/>
      <c r="L45" s="518"/>
      <c r="M45" s="597"/>
      <c r="N45" s="518"/>
      <c r="O45" s="597"/>
      <c r="P45" s="518"/>
      <c r="Q45" s="521"/>
      <c r="R45" s="3"/>
      <c r="S45" s="3"/>
      <c r="T45" s="3"/>
      <c r="U45" s="533"/>
      <c r="V45" s="534"/>
      <c r="Y45" s="526" t="s">
        <v>88</v>
      </c>
      <c r="Z45" s="527"/>
      <c r="AA45" s="527"/>
      <c r="AB45" s="528"/>
      <c r="AC45" s="67" t="s">
        <v>89</v>
      </c>
      <c r="AD45" s="67"/>
      <c r="AE45" s="67"/>
      <c r="AF45" s="67"/>
      <c r="AG45" s="68" t="s">
        <v>90</v>
      </c>
      <c r="AH45" s="69"/>
      <c r="AI45" s="70"/>
      <c r="AJ45" s="496" t="s">
        <v>91</v>
      </c>
      <c r="AK45" s="496"/>
      <c r="AL45" s="496"/>
      <c r="AM45" s="496">
        <f t="shared" ref="AM45" si="57">ROUNDDOWN(MIN(IF(AND($G$13="有り",D44&lt;=3.6),130000*D44,0),390000),-3)</f>
        <v>0</v>
      </c>
      <c r="AN45" s="496"/>
      <c r="AO45" s="524"/>
      <c r="AP45" s="148"/>
      <c r="AQ45" s="532" t="s">
        <v>358</v>
      </c>
      <c r="AR45" s="498" t="s">
        <v>271</v>
      </c>
      <c r="AS45" s="498"/>
      <c r="AT45" s="498"/>
      <c r="AU45" s="498"/>
      <c r="AV45" s="498"/>
      <c r="AW45" s="498"/>
      <c r="AX45" s="498"/>
      <c r="AY45" s="498"/>
      <c r="AZ45" s="498"/>
      <c r="BA45" s="498"/>
      <c r="BB45" s="480" t="s">
        <v>101</v>
      </c>
      <c r="BC45" s="481"/>
      <c r="BD45" s="481"/>
      <c r="BE45" s="482"/>
      <c r="BF45" s="495">
        <f t="shared" ref="BF45" si="58">ROUND(U44,2)*50000</f>
        <v>0</v>
      </c>
      <c r="BG45" s="495"/>
      <c r="BH45" s="524"/>
      <c r="BI45" s="9" t="s">
        <v>273</v>
      </c>
    </row>
    <row r="46" spans="2:62" ht="5.0999999999999996" customHeight="1" x14ac:dyDescent="0.45">
      <c r="B46" s="591"/>
      <c r="C46" s="592"/>
      <c r="D46" s="593"/>
      <c r="E46" s="594"/>
      <c r="F46" s="518"/>
      <c r="G46" s="597"/>
      <c r="H46" s="518"/>
      <c r="I46" s="514"/>
      <c r="J46" s="518"/>
      <c r="K46" s="597"/>
      <c r="L46" s="518"/>
      <c r="M46" s="597"/>
      <c r="N46" s="518"/>
      <c r="O46" s="597"/>
      <c r="P46" s="518"/>
      <c r="Q46" s="521"/>
      <c r="R46" s="3"/>
      <c r="S46" s="3"/>
      <c r="T46" s="3"/>
      <c r="U46" s="533"/>
      <c r="V46" s="534"/>
      <c r="Y46" s="529"/>
      <c r="Z46" s="530"/>
      <c r="AA46" s="530"/>
      <c r="AB46" s="531"/>
      <c r="AC46" s="67" t="s">
        <v>92</v>
      </c>
      <c r="AD46" s="67"/>
      <c r="AE46" s="67"/>
      <c r="AF46" s="67"/>
      <c r="AG46" s="68" t="s">
        <v>93</v>
      </c>
      <c r="AH46" s="69"/>
      <c r="AI46" s="70"/>
      <c r="AJ46" s="496" t="s">
        <v>94</v>
      </c>
      <c r="AK46" s="496"/>
      <c r="AL46" s="496"/>
      <c r="AM46" s="496">
        <f t="shared" ref="AM46" si="59">ROUNDDOWN(MIN(IF(AND(OR($G$13="無し",$G$13=""),D44&lt;=3.6),120000*D44,0),360000),-3)</f>
        <v>0</v>
      </c>
      <c r="AN46" s="496"/>
      <c r="AO46" s="524"/>
      <c r="AP46" s="148"/>
      <c r="AQ46" s="532"/>
      <c r="AR46" s="498" t="s">
        <v>272</v>
      </c>
      <c r="AS46" s="498"/>
      <c r="AT46" s="498"/>
      <c r="AU46" s="498"/>
      <c r="AV46" s="498"/>
      <c r="AW46" s="498"/>
      <c r="AX46" s="498"/>
      <c r="AY46" s="498"/>
      <c r="AZ46" s="498"/>
      <c r="BA46" s="498"/>
      <c r="BB46" s="480" t="s">
        <v>102</v>
      </c>
      <c r="BC46" s="481"/>
      <c r="BD46" s="481"/>
      <c r="BE46" s="482"/>
      <c r="BF46" s="495">
        <f t="shared" ref="BF46" si="60">ROUND(V44,2)*20000</f>
        <v>0</v>
      </c>
      <c r="BG46" s="495"/>
      <c r="BH46" s="524"/>
      <c r="BI46" s="9" t="s">
        <v>274</v>
      </c>
    </row>
    <row r="47" spans="2:62" ht="5.0999999999999996" customHeight="1" x14ac:dyDescent="0.45">
      <c r="B47" s="591"/>
      <c r="C47" s="592"/>
      <c r="D47" s="593"/>
      <c r="E47" s="594"/>
      <c r="F47" s="518"/>
      <c r="G47" s="597"/>
      <c r="H47" s="518"/>
      <c r="I47" s="514"/>
      <c r="J47" s="518"/>
      <c r="K47" s="597"/>
      <c r="L47" s="518"/>
      <c r="M47" s="597"/>
      <c r="N47" s="518"/>
      <c r="O47" s="597"/>
      <c r="P47" s="518"/>
      <c r="Q47" s="521"/>
      <c r="R47" s="3"/>
      <c r="S47" s="3"/>
      <c r="T47" s="3"/>
      <c r="U47" s="533"/>
      <c r="V47" s="534"/>
      <c r="Y47" s="526" t="s">
        <v>95</v>
      </c>
      <c r="Z47" s="527"/>
      <c r="AA47" s="527"/>
      <c r="AB47" s="528"/>
      <c r="AC47" s="67" t="s">
        <v>89</v>
      </c>
      <c r="AD47" s="67"/>
      <c r="AE47" s="67"/>
      <c r="AF47" s="67"/>
      <c r="AG47" s="68" t="s">
        <v>96</v>
      </c>
      <c r="AH47" s="69"/>
      <c r="AI47" s="70"/>
      <c r="AJ47" s="496" t="s">
        <v>97</v>
      </c>
      <c r="AK47" s="496"/>
      <c r="AL47" s="496"/>
      <c r="AM47" s="496">
        <f t="shared" ref="AM47" si="61">ROUNDDOWN(IF(AND($G$13="有り",D44&gt;3.6),110000*D44,0),-3)</f>
        <v>0</v>
      </c>
      <c r="AN47" s="496"/>
      <c r="AO47" s="524"/>
      <c r="AP47" s="149"/>
      <c r="AQ47" s="492" t="s">
        <v>359</v>
      </c>
      <c r="AR47" s="493" t="s">
        <v>277</v>
      </c>
      <c r="AS47" s="494"/>
      <c r="AT47" s="494"/>
      <c r="AU47" s="494"/>
      <c r="AV47" s="494"/>
      <c r="AW47" s="494"/>
      <c r="AX47" s="494"/>
      <c r="AY47" s="494"/>
      <c r="AZ47" s="494"/>
      <c r="BA47" s="494"/>
      <c r="BB47" s="480" t="s">
        <v>102</v>
      </c>
      <c r="BC47" s="481"/>
      <c r="BD47" s="481"/>
      <c r="BE47" s="482"/>
      <c r="BF47" s="495">
        <f t="shared" ref="BF47" si="62">N44*20000</f>
        <v>0</v>
      </c>
      <c r="BG47" s="495"/>
      <c r="BH47" s="524"/>
      <c r="BI47" s="9" t="s">
        <v>275</v>
      </c>
      <c r="BJ47" s="147"/>
    </row>
    <row r="48" spans="2:62" ht="5.0999999999999996" customHeight="1" x14ac:dyDescent="0.45">
      <c r="B48" s="591"/>
      <c r="C48" s="592"/>
      <c r="D48" s="593"/>
      <c r="E48" s="594"/>
      <c r="F48" s="598"/>
      <c r="G48" s="599"/>
      <c r="H48" s="598"/>
      <c r="I48" s="601"/>
      <c r="J48" s="598"/>
      <c r="K48" s="599"/>
      <c r="L48" s="598"/>
      <c r="M48" s="599"/>
      <c r="N48" s="598"/>
      <c r="O48" s="599"/>
      <c r="P48" s="598"/>
      <c r="Q48" s="605"/>
      <c r="R48" s="3"/>
      <c r="S48" s="3"/>
      <c r="T48" s="3"/>
      <c r="U48" s="533"/>
      <c r="V48" s="534"/>
      <c r="Y48" s="529"/>
      <c r="Z48" s="530"/>
      <c r="AA48" s="530"/>
      <c r="AB48" s="531"/>
      <c r="AC48" s="67" t="s">
        <v>92</v>
      </c>
      <c r="AD48" s="67"/>
      <c r="AE48" s="67"/>
      <c r="AF48" s="67"/>
      <c r="AG48" s="68" t="s">
        <v>99</v>
      </c>
      <c r="AH48" s="69"/>
      <c r="AI48" s="70"/>
      <c r="AJ48" s="496" t="s">
        <v>100</v>
      </c>
      <c r="AK48" s="496"/>
      <c r="AL48" s="496"/>
      <c r="AM48" s="496">
        <f t="shared" ref="AM48" si="63">ROUNDDOWN(IF(AND(OR($G$13="無し",$G$13=""),D44&gt;3.6),100000*D44,0),-3)</f>
        <v>0</v>
      </c>
      <c r="AN48" s="496"/>
      <c r="AO48" s="525"/>
      <c r="AP48" s="149"/>
      <c r="AQ48" s="492"/>
      <c r="AR48" s="493" t="s">
        <v>278</v>
      </c>
      <c r="AS48" s="494"/>
      <c r="AT48" s="494"/>
      <c r="AU48" s="494"/>
      <c r="AV48" s="494"/>
      <c r="AW48" s="494"/>
      <c r="AX48" s="494"/>
      <c r="AY48" s="494"/>
      <c r="AZ48" s="494"/>
      <c r="BA48" s="494"/>
      <c r="BB48" s="480" t="s">
        <v>264</v>
      </c>
      <c r="BC48" s="481"/>
      <c r="BD48" s="481"/>
      <c r="BE48" s="482"/>
      <c r="BF48" s="495">
        <f t="shared" ref="BF48" si="64">P44*10000</f>
        <v>0</v>
      </c>
      <c r="BG48" s="495"/>
      <c r="BH48" s="525"/>
      <c r="BI48" s="9" t="s">
        <v>276</v>
      </c>
    </row>
    <row r="49" spans="2:62" ht="5.0999999999999996" customHeight="1" x14ac:dyDescent="0.45">
      <c r="B49" s="591">
        <v>7</v>
      </c>
      <c r="C49" s="592"/>
      <c r="D49" s="593"/>
      <c r="E49" s="594"/>
      <c r="F49" s="595"/>
      <c r="G49" s="596"/>
      <c r="H49" s="595"/>
      <c r="I49" s="600"/>
      <c r="J49" s="602"/>
      <c r="K49" s="603"/>
      <c r="L49" s="595"/>
      <c r="M49" s="596"/>
      <c r="N49" s="595"/>
      <c r="O49" s="596"/>
      <c r="P49" s="595"/>
      <c r="Q49" s="604"/>
      <c r="R49" s="3"/>
      <c r="S49" s="3"/>
      <c r="T49" s="3"/>
      <c r="U49" s="533">
        <f t="shared" ref="U49" si="65">IFERROR(ROUND(D49*J49/F49,3),0)</f>
        <v>0</v>
      </c>
      <c r="V49" s="534">
        <f t="shared" ref="V49" si="66">IFERROR(ROUND(D49*L49/F49,3),0)</f>
        <v>0</v>
      </c>
      <c r="Y49" s="535" t="s">
        <v>284</v>
      </c>
      <c r="Z49" s="536"/>
      <c r="AA49" s="536"/>
      <c r="AB49" s="537"/>
      <c r="AC49" s="65" t="s">
        <v>83</v>
      </c>
      <c r="AD49" s="65"/>
      <c r="AE49" s="65"/>
      <c r="AF49" s="65"/>
      <c r="AG49" s="535" t="s">
        <v>285</v>
      </c>
      <c r="AH49" s="536"/>
      <c r="AI49" s="537"/>
      <c r="AJ49" s="538" t="s">
        <v>85</v>
      </c>
      <c r="AK49" s="539"/>
      <c r="AL49" s="540"/>
      <c r="AM49" s="161" t="s">
        <v>365</v>
      </c>
      <c r="AN49" s="162">
        <f t="shared" ref="AN49" si="67">B49</f>
        <v>7</v>
      </c>
      <c r="AO49" s="523">
        <f t="shared" ref="AO49" si="68">MAX(AM50:AN53)</f>
        <v>0</v>
      </c>
      <c r="AQ49" s="150"/>
      <c r="AR49" s="499" t="s">
        <v>360</v>
      </c>
      <c r="AS49" s="499"/>
      <c r="AT49" s="499"/>
      <c r="AU49" s="499"/>
      <c r="AV49" s="499"/>
      <c r="AW49" s="499"/>
      <c r="AX49" s="499"/>
      <c r="AY49" s="499"/>
      <c r="AZ49" s="499"/>
      <c r="BA49" s="499"/>
      <c r="BB49" s="500" t="s">
        <v>84</v>
      </c>
      <c r="BC49" s="501"/>
      <c r="BD49" s="501"/>
      <c r="BE49" s="502"/>
      <c r="BF49" s="503" t="s">
        <v>86</v>
      </c>
      <c r="BG49" s="504"/>
      <c r="BH49" s="523">
        <f t="shared" ref="BH49" si="69">IFERROR(ROUNDDOWN(SUM(BF50:BG53),-3),0)</f>
        <v>0</v>
      </c>
    </row>
    <row r="50" spans="2:62" ht="5.0999999999999996" customHeight="1" x14ac:dyDescent="0.45">
      <c r="B50" s="591"/>
      <c r="C50" s="592"/>
      <c r="D50" s="593"/>
      <c r="E50" s="594"/>
      <c r="F50" s="518"/>
      <c r="G50" s="597"/>
      <c r="H50" s="518"/>
      <c r="I50" s="514"/>
      <c r="J50" s="518"/>
      <c r="K50" s="597"/>
      <c r="L50" s="518"/>
      <c r="M50" s="597"/>
      <c r="N50" s="518"/>
      <c r="O50" s="597"/>
      <c r="P50" s="518"/>
      <c r="Q50" s="521"/>
      <c r="R50" s="3"/>
      <c r="S50" s="3"/>
      <c r="T50" s="3"/>
      <c r="U50" s="533"/>
      <c r="V50" s="534"/>
      <c r="Y50" s="526" t="s">
        <v>88</v>
      </c>
      <c r="Z50" s="527"/>
      <c r="AA50" s="527"/>
      <c r="AB50" s="528"/>
      <c r="AC50" s="67" t="s">
        <v>89</v>
      </c>
      <c r="AD50" s="67"/>
      <c r="AE50" s="67"/>
      <c r="AF50" s="67"/>
      <c r="AG50" s="68" t="s">
        <v>90</v>
      </c>
      <c r="AH50" s="69"/>
      <c r="AI50" s="70"/>
      <c r="AJ50" s="496" t="s">
        <v>91</v>
      </c>
      <c r="AK50" s="496"/>
      <c r="AL50" s="496"/>
      <c r="AM50" s="496">
        <f t="shared" ref="AM50" si="70">ROUNDDOWN(MIN(IF(AND($G$13="有り",D49&lt;=3.6),130000*D49,0),390000),-3)</f>
        <v>0</v>
      </c>
      <c r="AN50" s="496"/>
      <c r="AO50" s="524"/>
      <c r="AP50" s="148"/>
      <c r="AQ50" s="532" t="s">
        <v>358</v>
      </c>
      <c r="AR50" s="498" t="s">
        <v>271</v>
      </c>
      <c r="AS50" s="498"/>
      <c r="AT50" s="498"/>
      <c r="AU50" s="498"/>
      <c r="AV50" s="498"/>
      <c r="AW50" s="498"/>
      <c r="AX50" s="498"/>
      <c r="AY50" s="498"/>
      <c r="AZ50" s="498"/>
      <c r="BA50" s="498"/>
      <c r="BB50" s="480" t="s">
        <v>101</v>
      </c>
      <c r="BC50" s="481"/>
      <c r="BD50" s="481"/>
      <c r="BE50" s="482"/>
      <c r="BF50" s="495">
        <f t="shared" ref="BF50" si="71">ROUND(U49,2)*50000</f>
        <v>0</v>
      </c>
      <c r="BG50" s="495"/>
      <c r="BH50" s="524"/>
      <c r="BI50" s="9" t="s">
        <v>273</v>
      </c>
    </row>
    <row r="51" spans="2:62" ht="5.0999999999999996" customHeight="1" x14ac:dyDescent="0.45">
      <c r="B51" s="591"/>
      <c r="C51" s="592"/>
      <c r="D51" s="593"/>
      <c r="E51" s="594"/>
      <c r="F51" s="518"/>
      <c r="G51" s="597"/>
      <c r="H51" s="518"/>
      <c r="I51" s="514"/>
      <c r="J51" s="518"/>
      <c r="K51" s="597"/>
      <c r="L51" s="518"/>
      <c r="M51" s="597"/>
      <c r="N51" s="518"/>
      <c r="O51" s="597"/>
      <c r="P51" s="518"/>
      <c r="Q51" s="521"/>
      <c r="R51" s="3"/>
      <c r="S51" s="3"/>
      <c r="T51" s="3"/>
      <c r="U51" s="533"/>
      <c r="V51" s="534"/>
      <c r="Y51" s="529"/>
      <c r="Z51" s="530"/>
      <c r="AA51" s="530"/>
      <c r="AB51" s="531"/>
      <c r="AC51" s="67" t="s">
        <v>92</v>
      </c>
      <c r="AD51" s="67"/>
      <c r="AE51" s="67"/>
      <c r="AF51" s="67"/>
      <c r="AG51" s="68" t="s">
        <v>93</v>
      </c>
      <c r="AH51" s="69"/>
      <c r="AI51" s="70"/>
      <c r="AJ51" s="496" t="s">
        <v>94</v>
      </c>
      <c r="AK51" s="496"/>
      <c r="AL51" s="496"/>
      <c r="AM51" s="496">
        <f t="shared" ref="AM51" si="72">ROUNDDOWN(MIN(IF(AND(OR($G$13="無し",$G$13=""),D49&lt;=3.6),120000*D49,0),360000),-3)</f>
        <v>0</v>
      </c>
      <c r="AN51" s="496"/>
      <c r="AO51" s="524"/>
      <c r="AP51" s="148"/>
      <c r="AQ51" s="532"/>
      <c r="AR51" s="498" t="s">
        <v>272</v>
      </c>
      <c r="AS51" s="498"/>
      <c r="AT51" s="498"/>
      <c r="AU51" s="498"/>
      <c r="AV51" s="498"/>
      <c r="AW51" s="498"/>
      <c r="AX51" s="498"/>
      <c r="AY51" s="498"/>
      <c r="AZ51" s="498"/>
      <c r="BA51" s="498"/>
      <c r="BB51" s="480" t="s">
        <v>102</v>
      </c>
      <c r="BC51" s="481"/>
      <c r="BD51" s="481"/>
      <c r="BE51" s="482"/>
      <c r="BF51" s="495">
        <f t="shared" ref="BF51" si="73">ROUND(V49,2)*20000</f>
        <v>0</v>
      </c>
      <c r="BG51" s="495"/>
      <c r="BH51" s="524"/>
      <c r="BI51" s="9" t="s">
        <v>274</v>
      </c>
    </row>
    <row r="52" spans="2:62" ht="5.0999999999999996" customHeight="1" x14ac:dyDescent="0.45">
      <c r="B52" s="591"/>
      <c r="C52" s="592"/>
      <c r="D52" s="593"/>
      <c r="E52" s="594"/>
      <c r="F52" s="518"/>
      <c r="G52" s="597"/>
      <c r="H52" s="518"/>
      <c r="I52" s="514"/>
      <c r="J52" s="518"/>
      <c r="K52" s="597"/>
      <c r="L52" s="518"/>
      <c r="M52" s="597"/>
      <c r="N52" s="518"/>
      <c r="O52" s="597"/>
      <c r="P52" s="518"/>
      <c r="Q52" s="521"/>
      <c r="R52" s="3"/>
      <c r="S52" s="3"/>
      <c r="T52" s="3"/>
      <c r="U52" s="533"/>
      <c r="V52" s="534"/>
      <c r="Y52" s="526" t="s">
        <v>95</v>
      </c>
      <c r="Z52" s="527"/>
      <c r="AA52" s="527"/>
      <c r="AB52" s="528"/>
      <c r="AC52" s="67" t="s">
        <v>89</v>
      </c>
      <c r="AD52" s="67"/>
      <c r="AE52" s="67"/>
      <c r="AF52" s="67"/>
      <c r="AG52" s="68" t="s">
        <v>96</v>
      </c>
      <c r="AH52" s="69"/>
      <c r="AI52" s="70"/>
      <c r="AJ52" s="496" t="s">
        <v>97</v>
      </c>
      <c r="AK52" s="496"/>
      <c r="AL52" s="496"/>
      <c r="AM52" s="496">
        <f t="shared" ref="AM52" si="74">ROUNDDOWN(IF(AND($G$13="有り",D49&gt;3.6),110000*D49,0),-3)</f>
        <v>0</v>
      </c>
      <c r="AN52" s="496"/>
      <c r="AO52" s="524"/>
      <c r="AP52" s="149"/>
      <c r="AQ52" s="492" t="s">
        <v>359</v>
      </c>
      <c r="AR52" s="493" t="s">
        <v>277</v>
      </c>
      <c r="AS52" s="494"/>
      <c r="AT52" s="494"/>
      <c r="AU52" s="494"/>
      <c r="AV52" s="494"/>
      <c r="AW52" s="494"/>
      <c r="AX52" s="494"/>
      <c r="AY52" s="494"/>
      <c r="AZ52" s="494"/>
      <c r="BA52" s="494"/>
      <c r="BB52" s="480" t="s">
        <v>102</v>
      </c>
      <c r="BC52" s="481"/>
      <c r="BD52" s="481"/>
      <c r="BE52" s="482"/>
      <c r="BF52" s="495">
        <f t="shared" ref="BF52" si="75">N49*20000</f>
        <v>0</v>
      </c>
      <c r="BG52" s="495"/>
      <c r="BH52" s="524"/>
      <c r="BI52" s="9" t="s">
        <v>275</v>
      </c>
      <c r="BJ52" s="147"/>
    </row>
    <row r="53" spans="2:62" ht="5.0999999999999996" customHeight="1" x14ac:dyDescent="0.45">
      <c r="B53" s="591"/>
      <c r="C53" s="592"/>
      <c r="D53" s="593"/>
      <c r="E53" s="594"/>
      <c r="F53" s="598"/>
      <c r="G53" s="599"/>
      <c r="H53" s="598"/>
      <c r="I53" s="601"/>
      <c r="J53" s="598"/>
      <c r="K53" s="599"/>
      <c r="L53" s="598"/>
      <c r="M53" s="599"/>
      <c r="N53" s="598"/>
      <c r="O53" s="599"/>
      <c r="P53" s="598"/>
      <c r="Q53" s="605"/>
      <c r="R53" s="3"/>
      <c r="S53" s="3"/>
      <c r="T53" s="3"/>
      <c r="U53" s="533"/>
      <c r="V53" s="534"/>
      <c r="Y53" s="529"/>
      <c r="Z53" s="530"/>
      <c r="AA53" s="530"/>
      <c r="AB53" s="531"/>
      <c r="AC53" s="67" t="s">
        <v>92</v>
      </c>
      <c r="AD53" s="67"/>
      <c r="AE53" s="67"/>
      <c r="AF53" s="67"/>
      <c r="AG53" s="68" t="s">
        <v>99</v>
      </c>
      <c r="AH53" s="69"/>
      <c r="AI53" s="70"/>
      <c r="AJ53" s="496" t="s">
        <v>100</v>
      </c>
      <c r="AK53" s="496"/>
      <c r="AL53" s="496"/>
      <c r="AM53" s="496">
        <f t="shared" ref="AM53" si="76">ROUNDDOWN(IF(AND(OR($G$13="無し",$G$13=""),D49&gt;3.6),100000*D49,0),-3)</f>
        <v>0</v>
      </c>
      <c r="AN53" s="496"/>
      <c r="AO53" s="525"/>
      <c r="AP53" s="149"/>
      <c r="AQ53" s="492"/>
      <c r="AR53" s="493" t="s">
        <v>278</v>
      </c>
      <c r="AS53" s="494"/>
      <c r="AT53" s="494"/>
      <c r="AU53" s="494"/>
      <c r="AV53" s="494"/>
      <c r="AW53" s="494"/>
      <c r="AX53" s="494"/>
      <c r="AY53" s="494"/>
      <c r="AZ53" s="494"/>
      <c r="BA53" s="494"/>
      <c r="BB53" s="480" t="s">
        <v>264</v>
      </c>
      <c r="BC53" s="481"/>
      <c r="BD53" s="481"/>
      <c r="BE53" s="482"/>
      <c r="BF53" s="495">
        <f t="shared" ref="BF53" si="77">P49*10000</f>
        <v>0</v>
      </c>
      <c r="BG53" s="495"/>
      <c r="BH53" s="525"/>
      <c r="BI53" s="9" t="s">
        <v>276</v>
      </c>
    </row>
    <row r="54" spans="2:62" ht="5.0999999999999996" customHeight="1" x14ac:dyDescent="0.45">
      <c r="B54" s="591">
        <v>8</v>
      </c>
      <c r="C54" s="592"/>
      <c r="D54" s="593"/>
      <c r="E54" s="594"/>
      <c r="F54" s="595"/>
      <c r="G54" s="596"/>
      <c r="H54" s="595"/>
      <c r="I54" s="600"/>
      <c r="J54" s="602"/>
      <c r="K54" s="603"/>
      <c r="L54" s="595"/>
      <c r="M54" s="596"/>
      <c r="N54" s="595"/>
      <c r="O54" s="596"/>
      <c r="P54" s="595"/>
      <c r="Q54" s="604"/>
      <c r="R54" s="3"/>
      <c r="S54" s="3"/>
      <c r="T54" s="3"/>
      <c r="U54" s="533">
        <f t="shared" ref="U54" si="78">IFERROR(ROUND(D54*J54/F54,3),0)</f>
        <v>0</v>
      </c>
      <c r="V54" s="534">
        <f t="shared" ref="V54" si="79">IFERROR(ROUND(D54*L54/F54,3),0)</f>
        <v>0</v>
      </c>
      <c r="Y54" s="535" t="s">
        <v>284</v>
      </c>
      <c r="Z54" s="536"/>
      <c r="AA54" s="536"/>
      <c r="AB54" s="537"/>
      <c r="AC54" s="65" t="s">
        <v>83</v>
      </c>
      <c r="AD54" s="65"/>
      <c r="AE54" s="65"/>
      <c r="AF54" s="65"/>
      <c r="AG54" s="535" t="s">
        <v>285</v>
      </c>
      <c r="AH54" s="536"/>
      <c r="AI54" s="537"/>
      <c r="AJ54" s="538" t="s">
        <v>85</v>
      </c>
      <c r="AK54" s="539"/>
      <c r="AL54" s="540"/>
      <c r="AM54" s="161" t="s">
        <v>365</v>
      </c>
      <c r="AN54" s="162">
        <f t="shared" ref="AN54" si="80">B54</f>
        <v>8</v>
      </c>
      <c r="AO54" s="523">
        <f t="shared" ref="AO54" si="81">MAX(AM55:AN58)</f>
        <v>0</v>
      </c>
      <c r="AQ54" s="150"/>
      <c r="AR54" s="499" t="s">
        <v>360</v>
      </c>
      <c r="AS54" s="499"/>
      <c r="AT54" s="499"/>
      <c r="AU54" s="499"/>
      <c r="AV54" s="499"/>
      <c r="AW54" s="499"/>
      <c r="AX54" s="499"/>
      <c r="AY54" s="499"/>
      <c r="AZ54" s="499"/>
      <c r="BA54" s="499"/>
      <c r="BB54" s="500" t="s">
        <v>84</v>
      </c>
      <c r="BC54" s="501"/>
      <c r="BD54" s="501"/>
      <c r="BE54" s="502"/>
      <c r="BF54" s="503" t="s">
        <v>86</v>
      </c>
      <c r="BG54" s="504"/>
      <c r="BH54" s="523">
        <f t="shared" ref="BH54" si="82">IFERROR(ROUNDDOWN(SUM(BF55:BG58),-3),0)</f>
        <v>0</v>
      </c>
    </row>
    <row r="55" spans="2:62" ht="5.0999999999999996" customHeight="1" x14ac:dyDescent="0.45">
      <c r="B55" s="591"/>
      <c r="C55" s="592"/>
      <c r="D55" s="593"/>
      <c r="E55" s="594"/>
      <c r="F55" s="518"/>
      <c r="G55" s="597"/>
      <c r="H55" s="518"/>
      <c r="I55" s="514"/>
      <c r="J55" s="518"/>
      <c r="K55" s="597"/>
      <c r="L55" s="518"/>
      <c r="M55" s="597"/>
      <c r="N55" s="518"/>
      <c r="O55" s="597"/>
      <c r="P55" s="518"/>
      <c r="Q55" s="521"/>
      <c r="R55" s="3"/>
      <c r="S55" s="3"/>
      <c r="T55" s="3"/>
      <c r="U55" s="533"/>
      <c r="V55" s="534"/>
      <c r="Y55" s="526" t="s">
        <v>88</v>
      </c>
      <c r="Z55" s="527"/>
      <c r="AA55" s="527"/>
      <c r="AB55" s="528"/>
      <c r="AC55" s="67" t="s">
        <v>89</v>
      </c>
      <c r="AD55" s="67"/>
      <c r="AE55" s="67"/>
      <c r="AF55" s="67"/>
      <c r="AG55" s="68" t="s">
        <v>90</v>
      </c>
      <c r="AH55" s="69"/>
      <c r="AI55" s="70"/>
      <c r="AJ55" s="496" t="s">
        <v>91</v>
      </c>
      <c r="AK55" s="496"/>
      <c r="AL55" s="496"/>
      <c r="AM55" s="496">
        <f t="shared" ref="AM55" si="83">ROUNDDOWN(MIN(IF(AND($G$13="有り",D54&lt;=3.6),130000*D54,0),390000),-3)</f>
        <v>0</v>
      </c>
      <c r="AN55" s="496"/>
      <c r="AO55" s="524"/>
      <c r="AP55" s="148"/>
      <c r="AQ55" s="532" t="s">
        <v>358</v>
      </c>
      <c r="AR55" s="498" t="s">
        <v>271</v>
      </c>
      <c r="AS55" s="498"/>
      <c r="AT55" s="498"/>
      <c r="AU55" s="498"/>
      <c r="AV55" s="498"/>
      <c r="AW55" s="498"/>
      <c r="AX55" s="498"/>
      <c r="AY55" s="498"/>
      <c r="AZ55" s="498"/>
      <c r="BA55" s="498"/>
      <c r="BB55" s="480" t="s">
        <v>101</v>
      </c>
      <c r="BC55" s="481"/>
      <c r="BD55" s="481"/>
      <c r="BE55" s="482"/>
      <c r="BF55" s="495">
        <f t="shared" ref="BF55" si="84">ROUND(U54,2)*50000</f>
        <v>0</v>
      </c>
      <c r="BG55" s="495"/>
      <c r="BH55" s="524"/>
      <c r="BI55" s="9" t="s">
        <v>273</v>
      </c>
    </row>
    <row r="56" spans="2:62" ht="5.0999999999999996" customHeight="1" x14ac:dyDescent="0.45">
      <c r="B56" s="591"/>
      <c r="C56" s="592"/>
      <c r="D56" s="593"/>
      <c r="E56" s="594"/>
      <c r="F56" s="518"/>
      <c r="G56" s="597"/>
      <c r="H56" s="518"/>
      <c r="I56" s="514"/>
      <c r="J56" s="518"/>
      <c r="K56" s="597"/>
      <c r="L56" s="518"/>
      <c r="M56" s="597"/>
      <c r="N56" s="518"/>
      <c r="O56" s="597"/>
      <c r="P56" s="518"/>
      <c r="Q56" s="521"/>
      <c r="R56" s="3"/>
      <c r="S56" s="3"/>
      <c r="T56" s="3"/>
      <c r="U56" s="533"/>
      <c r="V56" s="534"/>
      <c r="Y56" s="529"/>
      <c r="Z56" s="530"/>
      <c r="AA56" s="530"/>
      <c r="AB56" s="531"/>
      <c r="AC56" s="67" t="s">
        <v>92</v>
      </c>
      <c r="AD56" s="67"/>
      <c r="AE56" s="67"/>
      <c r="AF56" s="67"/>
      <c r="AG56" s="68" t="s">
        <v>93</v>
      </c>
      <c r="AH56" s="69"/>
      <c r="AI56" s="70"/>
      <c r="AJ56" s="496" t="s">
        <v>94</v>
      </c>
      <c r="AK56" s="496"/>
      <c r="AL56" s="496"/>
      <c r="AM56" s="496">
        <f t="shared" ref="AM56" si="85">ROUNDDOWN(MIN(IF(AND(OR($G$13="無し",$G$13=""),D54&lt;=3.6),120000*D54,0),360000),-3)</f>
        <v>0</v>
      </c>
      <c r="AN56" s="496"/>
      <c r="AO56" s="524"/>
      <c r="AP56" s="148"/>
      <c r="AQ56" s="532"/>
      <c r="AR56" s="498" t="s">
        <v>272</v>
      </c>
      <c r="AS56" s="498"/>
      <c r="AT56" s="498"/>
      <c r="AU56" s="498"/>
      <c r="AV56" s="498"/>
      <c r="AW56" s="498"/>
      <c r="AX56" s="498"/>
      <c r="AY56" s="498"/>
      <c r="AZ56" s="498"/>
      <c r="BA56" s="498"/>
      <c r="BB56" s="480" t="s">
        <v>102</v>
      </c>
      <c r="BC56" s="481"/>
      <c r="BD56" s="481"/>
      <c r="BE56" s="482"/>
      <c r="BF56" s="495">
        <f t="shared" ref="BF56" si="86">ROUND(V54,2)*20000</f>
        <v>0</v>
      </c>
      <c r="BG56" s="495"/>
      <c r="BH56" s="524"/>
      <c r="BI56" s="9" t="s">
        <v>274</v>
      </c>
    </row>
    <row r="57" spans="2:62" ht="5.0999999999999996" customHeight="1" x14ac:dyDescent="0.45">
      <c r="B57" s="591"/>
      <c r="C57" s="592"/>
      <c r="D57" s="593"/>
      <c r="E57" s="594"/>
      <c r="F57" s="518"/>
      <c r="G57" s="597"/>
      <c r="H57" s="518"/>
      <c r="I57" s="514"/>
      <c r="J57" s="518"/>
      <c r="K57" s="597"/>
      <c r="L57" s="518"/>
      <c r="M57" s="597"/>
      <c r="N57" s="518"/>
      <c r="O57" s="597"/>
      <c r="P57" s="518"/>
      <c r="Q57" s="521"/>
      <c r="R57" s="3"/>
      <c r="S57" s="3"/>
      <c r="T57" s="3"/>
      <c r="U57" s="533"/>
      <c r="V57" s="534"/>
      <c r="Y57" s="526" t="s">
        <v>95</v>
      </c>
      <c r="Z57" s="527"/>
      <c r="AA57" s="527"/>
      <c r="AB57" s="528"/>
      <c r="AC57" s="67" t="s">
        <v>89</v>
      </c>
      <c r="AD57" s="67"/>
      <c r="AE57" s="67"/>
      <c r="AF57" s="67"/>
      <c r="AG57" s="68" t="s">
        <v>96</v>
      </c>
      <c r="AH57" s="69"/>
      <c r="AI57" s="70"/>
      <c r="AJ57" s="496" t="s">
        <v>97</v>
      </c>
      <c r="AK57" s="496"/>
      <c r="AL57" s="496"/>
      <c r="AM57" s="496">
        <f t="shared" ref="AM57" si="87">ROUNDDOWN(IF(AND($G$13="有り",D54&gt;3.6),110000*D54,0),-3)</f>
        <v>0</v>
      </c>
      <c r="AN57" s="496"/>
      <c r="AO57" s="524"/>
      <c r="AP57" s="149"/>
      <c r="AQ57" s="492" t="s">
        <v>359</v>
      </c>
      <c r="AR57" s="493" t="s">
        <v>277</v>
      </c>
      <c r="AS57" s="494"/>
      <c r="AT57" s="494"/>
      <c r="AU57" s="494"/>
      <c r="AV57" s="494"/>
      <c r="AW57" s="494"/>
      <c r="AX57" s="494"/>
      <c r="AY57" s="494"/>
      <c r="AZ57" s="494"/>
      <c r="BA57" s="494"/>
      <c r="BB57" s="480" t="s">
        <v>102</v>
      </c>
      <c r="BC57" s="481"/>
      <c r="BD57" s="481"/>
      <c r="BE57" s="482"/>
      <c r="BF57" s="495">
        <f t="shared" ref="BF57" si="88">N54*20000</f>
        <v>0</v>
      </c>
      <c r="BG57" s="495"/>
      <c r="BH57" s="524"/>
      <c r="BI57" s="9" t="s">
        <v>275</v>
      </c>
      <c r="BJ57" s="147"/>
    </row>
    <row r="58" spans="2:62" ht="5.0999999999999996" customHeight="1" x14ac:dyDescent="0.45">
      <c r="B58" s="591"/>
      <c r="C58" s="592"/>
      <c r="D58" s="593"/>
      <c r="E58" s="594"/>
      <c r="F58" s="598"/>
      <c r="G58" s="599"/>
      <c r="H58" s="598"/>
      <c r="I58" s="601"/>
      <c r="J58" s="598"/>
      <c r="K58" s="599"/>
      <c r="L58" s="598"/>
      <c r="M58" s="599"/>
      <c r="N58" s="598"/>
      <c r="O58" s="599"/>
      <c r="P58" s="598"/>
      <c r="Q58" s="605"/>
      <c r="R58" s="3"/>
      <c r="S58" s="3"/>
      <c r="T58" s="3"/>
      <c r="U58" s="533"/>
      <c r="V58" s="534"/>
      <c r="Y58" s="529"/>
      <c r="Z58" s="530"/>
      <c r="AA58" s="530"/>
      <c r="AB58" s="531"/>
      <c r="AC58" s="67" t="s">
        <v>92</v>
      </c>
      <c r="AD58" s="67"/>
      <c r="AE58" s="67"/>
      <c r="AF58" s="67"/>
      <c r="AG58" s="68" t="s">
        <v>99</v>
      </c>
      <c r="AH58" s="69"/>
      <c r="AI58" s="70"/>
      <c r="AJ58" s="496" t="s">
        <v>100</v>
      </c>
      <c r="AK58" s="496"/>
      <c r="AL58" s="496"/>
      <c r="AM58" s="496">
        <f t="shared" ref="AM58" si="89">ROUNDDOWN(IF(AND(OR($G$13="無し",$G$13=""),D54&gt;3.6),100000*D54,0),-3)</f>
        <v>0</v>
      </c>
      <c r="AN58" s="496"/>
      <c r="AO58" s="525"/>
      <c r="AP58" s="149"/>
      <c r="AQ58" s="492"/>
      <c r="AR58" s="493" t="s">
        <v>278</v>
      </c>
      <c r="AS58" s="494"/>
      <c r="AT58" s="494"/>
      <c r="AU58" s="494"/>
      <c r="AV58" s="494"/>
      <c r="AW58" s="494"/>
      <c r="AX58" s="494"/>
      <c r="AY58" s="494"/>
      <c r="AZ58" s="494"/>
      <c r="BA58" s="494"/>
      <c r="BB58" s="480" t="s">
        <v>264</v>
      </c>
      <c r="BC58" s="481"/>
      <c r="BD58" s="481"/>
      <c r="BE58" s="482"/>
      <c r="BF58" s="495">
        <f t="shared" ref="BF58" si="90">P54*10000</f>
        <v>0</v>
      </c>
      <c r="BG58" s="495"/>
      <c r="BH58" s="525"/>
      <c r="BI58" s="9" t="s">
        <v>276</v>
      </c>
    </row>
    <row r="59" spans="2:62" ht="5.0999999999999996" customHeight="1" x14ac:dyDescent="0.45">
      <c r="B59" s="591">
        <v>9</v>
      </c>
      <c r="C59" s="592"/>
      <c r="D59" s="593"/>
      <c r="E59" s="594"/>
      <c r="F59" s="595"/>
      <c r="G59" s="596"/>
      <c r="H59" s="595"/>
      <c r="I59" s="600"/>
      <c r="J59" s="602"/>
      <c r="K59" s="603"/>
      <c r="L59" s="595"/>
      <c r="M59" s="596"/>
      <c r="N59" s="595"/>
      <c r="O59" s="596"/>
      <c r="P59" s="595"/>
      <c r="Q59" s="604"/>
      <c r="R59" s="3"/>
      <c r="S59" s="3"/>
      <c r="T59" s="3"/>
      <c r="U59" s="533">
        <f t="shared" ref="U59" si="91">IFERROR(ROUND(D59*J59/F59,3),0)</f>
        <v>0</v>
      </c>
      <c r="V59" s="534">
        <f t="shared" ref="V59" si="92">IFERROR(ROUND(D59*L59/F59,3),0)</f>
        <v>0</v>
      </c>
      <c r="Y59" s="535" t="s">
        <v>284</v>
      </c>
      <c r="Z59" s="536"/>
      <c r="AA59" s="536"/>
      <c r="AB59" s="537"/>
      <c r="AC59" s="65" t="s">
        <v>83</v>
      </c>
      <c r="AD59" s="65"/>
      <c r="AE59" s="65"/>
      <c r="AF59" s="65"/>
      <c r="AG59" s="535" t="s">
        <v>285</v>
      </c>
      <c r="AH59" s="536"/>
      <c r="AI59" s="537"/>
      <c r="AJ59" s="538" t="s">
        <v>85</v>
      </c>
      <c r="AK59" s="539"/>
      <c r="AL59" s="540"/>
      <c r="AM59" s="161" t="s">
        <v>365</v>
      </c>
      <c r="AN59" s="162">
        <f t="shared" ref="AN59" si="93">B59</f>
        <v>9</v>
      </c>
      <c r="AO59" s="523">
        <f t="shared" ref="AO59" si="94">MAX(AM60:AN63)</f>
        <v>0</v>
      </c>
      <c r="AQ59" s="150"/>
      <c r="AR59" s="499" t="s">
        <v>360</v>
      </c>
      <c r="AS59" s="499"/>
      <c r="AT59" s="499"/>
      <c r="AU59" s="499"/>
      <c r="AV59" s="499"/>
      <c r="AW59" s="499"/>
      <c r="AX59" s="499"/>
      <c r="AY59" s="499"/>
      <c r="AZ59" s="499"/>
      <c r="BA59" s="499"/>
      <c r="BB59" s="500" t="s">
        <v>84</v>
      </c>
      <c r="BC59" s="501"/>
      <c r="BD59" s="501"/>
      <c r="BE59" s="502"/>
      <c r="BF59" s="503" t="s">
        <v>86</v>
      </c>
      <c r="BG59" s="504"/>
      <c r="BH59" s="523">
        <f t="shared" ref="BH59" si="95">IFERROR(ROUNDDOWN(SUM(BF60:BG63),-3),0)</f>
        <v>0</v>
      </c>
    </row>
    <row r="60" spans="2:62" ht="5.0999999999999996" customHeight="1" x14ac:dyDescent="0.45">
      <c r="B60" s="591"/>
      <c r="C60" s="592"/>
      <c r="D60" s="593"/>
      <c r="E60" s="594"/>
      <c r="F60" s="518"/>
      <c r="G60" s="597"/>
      <c r="H60" s="518"/>
      <c r="I60" s="514"/>
      <c r="J60" s="518"/>
      <c r="K60" s="597"/>
      <c r="L60" s="518"/>
      <c r="M60" s="597"/>
      <c r="N60" s="518"/>
      <c r="O60" s="597"/>
      <c r="P60" s="518"/>
      <c r="Q60" s="521"/>
      <c r="R60" s="3"/>
      <c r="S60" s="3"/>
      <c r="T60" s="3"/>
      <c r="U60" s="533"/>
      <c r="V60" s="534"/>
      <c r="Y60" s="526" t="s">
        <v>88</v>
      </c>
      <c r="Z60" s="527"/>
      <c r="AA60" s="527"/>
      <c r="AB60" s="528"/>
      <c r="AC60" s="67" t="s">
        <v>89</v>
      </c>
      <c r="AD60" s="67"/>
      <c r="AE60" s="67"/>
      <c r="AF60" s="67"/>
      <c r="AG60" s="68" t="s">
        <v>90</v>
      </c>
      <c r="AH60" s="69"/>
      <c r="AI60" s="70"/>
      <c r="AJ60" s="496" t="s">
        <v>91</v>
      </c>
      <c r="AK60" s="496"/>
      <c r="AL60" s="496"/>
      <c r="AM60" s="496">
        <f t="shared" ref="AM60" si="96">ROUNDDOWN(MIN(IF(AND($G$13="有り",D59&lt;=3.6),130000*D59,0),390000),-3)</f>
        <v>0</v>
      </c>
      <c r="AN60" s="496"/>
      <c r="AO60" s="524"/>
      <c r="AP60" s="148"/>
      <c r="AQ60" s="532" t="s">
        <v>358</v>
      </c>
      <c r="AR60" s="498" t="s">
        <v>271</v>
      </c>
      <c r="AS60" s="498"/>
      <c r="AT60" s="498"/>
      <c r="AU60" s="498"/>
      <c r="AV60" s="498"/>
      <c r="AW60" s="498"/>
      <c r="AX60" s="498"/>
      <c r="AY60" s="498"/>
      <c r="AZ60" s="498"/>
      <c r="BA60" s="498"/>
      <c r="BB60" s="480" t="s">
        <v>101</v>
      </c>
      <c r="BC60" s="481"/>
      <c r="BD60" s="481"/>
      <c r="BE60" s="482"/>
      <c r="BF60" s="495">
        <f t="shared" ref="BF60" si="97">ROUND(U59,2)*50000</f>
        <v>0</v>
      </c>
      <c r="BG60" s="495"/>
      <c r="BH60" s="524"/>
      <c r="BI60" s="9" t="s">
        <v>273</v>
      </c>
    </row>
    <row r="61" spans="2:62" ht="5.0999999999999996" customHeight="1" x14ac:dyDescent="0.45">
      <c r="B61" s="591"/>
      <c r="C61" s="592"/>
      <c r="D61" s="593"/>
      <c r="E61" s="594"/>
      <c r="F61" s="518"/>
      <c r="G61" s="597"/>
      <c r="H61" s="518"/>
      <c r="I61" s="514"/>
      <c r="J61" s="518"/>
      <c r="K61" s="597"/>
      <c r="L61" s="518"/>
      <c r="M61" s="597"/>
      <c r="N61" s="518"/>
      <c r="O61" s="597"/>
      <c r="P61" s="518"/>
      <c r="Q61" s="521"/>
      <c r="R61" s="3"/>
      <c r="S61" s="3"/>
      <c r="T61" s="3"/>
      <c r="U61" s="533"/>
      <c r="V61" s="534"/>
      <c r="Y61" s="529"/>
      <c r="Z61" s="530"/>
      <c r="AA61" s="530"/>
      <c r="AB61" s="531"/>
      <c r="AC61" s="67" t="s">
        <v>92</v>
      </c>
      <c r="AD61" s="67"/>
      <c r="AE61" s="67"/>
      <c r="AF61" s="67"/>
      <c r="AG61" s="68" t="s">
        <v>93</v>
      </c>
      <c r="AH61" s="69"/>
      <c r="AI61" s="70"/>
      <c r="AJ61" s="496" t="s">
        <v>94</v>
      </c>
      <c r="AK61" s="496"/>
      <c r="AL61" s="496"/>
      <c r="AM61" s="496">
        <f t="shared" ref="AM61" si="98">ROUNDDOWN(MIN(IF(AND(OR($G$13="無し",$G$13=""),D59&lt;=3.6),120000*D59,0),360000),-3)</f>
        <v>0</v>
      </c>
      <c r="AN61" s="496"/>
      <c r="AO61" s="524"/>
      <c r="AP61" s="148"/>
      <c r="AQ61" s="532"/>
      <c r="AR61" s="498" t="s">
        <v>272</v>
      </c>
      <c r="AS61" s="498"/>
      <c r="AT61" s="498"/>
      <c r="AU61" s="498"/>
      <c r="AV61" s="498"/>
      <c r="AW61" s="498"/>
      <c r="AX61" s="498"/>
      <c r="AY61" s="498"/>
      <c r="AZ61" s="498"/>
      <c r="BA61" s="498"/>
      <c r="BB61" s="480" t="s">
        <v>102</v>
      </c>
      <c r="BC61" s="481"/>
      <c r="BD61" s="481"/>
      <c r="BE61" s="482"/>
      <c r="BF61" s="495">
        <f t="shared" ref="BF61" si="99">ROUND(V59,2)*20000</f>
        <v>0</v>
      </c>
      <c r="BG61" s="495"/>
      <c r="BH61" s="524"/>
      <c r="BI61" s="9" t="s">
        <v>274</v>
      </c>
    </row>
    <row r="62" spans="2:62" ht="5.0999999999999996" customHeight="1" x14ac:dyDescent="0.45">
      <c r="B62" s="591"/>
      <c r="C62" s="592"/>
      <c r="D62" s="593"/>
      <c r="E62" s="594"/>
      <c r="F62" s="518"/>
      <c r="G62" s="597"/>
      <c r="H62" s="518"/>
      <c r="I62" s="514"/>
      <c r="J62" s="518"/>
      <c r="K62" s="597"/>
      <c r="L62" s="518"/>
      <c r="M62" s="597"/>
      <c r="N62" s="518"/>
      <c r="O62" s="597"/>
      <c r="P62" s="518"/>
      <c r="Q62" s="521"/>
      <c r="R62" s="3"/>
      <c r="S62" s="3"/>
      <c r="T62" s="3"/>
      <c r="U62" s="533"/>
      <c r="V62" s="534"/>
      <c r="Y62" s="526" t="s">
        <v>95</v>
      </c>
      <c r="Z62" s="527"/>
      <c r="AA62" s="527"/>
      <c r="AB62" s="528"/>
      <c r="AC62" s="67" t="s">
        <v>89</v>
      </c>
      <c r="AD62" s="67"/>
      <c r="AE62" s="67"/>
      <c r="AF62" s="67"/>
      <c r="AG62" s="68" t="s">
        <v>96</v>
      </c>
      <c r="AH62" s="69"/>
      <c r="AI62" s="70"/>
      <c r="AJ62" s="496" t="s">
        <v>97</v>
      </c>
      <c r="AK62" s="496"/>
      <c r="AL62" s="496"/>
      <c r="AM62" s="496">
        <f t="shared" ref="AM62" si="100">ROUNDDOWN(IF(AND($G$13="有り",D59&gt;3.6),110000*D59,0),-3)</f>
        <v>0</v>
      </c>
      <c r="AN62" s="496"/>
      <c r="AO62" s="524"/>
      <c r="AP62" s="149"/>
      <c r="AQ62" s="492" t="s">
        <v>359</v>
      </c>
      <c r="AR62" s="493" t="s">
        <v>277</v>
      </c>
      <c r="AS62" s="494"/>
      <c r="AT62" s="494"/>
      <c r="AU62" s="494"/>
      <c r="AV62" s="494"/>
      <c r="AW62" s="494"/>
      <c r="AX62" s="494"/>
      <c r="AY62" s="494"/>
      <c r="AZ62" s="494"/>
      <c r="BA62" s="494"/>
      <c r="BB62" s="480" t="s">
        <v>102</v>
      </c>
      <c r="BC62" s="481"/>
      <c r="BD62" s="481"/>
      <c r="BE62" s="482"/>
      <c r="BF62" s="495">
        <f t="shared" ref="BF62" si="101">N59*20000</f>
        <v>0</v>
      </c>
      <c r="BG62" s="495"/>
      <c r="BH62" s="524"/>
      <c r="BI62" s="9" t="s">
        <v>275</v>
      </c>
      <c r="BJ62" s="147"/>
    </row>
    <row r="63" spans="2:62" ht="5.0999999999999996" customHeight="1" x14ac:dyDescent="0.45">
      <c r="B63" s="591"/>
      <c r="C63" s="592"/>
      <c r="D63" s="593"/>
      <c r="E63" s="594"/>
      <c r="F63" s="598"/>
      <c r="G63" s="599"/>
      <c r="H63" s="598"/>
      <c r="I63" s="601"/>
      <c r="J63" s="598"/>
      <c r="K63" s="599"/>
      <c r="L63" s="598"/>
      <c r="M63" s="599"/>
      <c r="N63" s="598"/>
      <c r="O63" s="599"/>
      <c r="P63" s="598"/>
      <c r="Q63" s="605"/>
      <c r="R63" s="3"/>
      <c r="S63" s="3"/>
      <c r="T63" s="3"/>
      <c r="U63" s="533"/>
      <c r="V63" s="534"/>
      <c r="Y63" s="529"/>
      <c r="Z63" s="530"/>
      <c r="AA63" s="530"/>
      <c r="AB63" s="531"/>
      <c r="AC63" s="67" t="s">
        <v>92</v>
      </c>
      <c r="AD63" s="67"/>
      <c r="AE63" s="67"/>
      <c r="AF63" s="67"/>
      <c r="AG63" s="68" t="s">
        <v>99</v>
      </c>
      <c r="AH63" s="69"/>
      <c r="AI63" s="70"/>
      <c r="AJ63" s="496" t="s">
        <v>100</v>
      </c>
      <c r="AK63" s="496"/>
      <c r="AL63" s="496"/>
      <c r="AM63" s="496">
        <f t="shared" ref="AM63" si="102">ROUNDDOWN(IF(AND(OR($G$13="無し",$G$13=""),D59&gt;3.6),100000*D59,0),-3)</f>
        <v>0</v>
      </c>
      <c r="AN63" s="496"/>
      <c r="AO63" s="525"/>
      <c r="AP63" s="149"/>
      <c r="AQ63" s="492"/>
      <c r="AR63" s="493" t="s">
        <v>278</v>
      </c>
      <c r="AS63" s="494"/>
      <c r="AT63" s="494"/>
      <c r="AU63" s="494"/>
      <c r="AV63" s="494"/>
      <c r="AW63" s="494"/>
      <c r="AX63" s="494"/>
      <c r="AY63" s="494"/>
      <c r="AZ63" s="494"/>
      <c r="BA63" s="494"/>
      <c r="BB63" s="480" t="s">
        <v>264</v>
      </c>
      <c r="BC63" s="481"/>
      <c r="BD63" s="481"/>
      <c r="BE63" s="482"/>
      <c r="BF63" s="495">
        <f t="shared" ref="BF63" si="103">P59*10000</f>
        <v>0</v>
      </c>
      <c r="BG63" s="495"/>
      <c r="BH63" s="525"/>
      <c r="BI63" s="9" t="s">
        <v>276</v>
      </c>
    </row>
    <row r="64" spans="2:62" ht="5.0999999999999996" customHeight="1" x14ac:dyDescent="0.45">
      <c r="B64" s="591">
        <v>10</v>
      </c>
      <c r="C64" s="592"/>
      <c r="D64" s="593"/>
      <c r="E64" s="594"/>
      <c r="F64" s="595"/>
      <c r="G64" s="596"/>
      <c r="H64" s="595"/>
      <c r="I64" s="600"/>
      <c r="J64" s="602"/>
      <c r="K64" s="603"/>
      <c r="L64" s="595"/>
      <c r="M64" s="596"/>
      <c r="N64" s="595"/>
      <c r="O64" s="596"/>
      <c r="P64" s="595"/>
      <c r="Q64" s="604"/>
      <c r="R64" s="3"/>
      <c r="S64" s="3"/>
      <c r="T64" s="3"/>
      <c r="U64" s="533">
        <f t="shared" ref="U64" si="104">IFERROR(ROUND(D64*J64/F64,3),0)</f>
        <v>0</v>
      </c>
      <c r="V64" s="534">
        <f t="shared" ref="V64" si="105">IFERROR(ROUND(D64*L64/F64,3),0)</f>
        <v>0</v>
      </c>
      <c r="Y64" s="535" t="s">
        <v>284</v>
      </c>
      <c r="Z64" s="536"/>
      <c r="AA64" s="536"/>
      <c r="AB64" s="537"/>
      <c r="AC64" s="65" t="s">
        <v>83</v>
      </c>
      <c r="AD64" s="65"/>
      <c r="AE64" s="65"/>
      <c r="AF64" s="65"/>
      <c r="AG64" s="535" t="s">
        <v>285</v>
      </c>
      <c r="AH64" s="536"/>
      <c r="AI64" s="537"/>
      <c r="AJ64" s="538" t="s">
        <v>85</v>
      </c>
      <c r="AK64" s="539"/>
      <c r="AL64" s="540"/>
      <c r="AM64" s="161" t="s">
        <v>365</v>
      </c>
      <c r="AN64" s="162">
        <f t="shared" ref="AN64" si="106">B64</f>
        <v>10</v>
      </c>
      <c r="AO64" s="523">
        <f t="shared" ref="AO64" si="107">MAX(AM65:AN68)</f>
        <v>0</v>
      </c>
      <c r="AQ64" s="150"/>
      <c r="AR64" s="499" t="s">
        <v>360</v>
      </c>
      <c r="AS64" s="499"/>
      <c r="AT64" s="499"/>
      <c r="AU64" s="499"/>
      <c r="AV64" s="499"/>
      <c r="AW64" s="499"/>
      <c r="AX64" s="499"/>
      <c r="AY64" s="499"/>
      <c r="AZ64" s="499"/>
      <c r="BA64" s="499"/>
      <c r="BB64" s="500" t="s">
        <v>84</v>
      </c>
      <c r="BC64" s="501"/>
      <c r="BD64" s="501"/>
      <c r="BE64" s="502"/>
      <c r="BF64" s="503" t="s">
        <v>86</v>
      </c>
      <c r="BG64" s="504"/>
      <c r="BH64" s="523">
        <f t="shared" ref="BH64" si="108">IFERROR(ROUNDDOWN(SUM(BF65:BG68),-3),0)</f>
        <v>0</v>
      </c>
    </row>
    <row r="65" spans="2:62" ht="5.0999999999999996" customHeight="1" x14ac:dyDescent="0.45">
      <c r="B65" s="591"/>
      <c r="C65" s="592"/>
      <c r="D65" s="593"/>
      <c r="E65" s="594"/>
      <c r="F65" s="518"/>
      <c r="G65" s="597"/>
      <c r="H65" s="518"/>
      <c r="I65" s="514"/>
      <c r="J65" s="518"/>
      <c r="K65" s="597"/>
      <c r="L65" s="518"/>
      <c r="M65" s="597"/>
      <c r="N65" s="518"/>
      <c r="O65" s="597"/>
      <c r="P65" s="518"/>
      <c r="Q65" s="521"/>
      <c r="R65" s="3"/>
      <c r="S65" s="3"/>
      <c r="T65" s="3"/>
      <c r="U65" s="533"/>
      <c r="V65" s="534"/>
      <c r="Y65" s="526" t="s">
        <v>88</v>
      </c>
      <c r="Z65" s="527"/>
      <c r="AA65" s="527"/>
      <c r="AB65" s="528"/>
      <c r="AC65" s="67" t="s">
        <v>89</v>
      </c>
      <c r="AD65" s="67"/>
      <c r="AE65" s="67"/>
      <c r="AF65" s="67"/>
      <c r="AG65" s="68" t="s">
        <v>90</v>
      </c>
      <c r="AH65" s="69"/>
      <c r="AI65" s="70"/>
      <c r="AJ65" s="496" t="s">
        <v>91</v>
      </c>
      <c r="AK65" s="496"/>
      <c r="AL65" s="496"/>
      <c r="AM65" s="496">
        <f t="shared" ref="AM65" si="109">ROUNDDOWN(MIN(IF(AND($G$13="有り",D64&lt;=3.6),130000*D64,0),390000),-3)</f>
        <v>0</v>
      </c>
      <c r="AN65" s="496"/>
      <c r="AO65" s="524"/>
      <c r="AP65" s="148"/>
      <c r="AQ65" s="532" t="s">
        <v>358</v>
      </c>
      <c r="AR65" s="498" t="s">
        <v>271</v>
      </c>
      <c r="AS65" s="498"/>
      <c r="AT65" s="498"/>
      <c r="AU65" s="498"/>
      <c r="AV65" s="498"/>
      <c r="AW65" s="498"/>
      <c r="AX65" s="498"/>
      <c r="AY65" s="498"/>
      <c r="AZ65" s="498"/>
      <c r="BA65" s="498"/>
      <c r="BB65" s="480" t="s">
        <v>101</v>
      </c>
      <c r="BC65" s="481"/>
      <c r="BD65" s="481"/>
      <c r="BE65" s="482"/>
      <c r="BF65" s="495">
        <f t="shared" ref="BF65" si="110">ROUND(U64,2)*50000</f>
        <v>0</v>
      </c>
      <c r="BG65" s="495"/>
      <c r="BH65" s="524"/>
      <c r="BI65" s="9" t="s">
        <v>273</v>
      </c>
    </row>
    <row r="66" spans="2:62" ht="5.0999999999999996" customHeight="1" x14ac:dyDescent="0.45">
      <c r="B66" s="591"/>
      <c r="C66" s="592"/>
      <c r="D66" s="593"/>
      <c r="E66" s="594"/>
      <c r="F66" s="518"/>
      <c r="G66" s="597"/>
      <c r="H66" s="518"/>
      <c r="I66" s="514"/>
      <c r="J66" s="518"/>
      <c r="K66" s="597"/>
      <c r="L66" s="518"/>
      <c r="M66" s="597"/>
      <c r="N66" s="518"/>
      <c r="O66" s="597"/>
      <c r="P66" s="518"/>
      <c r="Q66" s="521"/>
      <c r="R66" s="3"/>
      <c r="S66" s="3"/>
      <c r="T66" s="3"/>
      <c r="U66" s="533"/>
      <c r="V66" s="534"/>
      <c r="Y66" s="529"/>
      <c r="Z66" s="530"/>
      <c r="AA66" s="530"/>
      <c r="AB66" s="531"/>
      <c r="AC66" s="67" t="s">
        <v>92</v>
      </c>
      <c r="AD66" s="67"/>
      <c r="AE66" s="67"/>
      <c r="AF66" s="67"/>
      <c r="AG66" s="68" t="s">
        <v>93</v>
      </c>
      <c r="AH66" s="69"/>
      <c r="AI66" s="70"/>
      <c r="AJ66" s="496" t="s">
        <v>94</v>
      </c>
      <c r="AK66" s="496"/>
      <c r="AL66" s="496"/>
      <c r="AM66" s="496">
        <f t="shared" ref="AM66" si="111">ROUNDDOWN(MIN(IF(AND(OR($G$13="無し",$G$13=""),D64&lt;=3.6),120000*D64,0),360000),-3)</f>
        <v>0</v>
      </c>
      <c r="AN66" s="496"/>
      <c r="AO66" s="524"/>
      <c r="AP66" s="148"/>
      <c r="AQ66" s="532"/>
      <c r="AR66" s="498" t="s">
        <v>272</v>
      </c>
      <c r="AS66" s="498"/>
      <c r="AT66" s="498"/>
      <c r="AU66" s="498"/>
      <c r="AV66" s="498"/>
      <c r="AW66" s="498"/>
      <c r="AX66" s="498"/>
      <c r="AY66" s="498"/>
      <c r="AZ66" s="498"/>
      <c r="BA66" s="498"/>
      <c r="BB66" s="480" t="s">
        <v>102</v>
      </c>
      <c r="BC66" s="481"/>
      <c r="BD66" s="481"/>
      <c r="BE66" s="482"/>
      <c r="BF66" s="495">
        <f t="shared" ref="BF66" si="112">ROUND(V64,2)*20000</f>
        <v>0</v>
      </c>
      <c r="BG66" s="495"/>
      <c r="BH66" s="524"/>
      <c r="BI66" s="9" t="s">
        <v>274</v>
      </c>
    </row>
    <row r="67" spans="2:62" ht="5.0999999999999996" customHeight="1" x14ac:dyDescent="0.45">
      <c r="B67" s="591"/>
      <c r="C67" s="592"/>
      <c r="D67" s="593"/>
      <c r="E67" s="594"/>
      <c r="F67" s="518"/>
      <c r="G67" s="597"/>
      <c r="H67" s="518"/>
      <c r="I67" s="514"/>
      <c r="J67" s="518"/>
      <c r="K67" s="597"/>
      <c r="L67" s="518"/>
      <c r="M67" s="597"/>
      <c r="N67" s="518"/>
      <c r="O67" s="597"/>
      <c r="P67" s="518"/>
      <c r="Q67" s="521"/>
      <c r="R67" s="3"/>
      <c r="S67" s="3"/>
      <c r="T67" s="3"/>
      <c r="U67" s="533"/>
      <c r="V67" s="534"/>
      <c r="Y67" s="526" t="s">
        <v>95</v>
      </c>
      <c r="Z67" s="527"/>
      <c r="AA67" s="527"/>
      <c r="AB67" s="528"/>
      <c r="AC67" s="67" t="s">
        <v>89</v>
      </c>
      <c r="AD67" s="67"/>
      <c r="AE67" s="67"/>
      <c r="AF67" s="67"/>
      <c r="AG67" s="68" t="s">
        <v>96</v>
      </c>
      <c r="AH67" s="69"/>
      <c r="AI67" s="70"/>
      <c r="AJ67" s="496" t="s">
        <v>97</v>
      </c>
      <c r="AK67" s="496"/>
      <c r="AL67" s="496"/>
      <c r="AM67" s="496">
        <f t="shared" ref="AM67" si="113">ROUNDDOWN(IF(AND($G$13="有り",D64&gt;3.6),110000*D64,0),-3)</f>
        <v>0</v>
      </c>
      <c r="AN67" s="496"/>
      <c r="AO67" s="524"/>
      <c r="AP67" s="149"/>
      <c r="AQ67" s="492" t="s">
        <v>359</v>
      </c>
      <c r="AR67" s="493" t="s">
        <v>277</v>
      </c>
      <c r="AS67" s="494"/>
      <c r="AT67" s="494"/>
      <c r="AU67" s="494"/>
      <c r="AV67" s="494"/>
      <c r="AW67" s="494"/>
      <c r="AX67" s="494"/>
      <c r="AY67" s="494"/>
      <c r="AZ67" s="494"/>
      <c r="BA67" s="494"/>
      <c r="BB67" s="480" t="s">
        <v>102</v>
      </c>
      <c r="BC67" s="481"/>
      <c r="BD67" s="481"/>
      <c r="BE67" s="482"/>
      <c r="BF67" s="495">
        <f t="shared" ref="BF67" si="114">N64*20000</f>
        <v>0</v>
      </c>
      <c r="BG67" s="495"/>
      <c r="BH67" s="524"/>
      <c r="BI67" s="9" t="s">
        <v>275</v>
      </c>
      <c r="BJ67" s="147"/>
    </row>
    <row r="68" spans="2:62" ht="5.0999999999999996" customHeight="1" x14ac:dyDescent="0.45">
      <c r="B68" s="591"/>
      <c r="C68" s="592"/>
      <c r="D68" s="593"/>
      <c r="E68" s="594"/>
      <c r="F68" s="598"/>
      <c r="G68" s="599"/>
      <c r="H68" s="598"/>
      <c r="I68" s="601"/>
      <c r="J68" s="598"/>
      <c r="K68" s="599"/>
      <c r="L68" s="598"/>
      <c r="M68" s="599"/>
      <c r="N68" s="598"/>
      <c r="O68" s="599"/>
      <c r="P68" s="598"/>
      <c r="Q68" s="605"/>
      <c r="R68" s="3"/>
      <c r="S68" s="3"/>
      <c r="T68" s="3"/>
      <c r="U68" s="533"/>
      <c r="V68" s="534"/>
      <c r="Y68" s="529"/>
      <c r="Z68" s="530"/>
      <c r="AA68" s="530"/>
      <c r="AB68" s="531"/>
      <c r="AC68" s="67" t="s">
        <v>92</v>
      </c>
      <c r="AD68" s="67"/>
      <c r="AE68" s="67"/>
      <c r="AF68" s="67"/>
      <c r="AG68" s="68" t="s">
        <v>99</v>
      </c>
      <c r="AH68" s="69"/>
      <c r="AI68" s="70"/>
      <c r="AJ68" s="496" t="s">
        <v>100</v>
      </c>
      <c r="AK68" s="496"/>
      <c r="AL68" s="496"/>
      <c r="AM68" s="496">
        <f t="shared" ref="AM68" si="115">ROUNDDOWN(IF(AND(OR($G$13="無し",$G$13=""),D64&gt;3.6),100000*D64,0),-3)</f>
        <v>0</v>
      </c>
      <c r="AN68" s="496"/>
      <c r="AO68" s="525"/>
      <c r="AP68" s="149"/>
      <c r="AQ68" s="492"/>
      <c r="AR68" s="493" t="s">
        <v>278</v>
      </c>
      <c r="AS68" s="494"/>
      <c r="AT68" s="494"/>
      <c r="AU68" s="494"/>
      <c r="AV68" s="494"/>
      <c r="AW68" s="494"/>
      <c r="AX68" s="494"/>
      <c r="AY68" s="494"/>
      <c r="AZ68" s="494"/>
      <c r="BA68" s="494"/>
      <c r="BB68" s="480" t="s">
        <v>264</v>
      </c>
      <c r="BC68" s="481"/>
      <c r="BD68" s="481"/>
      <c r="BE68" s="482"/>
      <c r="BF68" s="495">
        <f t="shared" ref="BF68" si="116">P64*10000</f>
        <v>0</v>
      </c>
      <c r="BG68" s="495"/>
      <c r="BH68" s="525"/>
      <c r="BI68" s="9" t="s">
        <v>276</v>
      </c>
    </row>
    <row r="69" spans="2:62" ht="5.0999999999999996" customHeight="1" x14ac:dyDescent="0.45">
      <c r="B69" s="591">
        <v>11</v>
      </c>
      <c r="C69" s="592"/>
      <c r="D69" s="593"/>
      <c r="E69" s="594"/>
      <c r="F69" s="595"/>
      <c r="G69" s="596"/>
      <c r="H69" s="595"/>
      <c r="I69" s="600"/>
      <c r="J69" s="602"/>
      <c r="K69" s="603"/>
      <c r="L69" s="595"/>
      <c r="M69" s="596"/>
      <c r="N69" s="595"/>
      <c r="O69" s="596"/>
      <c r="P69" s="595"/>
      <c r="Q69" s="604"/>
      <c r="R69" s="3"/>
      <c r="S69" s="3"/>
      <c r="T69" s="3"/>
      <c r="U69" s="533">
        <f t="shared" ref="U69" si="117">IFERROR(ROUND(D69*J69/F69,3),0)</f>
        <v>0</v>
      </c>
      <c r="V69" s="534">
        <f t="shared" ref="V69" si="118">IFERROR(ROUND(D69*L69/F69,3),0)</f>
        <v>0</v>
      </c>
      <c r="Y69" s="535" t="s">
        <v>284</v>
      </c>
      <c r="Z69" s="536"/>
      <c r="AA69" s="536"/>
      <c r="AB69" s="537"/>
      <c r="AC69" s="65" t="s">
        <v>83</v>
      </c>
      <c r="AD69" s="65"/>
      <c r="AE69" s="65"/>
      <c r="AF69" s="65"/>
      <c r="AG69" s="535" t="s">
        <v>285</v>
      </c>
      <c r="AH69" s="536"/>
      <c r="AI69" s="537"/>
      <c r="AJ69" s="538" t="s">
        <v>85</v>
      </c>
      <c r="AK69" s="539"/>
      <c r="AL69" s="540"/>
      <c r="AM69" s="161" t="s">
        <v>365</v>
      </c>
      <c r="AN69" s="162">
        <f t="shared" ref="AN69" si="119">B69</f>
        <v>11</v>
      </c>
      <c r="AO69" s="523">
        <f t="shared" ref="AO69" si="120">MAX(AM70:AN73)</f>
        <v>0</v>
      </c>
      <c r="AQ69" s="150"/>
      <c r="AR69" s="499" t="s">
        <v>360</v>
      </c>
      <c r="AS69" s="499"/>
      <c r="AT69" s="499"/>
      <c r="AU69" s="499"/>
      <c r="AV69" s="499"/>
      <c r="AW69" s="499"/>
      <c r="AX69" s="499"/>
      <c r="AY69" s="499"/>
      <c r="AZ69" s="499"/>
      <c r="BA69" s="499"/>
      <c r="BB69" s="500" t="s">
        <v>84</v>
      </c>
      <c r="BC69" s="501"/>
      <c r="BD69" s="501"/>
      <c r="BE69" s="502"/>
      <c r="BF69" s="503" t="s">
        <v>86</v>
      </c>
      <c r="BG69" s="504"/>
      <c r="BH69" s="523">
        <f t="shared" ref="BH69" si="121">IFERROR(ROUNDDOWN(SUM(BF70:BG73),-3),0)</f>
        <v>0</v>
      </c>
    </row>
    <row r="70" spans="2:62" ht="5.0999999999999996" customHeight="1" x14ac:dyDescent="0.45">
      <c r="B70" s="591"/>
      <c r="C70" s="592"/>
      <c r="D70" s="593"/>
      <c r="E70" s="594"/>
      <c r="F70" s="518"/>
      <c r="G70" s="597"/>
      <c r="H70" s="518"/>
      <c r="I70" s="514"/>
      <c r="J70" s="518"/>
      <c r="K70" s="597"/>
      <c r="L70" s="518"/>
      <c r="M70" s="597"/>
      <c r="N70" s="518"/>
      <c r="O70" s="597"/>
      <c r="P70" s="518"/>
      <c r="Q70" s="521"/>
      <c r="R70" s="3"/>
      <c r="S70" s="3"/>
      <c r="T70" s="3"/>
      <c r="U70" s="533"/>
      <c r="V70" s="534"/>
      <c r="Y70" s="526" t="s">
        <v>88</v>
      </c>
      <c r="Z70" s="527"/>
      <c r="AA70" s="527"/>
      <c r="AB70" s="528"/>
      <c r="AC70" s="67" t="s">
        <v>89</v>
      </c>
      <c r="AD70" s="67"/>
      <c r="AE70" s="67"/>
      <c r="AF70" s="67"/>
      <c r="AG70" s="68" t="s">
        <v>90</v>
      </c>
      <c r="AH70" s="69"/>
      <c r="AI70" s="70"/>
      <c r="AJ70" s="496" t="s">
        <v>91</v>
      </c>
      <c r="AK70" s="496"/>
      <c r="AL70" s="496"/>
      <c r="AM70" s="496">
        <f t="shared" ref="AM70" si="122">ROUNDDOWN(MIN(IF(AND($G$13="有り",D69&lt;=3.6),130000*D69,0),390000),-3)</f>
        <v>0</v>
      </c>
      <c r="AN70" s="496"/>
      <c r="AO70" s="524"/>
      <c r="AP70" s="148"/>
      <c r="AQ70" s="532" t="s">
        <v>358</v>
      </c>
      <c r="AR70" s="498" t="s">
        <v>271</v>
      </c>
      <c r="AS70" s="498"/>
      <c r="AT70" s="498"/>
      <c r="AU70" s="498"/>
      <c r="AV70" s="498"/>
      <c r="AW70" s="498"/>
      <c r="AX70" s="498"/>
      <c r="AY70" s="498"/>
      <c r="AZ70" s="498"/>
      <c r="BA70" s="498"/>
      <c r="BB70" s="480" t="s">
        <v>101</v>
      </c>
      <c r="BC70" s="481"/>
      <c r="BD70" s="481"/>
      <c r="BE70" s="482"/>
      <c r="BF70" s="495">
        <f t="shared" ref="BF70" si="123">ROUND(U69,2)*50000</f>
        <v>0</v>
      </c>
      <c r="BG70" s="495"/>
      <c r="BH70" s="524"/>
      <c r="BI70" s="9" t="s">
        <v>273</v>
      </c>
    </row>
    <row r="71" spans="2:62" ht="5.0999999999999996" customHeight="1" x14ac:dyDescent="0.45">
      <c r="B71" s="591"/>
      <c r="C71" s="592"/>
      <c r="D71" s="593"/>
      <c r="E71" s="594"/>
      <c r="F71" s="518"/>
      <c r="G71" s="597"/>
      <c r="H71" s="518"/>
      <c r="I71" s="514"/>
      <c r="J71" s="518"/>
      <c r="K71" s="597"/>
      <c r="L71" s="518"/>
      <c r="M71" s="597"/>
      <c r="N71" s="518"/>
      <c r="O71" s="597"/>
      <c r="P71" s="518"/>
      <c r="Q71" s="521"/>
      <c r="R71" s="3"/>
      <c r="S71" s="3"/>
      <c r="T71" s="3"/>
      <c r="U71" s="533"/>
      <c r="V71" s="534"/>
      <c r="Y71" s="529"/>
      <c r="Z71" s="530"/>
      <c r="AA71" s="530"/>
      <c r="AB71" s="531"/>
      <c r="AC71" s="67" t="s">
        <v>92</v>
      </c>
      <c r="AD71" s="67"/>
      <c r="AE71" s="67"/>
      <c r="AF71" s="67"/>
      <c r="AG71" s="68" t="s">
        <v>93</v>
      </c>
      <c r="AH71" s="69"/>
      <c r="AI71" s="70"/>
      <c r="AJ71" s="496" t="s">
        <v>94</v>
      </c>
      <c r="AK71" s="496"/>
      <c r="AL71" s="496"/>
      <c r="AM71" s="496">
        <f t="shared" ref="AM71" si="124">ROUNDDOWN(MIN(IF(AND(OR($G$13="無し",$G$13=""),D69&lt;=3.6),120000*D69,0),360000),-3)</f>
        <v>0</v>
      </c>
      <c r="AN71" s="496"/>
      <c r="AO71" s="524"/>
      <c r="AP71" s="148"/>
      <c r="AQ71" s="532"/>
      <c r="AR71" s="498" t="s">
        <v>272</v>
      </c>
      <c r="AS71" s="498"/>
      <c r="AT71" s="498"/>
      <c r="AU71" s="498"/>
      <c r="AV71" s="498"/>
      <c r="AW71" s="498"/>
      <c r="AX71" s="498"/>
      <c r="AY71" s="498"/>
      <c r="AZ71" s="498"/>
      <c r="BA71" s="498"/>
      <c r="BB71" s="480" t="s">
        <v>102</v>
      </c>
      <c r="BC71" s="481"/>
      <c r="BD71" s="481"/>
      <c r="BE71" s="482"/>
      <c r="BF71" s="495">
        <f t="shared" ref="BF71" si="125">ROUND(V69,2)*20000</f>
        <v>0</v>
      </c>
      <c r="BG71" s="495"/>
      <c r="BH71" s="524"/>
      <c r="BI71" s="9" t="s">
        <v>274</v>
      </c>
    </row>
    <row r="72" spans="2:62" ht="5.0999999999999996" customHeight="1" x14ac:dyDescent="0.45">
      <c r="B72" s="591"/>
      <c r="C72" s="592"/>
      <c r="D72" s="593"/>
      <c r="E72" s="594"/>
      <c r="F72" s="518"/>
      <c r="G72" s="597"/>
      <c r="H72" s="518"/>
      <c r="I72" s="514"/>
      <c r="J72" s="518"/>
      <c r="K72" s="597"/>
      <c r="L72" s="518"/>
      <c r="M72" s="597"/>
      <c r="N72" s="518"/>
      <c r="O72" s="597"/>
      <c r="P72" s="518"/>
      <c r="Q72" s="521"/>
      <c r="R72" s="3"/>
      <c r="S72" s="3"/>
      <c r="T72" s="3"/>
      <c r="U72" s="533"/>
      <c r="V72" s="534"/>
      <c r="Y72" s="526" t="s">
        <v>95</v>
      </c>
      <c r="Z72" s="527"/>
      <c r="AA72" s="527"/>
      <c r="AB72" s="528"/>
      <c r="AC72" s="67" t="s">
        <v>89</v>
      </c>
      <c r="AD72" s="67"/>
      <c r="AE72" s="67"/>
      <c r="AF72" s="67"/>
      <c r="AG72" s="68" t="s">
        <v>96</v>
      </c>
      <c r="AH72" s="69"/>
      <c r="AI72" s="70"/>
      <c r="AJ72" s="496" t="s">
        <v>97</v>
      </c>
      <c r="AK72" s="496"/>
      <c r="AL72" s="496"/>
      <c r="AM72" s="496">
        <f t="shared" ref="AM72" si="126">ROUNDDOWN(IF(AND($G$13="有り",D69&gt;3.6),110000*D69,0),-3)</f>
        <v>0</v>
      </c>
      <c r="AN72" s="496"/>
      <c r="AO72" s="524"/>
      <c r="AP72" s="149"/>
      <c r="AQ72" s="492" t="s">
        <v>359</v>
      </c>
      <c r="AR72" s="493" t="s">
        <v>277</v>
      </c>
      <c r="AS72" s="494"/>
      <c r="AT72" s="494"/>
      <c r="AU72" s="494"/>
      <c r="AV72" s="494"/>
      <c r="AW72" s="494"/>
      <c r="AX72" s="494"/>
      <c r="AY72" s="494"/>
      <c r="AZ72" s="494"/>
      <c r="BA72" s="494"/>
      <c r="BB72" s="480" t="s">
        <v>102</v>
      </c>
      <c r="BC72" s="481"/>
      <c r="BD72" s="481"/>
      <c r="BE72" s="482"/>
      <c r="BF72" s="495">
        <f t="shared" ref="BF72" si="127">N69*20000</f>
        <v>0</v>
      </c>
      <c r="BG72" s="495"/>
      <c r="BH72" s="524"/>
      <c r="BI72" s="9" t="s">
        <v>275</v>
      </c>
      <c r="BJ72" s="147"/>
    </row>
    <row r="73" spans="2:62" ht="5.0999999999999996" customHeight="1" x14ac:dyDescent="0.45">
      <c r="B73" s="591"/>
      <c r="C73" s="592"/>
      <c r="D73" s="593"/>
      <c r="E73" s="594"/>
      <c r="F73" s="598"/>
      <c r="G73" s="599"/>
      <c r="H73" s="598"/>
      <c r="I73" s="601"/>
      <c r="J73" s="598"/>
      <c r="K73" s="599"/>
      <c r="L73" s="598"/>
      <c r="M73" s="599"/>
      <c r="N73" s="598"/>
      <c r="O73" s="599"/>
      <c r="P73" s="598"/>
      <c r="Q73" s="605"/>
      <c r="R73" s="3"/>
      <c r="S73" s="3"/>
      <c r="T73" s="3"/>
      <c r="U73" s="533"/>
      <c r="V73" s="534"/>
      <c r="Y73" s="529"/>
      <c r="Z73" s="530"/>
      <c r="AA73" s="530"/>
      <c r="AB73" s="531"/>
      <c r="AC73" s="67" t="s">
        <v>92</v>
      </c>
      <c r="AD73" s="67"/>
      <c r="AE73" s="67"/>
      <c r="AF73" s="67"/>
      <c r="AG73" s="68" t="s">
        <v>99</v>
      </c>
      <c r="AH73" s="69"/>
      <c r="AI73" s="70"/>
      <c r="AJ73" s="496" t="s">
        <v>100</v>
      </c>
      <c r="AK73" s="496"/>
      <c r="AL73" s="496"/>
      <c r="AM73" s="496">
        <f t="shared" ref="AM73" si="128">ROUNDDOWN(IF(AND(OR($G$13="無し",$G$13=""),D69&gt;3.6),100000*D69,0),-3)</f>
        <v>0</v>
      </c>
      <c r="AN73" s="496"/>
      <c r="AO73" s="525"/>
      <c r="AP73" s="149"/>
      <c r="AQ73" s="492"/>
      <c r="AR73" s="493" t="s">
        <v>278</v>
      </c>
      <c r="AS73" s="494"/>
      <c r="AT73" s="494"/>
      <c r="AU73" s="494"/>
      <c r="AV73" s="494"/>
      <c r="AW73" s="494"/>
      <c r="AX73" s="494"/>
      <c r="AY73" s="494"/>
      <c r="AZ73" s="494"/>
      <c r="BA73" s="494"/>
      <c r="BB73" s="480" t="s">
        <v>264</v>
      </c>
      <c r="BC73" s="481"/>
      <c r="BD73" s="481"/>
      <c r="BE73" s="482"/>
      <c r="BF73" s="495">
        <f t="shared" ref="BF73" si="129">P69*10000</f>
        <v>0</v>
      </c>
      <c r="BG73" s="495"/>
      <c r="BH73" s="525"/>
      <c r="BI73" s="9" t="s">
        <v>276</v>
      </c>
    </row>
    <row r="74" spans="2:62" ht="5.0999999999999996" customHeight="1" x14ac:dyDescent="0.45">
      <c r="B74" s="591">
        <v>12</v>
      </c>
      <c r="C74" s="592"/>
      <c r="D74" s="593"/>
      <c r="E74" s="594"/>
      <c r="F74" s="595"/>
      <c r="G74" s="596"/>
      <c r="H74" s="595"/>
      <c r="I74" s="600"/>
      <c r="J74" s="602"/>
      <c r="K74" s="603"/>
      <c r="L74" s="595"/>
      <c r="M74" s="596"/>
      <c r="N74" s="595"/>
      <c r="O74" s="596"/>
      <c r="P74" s="595"/>
      <c r="Q74" s="604"/>
      <c r="R74" s="3"/>
      <c r="S74" s="3"/>
      <c r="T74" s="3"/>
      <c r="U74" s="533">
        <f t="shared" ref="U74" si="130">IFERROR(ROUND(D74*J74/F74,3),0)</f>
        <v>0</v>
      </c>
      <c r="V74" s="534">
        <f t="shared" ref="V74" si="131">IFERROR(ROUND(D74*L74/F74,3),0)</f>
        <v>0</v>
      </c>
      <c r="Y74" s="535" t="s">
        <v>284</v>
      </c>
      <c r="Z74" s="536"/>
      <c r="AA74" s="536"/>
      <c r="AB74" s="537"/>
      <c r="AC74" s="65" t="s">
        <v>83</v>
      </c>
      <c r="AD74" s="65"/>
      <c r="AE74" s="65"/>
      <c r="AF74" s="65"/>
      <c r="AG74" s="535" t="s">
        <v>285</v>
      </c>
      <c r="AH74" s="536"/>
      <c r="AI74" s="537"/>
      <c r="AJ74" s="538" t="s">
        <v>85</v>
      </c>
      <c r="AK74" s="539"/>
      <c r="AL74" s="540"/>
      <c r="AM74" s="161" t="s">
        <v>365</v>
      </c>
      <c r="AN74" s="162">
        <f t="shared" ref="AN74" si="132">B74</f>
        <v>12</v>
      </c>
      <c r="AO74" s="523">
        <f t="shared" ref="AO74" si="133">MAX(AM75:AN78)</f>
        <v>0</v>
      </c>
      <c r="AQ74" s="150"/>
      <c r="AR74" s="499" t="s">
        <v>360</v>
      </c>
      <c r="AS74" s="499"/>
      <c r="AT74" s="499"/>
      <c r="AU74" s="499"/>
      <c r="AV74" s="499"/>
      <c r="AW74" s="499"/>
      <c r="AX74" s="499"/>
      <c r="AY74" s="499"/>
      <c r="AZ74" s="499"/>
      <c r="BA74" s="499"/>
      <c r="BB74" s="500" t="s">
        <v>84</v>
      </c>
      <c r="BC74" s="501"/>
      <c r="BD74" s="501"/>
      <c r="BE74" s="502"/>
      <c r="BF74" s="503" t="s">
        <v>86</v>
      </c>
      <c r="BG74" s="504"/>
      <c r="BH74" s="523">
        <f t="shared" ref="BH74" si="134">IFERROR(ROUNDDOWN(SUM(BF75:BG78),-3),0)</f>
        <v>0</v>
      </c>
    </row>
    <row r="75" spans="2:62" ht="5.0999999999999996" customHeight="1" x14ac:dyDescent="0.45">
      <c r="B75" s="591"/>
      <c r="C75" s="592"/>
      <c r="D75" s="593"/>
      <c r="E75" s="594"/>
      <c r="F75" s="518"/>
      <c r="G75" s="597"/>
      <c r="H75" s="518"/>
      <c r="I75" s="514"/>
      <c r="J75" s="518"/>
      <c r="K75" s="597"/>
      <c r="L75" s="518"/>
      <c r="M75" s="597"/>
      <c r="N75" s="518"/>
      <c r="O75" s="597"/>
      <c r="P75" s="518"/>
      <c r="Q75" s="521"/>
      <c r="R75" s="3"/>
      <c r="S75" s="3"/>
      <c r="T75" s="3"/>
      <c r="U75" s="533"/>
      <c r="V75" s="534"/>
      <c r="Y75" s="526" t="s">
        <v>88</v>
      </c>
      <c r="Z75" s="527"/>
      <c r="AA75" s="527"/>
      <c r="AB75" s="528"/>
      <c r="AC75" s="67" t="s">
        <v>89</v>
      </c>
      <c r="AD75" s="67"/>
      <c r="AE75" s="67"/>
      <c r="AF75" s="67"/>
      <c r="AG75" s="68" t="s">
        <v>90</v>
      </c>
      <c r="AH75" s="69"/>
      <c r="AI75" s="70"/>
      <c r="AJ75" s="496" t="s">
        <v>91</v>
      </c>
      <c r="AK75" s="496"/>
      <c r="AL75" s="496"/>
      <c r="AM75" s="496">
        <f t="shared" ref="AM75" si="135">ROUNDDOWN(MIN(IF(AND($G$13="有り",D74&lt;=3.6),130000*D74,0),390000),-3)</f>
        <v>0</v>
      </c>
      <c r="AN75" s="496"/>
      <c r="AO75" s="524"/>
      <c r="AP75" s="148"/>
      <c r="AQ75" s="532" t="s">
        <v>358</v>
      </c>
      <c r="AR75" s="498" t="s">
        <v>271</v>
      </c>
      <c r="AS75" s="498"/>
      <c r="AT75" s="498"/>
      <c r="AU75" s="498"/>
      <c r="AV75" s="498"/>
      <c r="AW75" s="498"/>
      <c r="AX75" s="498"/>
      <c r="AY75" s="498"/>
      <c r="AZ75" s="498"/>
      <c r="BA75" s="498"/>
      <c r="BB75" s="480" t="s">
        <v>101</v>
      </c>
      <c r="BC75" s="481"/>
      <c r="BD75" s="481"/>
      <c r="BE75" s="482"/>
      <c r="BF75" s="495">
        <f t="shared" ref="BF75" si="136">ROUND(U74,2)*50000</f>
        <v>0</v>
      </c>
      <c r="BG75" s="495"/>
      <c r="BH75" s="524"/>
      <c r="BI75" s="9" t="s">
        <v>273</v>
      </c>
    </row>
    <row r="76" spans="2:62" ht="5.0999999999999996" customHeight="1" x14ac:dyDescent="0.45">
      <c r="B76" s="591"/>
      <c r="C76" s="592"/>
      <c r="D76" s="593"/>
      <c r="E76" s="594"/>
      <c r="F76" s="518"/>
      <c r="G76" s="597"/>
      <c r="H76" s="518"/>
      <c r="I76" s="514"/>
      <c r="J76" s="518"/>
      <c r="K76" s="597"/>
      <c r="L76" s="518"/>
      <c r="M76" s="597"/>
      <c r="N76" s="518"/>
      <c r="O76" s="597"/>
      <c r="P76" s="518"/>
      <c r="Q76" s="521"/>
      <c r="R76" s="3"/>
      <c r="S76" s="3"/>
      <c r="T76" s="3"/>
      <c r="U76" s="533"/>
      <c r="V76" s="534"/>
      <c r="Y76" s="529"/>
      <c r="Z76" s="530"/>
      <c r="AA76" s="530"/>
      <c r="AB76" s="531"/>
      <c r="AC76" s="67" t="s">
        <v>92</v>
      </c>
      <c r="AD76" s="67"/>
      <c r="AE76" s="67"/>
      <c r="AF76" s="67"/>
      <c r="AG76" s="68" t="s">
        <v>93</v>
      </c>
      <c r="AH76" s="69"/>
      <c r="AI76" s="70"/>
      <c r="AJ76" s="496" t="s">
        <v>94</v>
      </c>
      <c r="AK76" s="496"/>
      <c r="AL76" s="496"/>
      <c r="AM76" s="496">
        <f t="shared" ref="AM76" si="137">ROUNDDOWN(MIN(IF(AND(OR($G$13="無し",$G$13=""),D74&lt;=3.6),120000*D74,0),360000),-3)</f>
        <v>0</v>
      </c>
      <c r="AN76" s="496"/>
      <c r="AO76" s="524"/>
      <c r="AP76" s="148"/>
      <c r="AQ76" s="532"/>
      <c r="AR76" s="498" t="s">
        <v>272</v>
      </c>
      <c r="AS76" s="498"/>
      <c r="AT76" s="498"/>
      <c r="AU76" s="498"/>
      <c r="AV76" s="498"/>
      <c r="AW76" s="498"/>
      <c r="AX76" s="498"/>
      <c r="AY76" s="498"/>
      <c r="AZ76" s="498"/>
      <c r="BA76" s="498"/>
      <c r="BB76" s="480" t="s">
        <v>102</v>
      </c>
      <c r="BC76" s="481"/>
      <c r="BD76" s="481"/>
      <c r="BE76" s="482"/>
      <c r="BF76" s="495">
        <f t="shared" ref="BF76" si="138">ROUND(V74,2)*20000</f>
        <v>0</v>
      </c>
      <c r="BG76" s="495"/>
      <c r="BH76" s="524"/>
      <c r="BI76" s="9" t="s">
        <v>274</v>
      </c>
    </row>
    <row r="77" spans="2:62" ht="5.0999999999999996" customHeight="1" x14ac:dyDescent="0.45">
      <c r="B77" s="591"/>
      <c r="C77" s="592"/>
      <c r="D77" s="593"/>
      <c r="E77" s="594"/>
      <c r="F77" s="518"/>
      <c r="G77" s="597"/>
      <c r="H77" s="518"/>
      <c r="I77" s="514"/>
      <c r="J77" s="518"/>
      <c r="K77" s="597"/>
      <c r="L77" s="518"/>
      <c r="M77" s="597"/>
      <c r="N77" s="518"/>
      <c r="O77" s="597"/>
      <c r="P77" s="518"/>
      <c r="Q77" s="521"/>
      <c r="R77" s="3"/>
      <c r="S77" s="3"/>
      <c r="T77" s="3"/>
      <c r="U77" s="533"/>
      <c r="V77" s="534"/>
      <c r="Y77" s="526" t="s">
        <v>95</v>
      </c>
      <c r="Z77" s="527"/>
      <c r="AA77" s="527"/>
      <c r="AB77" s="528"/>
      <c r="AC77" s="67" t="s">
        <v>89</v>
      </c>
      <c r="AD77" s="67"/>
      <c r="AE77" s="67"/>
      <c r="AF77" s="67"/>
      <c r="AG77" s="68" t="s">
        <v>96</v>
      </c>
      <c r="AH77" s="69"/>
      <c r="AI77" s="70"/>
      <c r="AJ77" s="496" t="s">
        <v>97</v>
      </c>
      <c r="AK77" s="496"/>
      <c r="AL77" s="496"/>
      <c r="AM77" s="496">
        <f t="shared" ref="AM77" si="139">ROUNDDOWN(IF(AND($G$13="有り",D74&gt;3.6),110000*D74,0),-3)</f>
        <v>0</v>
      </c>
      <c r="AN77" s="496"/>
      <c r="AO77" s="524"/>
      <c r="AP77" s="149"/>
      <c r="AQ77" s="492" t="s">
        <v>359</v>
      </c>
      <c r="AR77" s="493" t="s">
        <v>277</v>
      </c>
      <c r="AS77" s="494"/>
      <c r="AT77" s="494"/>
      <c r="AU77" s="494"/>
      <c r="AV77" s="494"/>
      <c r="AW77" s="494"/>
      <c r="AX77" s="494"/>
      <c r="AY77" s="494"/>
      <c r="AZ77" s="494"/>
      <c r="BA77" s="494"/>
      <c r="BB77" s="480" t="s">
        <v>102</v>
      </c>
      <c r="BC77" s="481"/>
      <c r="BD77" s="481"/>
      <c r="BE77" s="482"/>
      <c r="BF77" s="495">
        <f t="shared" ref="BF77" si="140">N74*20000</f>
        <v>0</v>
      </c>
      <c r="BG77" s="495"/>
      <c r="BH77" s="524"/>
      <c r="BI77" s="9" t="s">
        <v>275</v>
      </c>
      <c r="BJ77" s="147"/>
    </row>
    <row r="78" spans="2:62" ht="5.0999999999999996" customHeight="1" x14ac:dyDescent="0.45">
      <c r="B78" s="591"/>
      <c r="C78" s="592"/>
      <c r="D78" s="593"/>
      <c r="E78" s="594"/>
      <c r="F78" s="598"/>
      <c r="G78" s="599"/>
      <c r="H78" s="598"/>
      <c r="I78" s="601"/>
      <c r="J78" s="598"/>
      <c r="K78" s="599"/>
      <c r="L78" s="598"/>
      <c r="M78" s="599"/>
      <c r="N78" s="598"/>
      <c r="O78" s="599"/>
      <c r="P78" s="598"/>
      <c r="Q78" s="605"/>
      <c r="R78" s="3"/>
      <c r="S78" s="3"/>
      <c r="T78" s="3"/>
      <c r="U78" s="533"/>
      <c r="V78" s="534"/>
      <c r="Y78" s="529"/>
      <c r="Z78" s="530"/>
      <c r="AA78" s="530"/>
      <c r="AB78" s="531"/>
      <c r="AC78" s="67" t="s">
        <v>92</v>
      </c>
      <c r="AD78" s="67"/>
      <c r="AE78" s="67"/>
      <c r="AF78" s="67"/>
      <c r="AG78" s="68" t="s">
        <v>99</v>
      </c>
      <c r="AH78" s="69"/>
      <c r="AI78" s="70"/>
      <c r="AJ78" s="496" t="s">
        <v>100</v>
      </c>
      <c r="AK78" s="496"/>
      <c r="AL78" s="496"/>
      <c r="AM78" s="496">
        <f t="shared" ref="AM78" si="141">ROUNDDOWN(IF(AND(OR($G$13="無し",$G$13=""),D74&gt;3.6),100000*D74,0),-3)</f>
        <v>0</v>
      </c>
      <c r="AN78" s="496"/>
      <c r="AO78" s="525"/>
      <c r="AP78" s="149"/>
      <c r="AQ78" s="492"/>
      <c r="AR78" s="493" t="s">
        <v>278</v>
      </c>
      <c r="AS78" s="494"/>
      <c r="AT78" s="494"/>
      <c r="AU78" s="494"/>
      <c r="AV78" s="494"/>
      <c r="AW78" s="494"/>
      <c r="AX78" s="494"/>
      <c r="AY78" s="494"/>
      <c r="AZ78" s="494"/>
      <c r="BA78" s="494"/>
      <c r="BB78" s="480" t="s">
        <v>264</v>
      </c>
      <c r="BC78" s="481"/>
      <c r="BD78" s="481"/>
      <c r="BE78" s="482"/>
      <c r="BF78" s="495">
        <f t="shared" ref="BF78" si="142">P74*10000</f>
        <v>0</v>
      </c>
      <c r="BG78" s="495"/>
      <c r="BH78" s="525"/>
      <c r="BI78" s="9" t="s">
        <v>276</v>
      </c>
    </row>
    <row r="79" spans="2:62" ht="5.0999999999999996" customHeight="1" x14ac:dyDescent="0.45">
      <c r="B79" s="591">
        <v>13</v>
      </c>
      <c r="C79" s="592"/>
      <c r="D79" s="593"/>
      <c r="E79" s="594"/>
      <c r="F79" s="595"/>
      <c r="G79" s="596"/>
      <c r="H79" s="595"/>
      <c r="I79" s="600"/>
      <c r="J79" s="602"/>
      <c r="K79" s="603"/>
      <c r="L79" s="595"/>
      <c r="M79" s="596"/>
      <c r="N79" s="595"/>
      <c r="O79" s="596"/>
      <c r="P79" s="595"/>
      <c r="Q79" s="604"/>
      <c r="R79" s="3"/>
      <c r="S79" s="3"/>
      <c r="T79" s="3"/>
      <c r="U79" s="533">
        <f t="shared" ref="U79" si="143">IFERROR(ROUND(D79*J79/F79,3),0)</f>
        <v>0</v>
      </c>
      <c r="V79" s="534">
        <f t="shared" ref="V79" si="144">IFERROR(ROUND(D79*L79/F79,3),0)</f>
        <v>0</v>
      </c>
      <c r="Y79" s="535" t="s">
        <v>284</v>
      </c>
      <c r="Z79" s="536"/>
      <c r="AA79" s="536"/>
      <c r="AB79" s="537"/>
      <c r="AC79" s="65" t="s">
        <v>83</v>
      </c>
      <c r="AD79" s="65"/>
      <c r="AE79" s="65"/>
      <c r="AF79" s="65"/>
      <c r="AG79" s="535" t="s">
        <v>285</v>
      </c>
      <c r="AH79" s="536"/>
      <c r="AI79" s="537"/>
      <c r="AJ79" s="538" t="s">
        <v>85</v>
      </c>
      <c r="AK79" s="539"/>
      <c r="AL79" s="540"/>
      <c r="AM79" s="161" t="s">
        <v>365</v>
      </c>
      <c r="AN79" s="162">
        <f t="shared" ref="AN79" si="145">B79</f>
        <v>13</v>
      </c>
      <c r="AO79" s="523">
        <f t="shared" ref="AO79" si="146">MAX(AM80:AN83)</f>
        <v>0</v>
      </c>
      <c r="AQ79" s="150"/>
      <c r="AR79" s="499" t="s">
        <v>360</v>
      </c>
      <c r="AS79" s="499"/>
      <c r="AT79" s="499"/>
      <c r="AU79" s="499"/>
      <c r="AV79" s="499"/>
      <c r="AW79" s="499"/>
      <c r="AX79" s="499"/>
      <c r="AY79" s="499"/>
      <c r="AZ79" s="499"/>
      <c r="BA79" s="499"/>
      <c r="BB79" s="500" t="s">
        <v>84</v>
      </c>
      <c r="BC79" s="501"/>
      <c r="BD79" s="501"/>
      <c r="BE79" s="502"/>
      <c r="BF79" s="503" t="s">
        <v>86</v>
      </c>
      <c r="BG79" s="504"/>
      <c r="BH79" s="523">
        <f t="shared" ref="BH79" si="147">IFERROR(ROUNDDOWN(SUM(BF80:BG83),-3),0)</f>
        <v>0</v>
      </c>
    </row>
    <row r="80" spans="2:62" ht="5.0999999999999996" customHeight="1" x14ac:dyDescent="0.45">
      <c r="B80" s="591"/>
      <c r="C80" s="592"/>
      <c r="D80" s="593"/>
      <c r="E80" s="594"/>
      <c r="F80" s="518"/>
      <c r="G80" s="597"/>
      <c r="H80" s="518"/>
      <c r="I80" s="514"/>
      <c r="J80" s="518"/>
      <c r="K80" s="597"/>
      <c r="L80" s="518"/>
      <c r="M80" s="597"/>
      <c r="N80" s="518"/>
      <c r="O80" s="597"/>
      <c r="P80" s="518"/>
      <c r="Q80" s="521"/>
      <c r="R80" s="3"/>
      <c r="S80" s="3"/>
      <c r="T80" s="3"/>
      <c r="U80" s="533"/>
      <c r="V80" s="534"/>
      <c r="Y80" s="526" t="s">
        <v>88</v>
      </c>
      <c r="Z80" s="527"/>
      <c r="AA80" s="527"/>
      <c r="AB80" s="528"/>
      <c r="AC80" s="67" t="s">
        <v>89</v>
      </c>
      <c r="AD80" s="67"/>
      <c r="AE80" s="67"/>
      <c r="AF80" s="67"/>
      <c r="AG80" s="68" t="s">
        <v>90</v>
      </c>
      <c r="AH80" s="69"/>
      <c r="AI80" s="70"/>
      <c r="AJ80" s="496" t="s">
        <v>91</v>
      </c>
      <c r="AK80" s="496"/>
      <c r="AL80" s="496"/>
      <c r="AM80" s="496">
        <f t="shared" ref="AM80" si="148">ROUNDDOWN(MIN(IF(AND($G$13="有り",D79&lt;=3.6),130000*D79,0),390000),-3)</f>
        <v>0</v>
      </c>
      <c r="AN80" s="496"/>
      <c r="AO80" s="524"/>
      <c r="AP80" s="148"/>
      <c r="AQ80" s="532" t="s">
        <v>358</v>
      </c>
      <c r="AR80" s="498" t="s">
        <v>271</v>
      </c>
      <c r="AS80" s="498"/>
      <c r="AT80" s="498"/>
      <c r="AU80" s="498"/>
      <c r="AV80" s="498"/>
      <c r="AW80" s="498"/>
      <c r="AX80" s="498"/>
      <c r="AY80" s="498"/>
      <c r="AZ80" s="498"/>
      <c r="BA80" s="498"/>
      <c r="BB80" s="480" t="s">
        <v>101</v>
      </c>
      <c r="BC80" s="481"/>
      <c r="BD80" s="481"/>
      <c r="BE80" s="482"/>
      <c r="BF80" s="495">
        <f t="shared" ref="BF80" si="149">ROUND(U79,2)*50000</f>
        <v>0</v>
      </c>
      <c r="BG80" s="495"/>
      <c r="BH80" s="524"/>
      <c r="BI80" s="9" t="s">
        <v>273</v>
      </c>
    </row>
    <row r="81" spans="2:62" ht="5.0999999999999996" customHeight="1" x14ac:dyDescent="0.45">
      <c r="B81" s="591"/>
      <c r="C81" s="592"/>
      <c r="D81" s="593"/>
      <c r="E81" s="594"/>
      <c r="F81" s="518"/>
      <c r="G81" s="597"/>
      <c r="H81" s="518"/>
      <c r="I81" s="514"/>
      <c r="J81" s="518"/>
      <c r="K81" s="597"/>
      <c r="L81" s="518"/>
      <c r="M81" s="597"/>
      <c r="N81" s="518"/>
      <c r="O81" s="597"/>
      <c r="P81" s="518"/>
      <c r="Q81" s="521"/>
      <c r="R81" s="3"/>
      <c r="S81" s="3"/>
      <c r="T81" s="3"/>
      <c r="U81" s="533"/>
      <c r="V81" s="534"/>
      <c r="Y81" s="529"/>
      <c r="Z81" s="530"/>
      <c r="AA81" s="530"/>
      <c r="AB81" s="531"/>
      <c r="AC81" s="67" t="s">
        <v>92</v>
      </c>
      <c r="AD81" s="67"/>
      <c r="AE81" s="67"/>
      <c r="AF81" s="67"/>
      <c r="AG81" s="68" t="s">
        <v>93</v>
      </c>
      <c r="AH81" s="69"/>
      <c r="AI81" s="70"/>
      <c r="AJ81" s="496" t="s">
        <v>94</v>
      </c>
      <c r="AK81" s="496"/>
      <c r="AL81" s="496"/>
      <c r="AM81" s="496">
        <f t="shared" ref="AM81" si="150">ROUNDDOWN(MIN(IF(AND(OR($G$13="無し",$G$13=""),D79&lt;=3.6),120000*D79,0),360000),-3)</f>
        <v>0</v>
      </c>
      <c r="AN81" s="496"/>
      <c r="AO81" s="524"/>
      <c r="AP81" s="148"/>
      <c r="AQ81" s="532"/>
      <c r="AR81" s="498" t="s">
        <v>272</v>
      </c>
      <c r="AS81" s="498"/>
      <c r="AT81" s="498"/>
      <c r="AU81" s="498"/>
      <c r="AV81" s="498"/>
      <c r="AW81" s="498"/>
      <c r="AX81" s="498"/>
      <c r="AY81" s="498"/>
      <c r="AZ81" s="498"/>
      <c r="BA81" s="498"/>
      <c r="BB81" s="480" t="s">
        <v>102</v>
      </c>
      <c r="BC81" s="481"/>
      <c r="BD81" s="481"/>
      <c r="BE81" s="482"/>
      <c r="BF81" s="495">
        <f t="shared" ref="BF81" si="151">ROUND(V79,2)*20000</f>
        <v>0</v>
      </c>
      <c r="BG81" s="495"/>
      <c r="BH81" s="524"/>
      <c r="BI81" s="9" t="s">
        <v>274</v>
      </c>
    </row>
    <row r="82" spans="2:62" ht="5.0999999999999996" customHeight="1" x14ac:dyDescent="0.45">
      <c r="B82" s="591"/>
      <c r="C82" s="592"/>
      <c r="D82" s="593"/>
      <c r="E82" s="594"/>
      <c r="F82" s="518"/>
      <c r="G82" s="597"/>
      <c r="H82" s="518"/>
      <c r="I82" s="514"/>
      <c r="J82" s="518"/>
      <c r="K82" s="597"/>
      <c r="L82" s="518"/>
      <c r="M82" s="597"/>
      <c r="N82" s="518"/>
      <c r="O82" s="597"/>
      <c r="P82" s="518"/>
      <c r="Q82" s="521"/>
      <c r="R82" s="3"/>
      <c r="S82" s="3"/>
      <c r="T82" s="3"/>
      <c r="U82" s="533"/>
      <c r="V82" s="534"/>
      <c r="Y82" s="526" t="s">
        <v>95</v>
      </c>
      <c r="Z82" s="527"/>
      <c r="AA82" s="527"/>
      <c r="AB82" s="528"/>
      <c r="AC82" s="67" t="s">
        <v>89</v>
      </c>
      <c r="AD82" s="67"/>
      <c r="AE82" s="67"/>
      <c r="AF82" s="67"/>
      <c r="AG82" s="68" t="s">
        <v>96</v>
      </c>
      <c r="AH82" s="69"/>
      <c r="AI82" s="70"/>
      <c r="AJ82" s="496" t="s">
        <v>97</v>
      </c>
      <c r="AK82" s="496"/>
      <c r="AL82" s="496"/>
      <c r="AM82" s="496">
        <f t="shared" ref="AM82" si="152">ROUNDDOWN(IF(AND($G$13="有り",D79&gt;3.6),110000*D79,0),-3)</f>
        <v>0</v>
      </c>
      <c r="AN82" s="496"/>
      <c r="AO82" s="524"/>
      <c r="AP82" s="149"/>
      <c r="AQ82" s="492" t="s">
        <v>359</v>
      </c>
      <c r="AR82" s="493" t="s">
        <v>277</v>
      </c>
      <c r="AS82" s="494"/>
      <c r="AT82" s="494"/>
      <c r="AU82" s="494"/>
      <c r="AV82" s="494"/>
      <c r="AW82" s="494"/>
      <c r="AX82" s="494"/>
      <c r="AY82" s="494"/>
      <c r="AZ82" s="494"/>
      <c r="BA82" s="494"/>
      <c r="BB82" s="480" t="s">
        <v>102</v>
      </c>
      <c r="BC82" s="481"/>
      <c r="BD82" s="481"/>
      <c r="BE82" s="482"/>
      <c r="BF82" s="495">
        <f t="shared" ref="BF82" si="153">N79*20000</f>
        <v>0</v>
      </c>
      <c r="BG82" s="495"/>
      <c r="BH82" s="524"/>
      <c r="BI82" s="9" t="s">
        <v>275</v>
      </c>
      <c r="BJ82" s="147"/>
    </row>
    <row r="83" spans="2:62" ht="5.0999999999999996" customHeight="1" x14ac:dyDescent="0.45">
      <c r="B83" s="591"/>
      <c r="C83" s="592"/>
      <c r="D83" s="593"/>
      <c r="E83" s="594"/>
      <c r="F83" s="598"/>
      <c r="G83" s="599"/>
      <c r="H83" s="598"/>
      <c r="I83" s="601"/>
      <c r="J83" s="598"/>
      <c r="K83" s="599"/>
      <c r="L83" s="598"/>
      <c r="M83" s="599"/>
      <c r="N83" s="598"/>
      <c r="O83" s="599"/>
      <c r="P83" s="598"/>
      <c r="Q83" s="605"/>
      <c r="R83" s="3"/>
      <c r="S83" s="3"/>
      <c r="T83" s="3"/>
      <c r="U83" s="533"/>
      <c r="V83" s="534"/>
      <c r="Y83" s="529"/>
      <c r="Z83" s="530"/>
      <c r="AA83" s="530"/>
      <c r="AB83" s="531"/>
      <c r="AC83" s="67" t="s">
        <v>92</v>
      </c>
      <c r="AD83" s="67"/>
      <c r="AE83" s="67"/>
      <c r="AF83" s="67"/>
      <c r="AG83" s="68" t="s">
        <v>99</v>
      </c>
      <c r="AH83" s="69"/>
      <c r="AI83" s="70"/>
      <c r="AJ83" s="496" t="s">
        <v>100</v>
      </c>
      <c r="AK83" s="496"/>
      <c r="AL83" s="496"/>
      <c r="AM83" s="496">
        <f t="shared" ref="AM83" si="154">ROUNDDOWN(IF(AND(OR($G$13="無し",$G$13=""),D79&gt;3.6),100000*D79,0),-3)</f>
        <v>0</v>
      </c>
      <c r="AN83" s="496"/>
      <c r="AO83" s="525"/>
      <c r="AP83" s="149"/>
      <c r="AQ83" s="492"/>
      <c r="AR83" s="493" t="s">
        <v>278</v>
      </c>
      <c r="AS83" s="494"/>
      <c r="AT83" s="494"/>
      <c r="AU83" s="494"/>
      <c r="AV83" s="494"/>
      <c r="AW83" s="494"/>
      <c r="AX83" s="494"/>
      <c r="AY83" s="494"/>
      <c r="AZ83" s="494"/>
      <c r="BA83" s="494"/>
      <c r="BB83" s="480" t="s">
        <v>264</v>
      </c>
      <c r="BC83" s="481"/>
      <c r="BD83" s="481"/>
      <c r="BE83" s="482"/>
      <c r="BF83" s="495">
        <f t="shared" ref="BF83" si="155">P79*10000</f>
        <v>0</v>
      </c>
      <c r="BG83" s="495"/>
      <c r="BH83" s="525"/>
      <c r="BI83" s="9" t="s">
        <v>276</v>
      </c>
    </row>
    <row r="84" spans="2:62" ht="5.0999999999999996" customHeight="1" x14ac:dyDescent="0.45">
      <c r="B84" s="591">
        <v>14</v>
      </c>
      <c r="C84" s="592"/>
      <c r="D84" s="593"/>
      <c r="E84" s="594"/>
      <c r="F84" s="595"/>
      <c r="G84" s="596"/>
      <c r="H84" s="595"/>
      <c r="I84" s="600"/>
      <c r="J84" s="602"/>
      <c r="K84" s="603"/>
      <c r="L84" s="595"/>
      <c r="M84" s="596"/>
      <c r="N84" s="595"/>
      <c r="O84" s="596"/>
      <c r="P84" s="595"/>
      <c r="Q84" s="604"/>
      <c r="R84" s="3"/>
      <c r="S84" s="3"/>
      <c r="T84" s="3"/>
      <c r="U84" s="533">
        <f t="shared" ref="U84" si="156">IFERROR(ROUND(D84*J84/F84,3),0)</f>
        <v>0</v>
      </c>
      <c r="V84" s="534">
        <f t="shared" ref="V84" si="157">IFERROR(ROUND(D84*L84/F84,3),0)</f>
        <v>0</v>
      </c>
      <c r="Y84" s="535" t="s">
        <v>284</v>
      </c>
      <c r="Z84" s="536"/>
      <c r="AA84" s="536"/>
      <c r="AB84" s="537"/>
      <c r="AC84" s="65" t="s">
        <v>83</v>
      </c>
      <c r="AD84" s="65"/>
      <c r="AE84" s="65"/>
      <c r="AF84" s="65"/>
      <c r="AG84" s="535" t="s">
        <v>285</v>
      </c>
      <c r="AH84" s="536"/>
      <c r="AI84" s="537"/>
      <c r="AJ84" s="538" t="s">
        <v>85</v>
      </c>
      <c r="AK84" s="539"/>
      <c r="AL84" s="540"/>
      <c r="AM84" s="161" t="s">
        <v>365</v>
      </c>
      <c r="AN84" s="162">
        <f t="shared" ref="AN84" si="158">B84</f>
        <v>14</v>
      </c>
      <c r="AO84" s="523">
        <f t="shared" ref="AO84" si="159">MAX(AM85:AN88)</f>
        <v>0</v>
      </c>
      <c r="AQ84" s="150"/>
      <c r="AR84" s="499" t="s">
        <v>360</v>
      </c>
      <c r="AS84" s="499"/>
      <c r="AT84" s="499"/>
      <c r="AU84" s="499"/>
      <c r="AV84" s="499"/>
      <c r="AW84" s="499"/>
      <c r="AX84" s="499"/>
      <c r="AY84" s="499"/>
      <c r="AZ84" s="499"/>
      <c r="BA84" s="499"/>
      <c r="BB84" s="500" t="s">
        <v>84</v>
      </c>
      <c r="BC84" s="501"/>
      <c r="BD84" s="501"/>
      <c r="BE84" s="502"/>
      <c r="BF84" s="503" t="s">
        <v>86</v>
      </c>
      <c r="BG84" s="504"/>
      <c r="BH84" s="523">
        <f t="shared" ref="BH84" si="160">IFERROR(ROUNDDOWN(SUM(BF85:BG88),-3),0)</f>
        <v>0</v>
      </c>
    </row>
    <row r="85" spans="2:62" ht="5.0999999999999996" customHeight="1" x14ac:dyDescent="0.45">
      <c r="B85" s="591"/>
      <c r="C85" s="592"/>
      <c r="D85" s="593"/>
      <c r="E85" s="594"/>
      <c r="F85" s="518"/>
      <c r="G85" s="597"/>
      <c r="H85" s="518"/>
      <c r="I85" s="514"/>
      <c r="J85" s="518"/>
      <c r="K85" s="597"/>
      <c r="L85" s="518"/>
      <c r="M85" s="597"/>
      <c r="N85" s="518"/>
      <c r="O85" s="597"/>
      <c r="P85" s="518"/>
      <c r="Q85" s="521"/>
      <c r="R85" s="3"/>
      <c r="S85" s="3"/>
      <c r="T85" s="3"/>
      <c r="U85" s="533"/>
      <c r="V85" s="534"/>
      <c r="Y85" s="526" t="s">
        <v>88</v>
      </c>
      <c r="Z85" s="527"/>
      <c r="AA85" s="527"/>
      <c r="AB85" s="528"/>
      <c r="AC85" s="67" t="s">
        <v>89</v>
      </c>
      <c r="AD85" s="67"/>
      <c r="AE85" s="67"/>
      <c r="AF85" s="67"/>
      <c r="AG85" s="68" t="s">
        <v>90</v>
      </c>
      <c r="AH85" s="69"/>
      <c r="AI85" s="70"/>
      <c r="AJ85" s="496" t="s">
        <v>91</v>
      </c>
      <c r="AK85" s="496"/>
      <c r="AL85" s="496"/>
      <c r="AM85" s="496">
        <f t="shared" ref="AM85" si="161">ROUNDDOWN(MIN(IF(AND($G$13="有り",D84&lt;=3.6),130000*D84,0),390000),-3)</f>
        <v>0</v>
      </c>
      <c r="AN85" s="496"/>
      <c r="AO85" s="524"/>
      <c r="AP85" s="148"/>
      <c r="AQ85" s="532" t="s">
        <v>358</v>
      </c>
      <c r="AR85" s="498" t="s">
        <v>271</v>
      </c>
      <c r="AS85" s="498"/>
      <c r="AT85" s="498"/>
      <c r="AU85" s="498"/>
      <c r="AV85" s="498"/>
      <c r="AW85" s="498"/>
      <c r="AX85" s="498"/>
      <c r="AY85" s="498"/>
      <c r="AZ85" s="498"/>
      <c r="BA85" s="498"/>
      <c r="BB85" s="480" t="s">
        <v>101</v>
      </c>
      <c r="BC85" s="481"/>
      <c r="BD85" s="481"/>
      <c r="BE85" s="482"/>
      <c r="BF85" s="495">
        <f t="shared" ref="BF85" si="162">ROUND(U84,2)*50000</f>
        <v>0</v>
      </c>
      <c r="BG85" s="495"/>
      <c r="BH85" s="524"/>
      <c r="BI85" s="9" t="s">
        <v>273</v>
      </c>
    </row>
    <row r="86" spans="2:62" ht="5.0999999999999996" customHeight="1" x14ac:dyDescent="0.45">
      <c r="B86" s="591"/>
      <c r="C86" s="592"/>
      <c r="D86" s="593"/>
      <c r="E86" s="594"/>
      <c r="F86" s="518"/>
      <c r="G86" s="597"/>
      <c r="H86" s="518"/>
      <c r="I86" s="514"/>
      <c r="J86" s="518"/>
      <c r="K86" s="597"/>
      <c r="L86" s="518"/>
      <c r="M86" s="597"/>
      <c r="N86" s="518"/>
      <c r="O86" s="597"/>
      <c r="P86" s="518"/>
      <c r="Q86" s="521"/>
      <c r="R86" s="3"/>
      <c r="S86" s="3"/>
      <c r="T86" s="3"/>
      <c r="U86" s="533"/>
      <c r="V86" s="534"/>
      <c r="Y86" s="529"/>
      <c r="Z86" s="530"/>
      <c r="AA86" s="530"/>
      <c r="AB86" s="531"/>
      <c r="AC86" s="67" t="s">
        <v>92</v>
      </c>
      <c r="AD86" s="67"/>
      <c r="AE86" s="67"/>
      <c r="AF86" s="67"/>
      <c r="AG86" s="68" t="s">
        <v>93</v>
      </c>
      <c r="AH86" s="69"/>
      <c r="AI86" s="70"/>
      <c r="AJ86" s="496" t="s">
        <v>94</v>
      </c>
      <c r="AK86" s="496"/>
      <c r="AL86" s="496"/>
      <c r="AM86" s="496">
        <f t="shared" ref="AM86" si="163">ROUNDDOWN(MIN(IF(AND(OR($G$13="無し",$G$13=""),D84&lt;=3.6),120000*D84,0),360000),-3)</f>
        <v>0</v>
      </c>
      <c r="AN86" s="496"/>
      <c r="AO86" s="524"/>
      <c r="AP86" s="148"/>
      <c r="AQ86" s="532"/>
      <c r="AR86" s="498" t="s">
        <v>272</v>
      </c>
      <c r="AS86" s="498"/>
      <c r="AT86" s="498"/>
      <c r="AU86" s="498"/>
      <c r="AV86" s="498"/>
      <c r="AW86" s="498"/>
      <c r="AX86" s="498"/>
      <c r="AY86" s="498"/>
      <c r="AZ86" s="498"/>
      <c r="BA86" s="498"/>
      <c r="BB86" s="480" t="s">
        <v>102</v>
      </c>
      <c r="BC86" s="481"/>
      <c r="BD86" s="481"/>
      <c r="BE86" s="482"/>
      <c r="BF86" s="495">
        <f t="shared" ref="BF86" si="164">ROUND(V84,2)*20000</f>
        <v>0</v>
      </c>
      <c r="BG86" s="495"/>
      <c r="BH86" s="524"/>
      <c r="BI86" s="9" t="s">
        <v>274</v>
      </c>
    </row>
    <row r="87" spans="2:62" ht="5.0999999999999996" customHeight="1" x14ac:dyDescent="0.45">
      <c r="B87" s="591"/>
      <c r="C87" s="592"/>
      <c r="D87" s="593"/>
      <c r="E87" s="594"/>
      <c r="F87" s="518"/>
      <c r="G87" s="597"/>
      <c r="H87" s="518"/>
      <c r="I87" s="514"/>
      <c r="J87" s="518"/>
      <c r="K87" s="597"/>
      <c r="L87" s="518"/>
      <c r="M87" s="597"/>
      <c r="N87" s="518"/>
      <c r="O87" s="597"/>
      <c r="P87" s="518"/>
      <c r="Q87" s="521"/>
      <c r="R87" s="3"/>
      <c r="S87" s="3"/>
      <c r="T87" s="3"/>
      <c r="U87" s="533"/>
      <c r="V87" s="534"/>
      <c r="Y87" s="526" t="s">
        <v>95</v>
      </c>
      <c r="Z87" s="527"/>
      <c r="AA87" s="527"/>
      <c r="AB87" s="528"/>
      <c r="AC87" s="67" t="s">
        <v>89</v>
      </c>
      <c r="AD87" s="67"/>
      <c r="AE87" s="67"/>
      <c r="AF87" s="67"/>
      <c r="AG87" s="68" t="s">
        <v>96</v>
      </c>
      <c r="AH87" s="69"/>
      <c r="AI87" s="70"/>
      <c r="AJ87" s="496" t="s">
        <v>97</v>
      </c>
      <c r="AK87" s="496"/>
      <c r="AL87" s="496"/>
      <c r="AM87" s="496">
        <f t="shared" ref="AM87" si="165">ROUNDDOWN(IF(AND($G$13="有り",D84&gt;3.6),110000*D84,0),-3)</f>
        <v>0</v>
      </c>
      <c r="AN87" s="496"/>
      <c r="AO87" s="524"/>
      <c r="AP87" s="149"/>
      <c r="AQ87" s="492" t="s">
        <v>359</v>
      </c>
      <c r="AR87" s="493" t="s">
        <v>277</v>
      </c>
      <c r="AS87" s="494"/>
      <c r="AT87" s="494"/>
      <c r="AU87" s="494"/>
      <c r="AV87" s="494"/>
      <c r="AW87" s="494"/>
      <c r="AX87" s="494"/>
      <c r="AY87" s="494"/>
      <c r="AZ87" s="494"/>
      <c r="BA87" s="494"/>
      <c r="BB87" s="480" t="s">
        <v>102</v>
      </c>
      <c r="BC87" s="481"/>
      <c r="BD87" s="481"/>
      <c r="BE87" s="482"/>
      <c r="BF87" s="495">
        <f t="shared" ref="BF87" si="166">N84*20000</f>
        <v>0</v>
      </c>
      <c r="BG87" s="495"/>
      <c r="BH87" s="524"/>
      <c r="BI87" s="9" t="s">
        <v>275</v>
      </c>
      <c r="BJ87" s="147"/>
    </row>
    <row r="88" spans="2:62" ht="5.0999999999999996" customHeight="1" x14ac:dyDescent="0.45">
      <c r="B88" s="591"/>
      <c r="C88" s="592"/>
      <c r="D88" s="593"/>
      <c r="E88" s="594"/>
      <c r="F88" s="598"/>
      <c r="G88" s="599"/>
      <c r="H88" s="598"/>
      <c r="I88" s="601"/>
      <c r="J88" s="598"/>
      <c r="K88" s="599"/>
      <c r="L88" s="598"/>
      <c r="M88" s="599"/>
      <c r="N88" s="598"/>
      <c r="O88" s="599"/>
      <c r="P88" s="598"/>
      <c r="Q88" s="605"/>
      <c r="R88" s="3"/>
      <c r="S88" s="3"/>
      <c r="T88" s="3"/>
      <c r="U88" s="533"/>
      <c r="V88" s="534"/>
      <c r="Y88" s="529"/>
      <c r="Z88" s="530"/>
      <c r="AA88" s="530"/>
      <c r="AB88" s="531"/>
      <c r="AC88" s="67" t="s">
        <v>92</v>
      </c>
      <c r="AD88" s="67"/>
      <c r="AE88" s="67"/>
      <c r="AF88" s="67"/>
      <c r="AG88" s="68" t="s">
        <v>99</v>
      </c>
      <c r="AH88" s="69"/>
      <c r="AI88" s="70"/>
      <c r="AJ88" s="496" t="s">
        <v>100</v>
      </c>
      <c r="AK88" s="496"/>
      <c r="AL88" s="496"/>
      <c r="AM88" s="496">
        <f t="shared" ref="AM88" si="167">ROUNDDOWN(IF(AND(OR($G$13="無し",$G$13=""),D84&gt;3.6),100000*D84,0),-3)</f>
        <v>0</v>
      </c>
      <c r="AN88" s="496"/>
      <c r="AO88" s="525"/>
      <c r="AP88" s="149"/>
      <c r="AQ88" s="492"/>
      <c r="AR88" s="493" t="s">
        <v>278</v>
      </c>
      <c r="AS88" s="494"/>
      <c r="AT88" s="494"/>
      <c r="AU88" s="494"/>
      <c r="AV88" s="494"/>
      <c r="AW88" s="494"/>
      <c r="AX88" s="494"/>
      <c r="AY88" s="494"/>
      <c r="AZ88" s="494"/>
      <c r="BA88" s="494"/>
      <c r="BB88" s="480" t="s">
        <v>264</v>
      </c>
      <c r="BC88" s="481"/>
      <c r="BD88" s="481"/>
      <c r="BE88" s="482"/>
      <c r="BF88" s="495">
        <f t="shared" ref="BF88" si="168">P84*10000</f>
        <v>0</v>
      </c>
      <c r="BG88" s="495"/>
      <c r="BH88" s="525"/>
      <c r="BI88" s="9" t="s">
        <v>276</v>
      </c>
    </row>
    <row r="89" spans="2:62" ht="5.0999999999999996" customHeight="1" x14ac:dyDescent="0.45">
      <c r="B89" s="591">
        <v>15</v>
      </c>
      <c r="C89" s="592"/>
      <c r="D89" s="593"/>
      <c r="E89" s="594"/>
      <c r="F89" s="595"/>
      <c r="G89" s="596"/>
      <c r="H89" s="595"/>
      <c r="I89" s="600"/>
      <c r="J89" s="602"/>
      <c r="K89" s="603"/>
      <c r="L89" s="595"/>
      <c r="M89" s="596"/>
      <c r="N89" s="595"/>
      <c r="O89" s="596"/>
      <c r="P89" s="595"/>
      <c r="Q89" s="604"/>
      <c r="R89" s="3"/>
      <c r="S89" s="3"/>
      <c r="T89" s="3"/>
      <c r="U89" s="533">
        <f t="shared" ref="U89" si="169">IFERROR(ROUND(D89*J89/F89,3),0)</f>
        <v>0</v>
      </c>
      <c r="V89" s="534">
        <f t="shared" ref="V89" si="170">IFERROR(ROUND(D89*L89/F89,3),0)</f>
        <v>0</v>
      </c>
      <c r="Y89" s="535" t="s">
        <v>284</v>
      </c>
      <c r="Z89" s="536"/>
      <c r="AA89" s="536"/>
      <c r="AB89" s="537"/>
      <c r="AC89" s="65" t="s">
        <v>83</v>
      </c>
      <c r="AD89" s="65"/>
      <c r="AE89" s="65"/>
      <c r="AF89" s="65"/>
      <c r="AG89" s="535" t="s">
        <v>285</v>
      </c>
      <c r="AH89" s="536"/>
      <c r="AI89" s="537"/>
      <c r="AJ89" s="538" t="s">
        <v>85</v>
      </c>
      <c r="AK89" s="539"/>
      <c r="AL89" s="540"/>
      <c r="AM89" s="161" t="s">
        <v>365</v>
      </c>
      <c r="AN89" s="162">
        <f t="shared" ref="AN89" si="171">B89</f>
        <v>15</v>
      </c>
      <c r="AO89" s="523">
        <f t="shared" ref="AO89" si="172">MAX(AM90:AN93)</f>
        <v>0</v>
      </c>
      <c r="AQ89" s="150"/>
      <c r="AR89" s="499" t="s">
        <v>360</v>
      </c>
      <c r="AS89" s="499"/>
      <c r="AT89" s="499"/>
      <c r="AU89" s="499"/>
      <c r="AV89" s="499"/>
      <c r="AW89" s="499"/>
      <c r="AX89" s="499"/>
      <c r="AY89" s="499"/>
      <c r="AZ89" s="499"/>
      <c r="BA89" s="499"/>
      <c r="BB89" s="500" t="s">
        <v>84</v>
      </c>
      <c r="BC89" s="501"/>
      <c r="BD89" s="501"/>
      <c r="BE89" s="502"/>
      <c r="BF89" s="503" t="s">
        <v>86</v>
      </c>
      <c r="BG89" s="504"/>
      <c r="BH89" s="523">
        <f t="shared" ref="BH89" si="173">IFERROR(ROUNDDOWN(SUM(BF90:BG93),-3),0)</f>
        <v>0</v>
      </c>
    </row>
    <row r="90" spans="2:62" ht="5.0999999999999996" customHeight="1" x14ac:dyDescent="0.45">
      <c r="B90" s="591"/>
      <c r="C90" s="592"/>
      <c r="D90" s="593"/>
      <c r="E90" s="594"/>
      <c r="F90" s="518"/>
      <c r="G90" s="597"/>
      <c r="H90" s="518"/>
      <c r="I90" s="514"/>
      <c r="J90" s="518"/>
      <c r="K90" s="597"/>
      <c r="L90" s="518"/>
      <c r="M90" s="597"/>
      <c r="N90" s="518"/>
      <c r="O90" s="597"/>
      <c r="P90" s="518"/>
      <c r="Q90" s="521"/>
      <c r="R90" s="3"/>
      <c r="S90" s="3"/>
      <c r="T90" s="3"/>
      <c r="U90" s="533"/>
      <c r="V90" s="534"/>
      <c r="Y90" s="526" t="s">
        <v>88</v>
      </c>
      <c r="Z90" s="527"/>
      <c r="AA90" s="527"/>
      <c r="AB90" s="528"/>
      <c r="AC90" s="67" t="s">
        <v>89</v>
      </c>
      <c r="AD90" s="67"/>
      <c r="AE90" s="67"/>
      <c r="AF90" s="67"/>
      <c r="AG90" s="68" t="s">
        <v>90</v>
      </c>
      <c r="AH90" s="69"/>
      <c r="AI90" s="70"/>
      <c r="AJ90" s="496" t="s">
        <v>91</v>
      </c>
      <c r="AK90" s="496"/>
      <c r="AL90" s="496"/>
      <c r="AM90" s="496">
        <f t="shared" ref="AM90" si="174">ROUNDDOWN(MIN(IF(AND($G$13="有り",D89&lt;=3.6),130000*D89,0),390000),-3)</f>
        <v>0</v>
      </c>
      <c r="AN90" s="496"/>
      <c r="AO90" s="524"/>
      <c r="AP90" s="148"/>
      <c r="AQ90" s="532" t="s">
        <v>358</v>
      </c>
      <c r="AR90" s="498" t="s">
        <v>271</v>
      </c>
      <c r="AS90" s="498"/>
      <c r="AT90" s="498"/>
      <c r="AU90" s="498"/>
      <c r="AV90" s="498"/>
      <c r="AW90" s="498"/>
      <c r="AX90" s="498"/>
      <c r="AY90" s="498"/>
      <c r="AZ90" s="498"/>
      <c r="BA90" s="498"/>
      <c r="BB90" s="480" t="s">
        <v>101</v>
      </c>
      <c r="BC90" s="481"/>
      <c r="BD90" s="481"/>
      <c r="BE90" s="482"/>
      <c r="BF90" s="495">
        <f t="shared" ref="BF90" si="175">ROUND(U89,2)*50000</f>
        <v>0</v>
      </c>
      <c r="BG90" s="495"/>
      <c r="BH90" s="524"/>
      <c r="BI90" s="9" t="s">
        <v>273</v>
      </c>
    </row>
    <row r="91" spans="2:62" ht="5.0999999999999996" customHeight="1" x14ac:dyDescent="0.45">
      <c r="B91" s="591"/>
      <c r="C91" s="592"/>
      <c r="D91" s="593"/>
      <c r="E91" s="594"/>
      <c r="F91" s="518"/>
      <c r="G91" s="597"/>
      <c r="H91" s="518"/>
      <c r="I91" s="514"/>
      <c r="J91" s="518"/>
      <c r="K91" s="597"/>
      <c r="L91" s="518"/>
      <c r="M91" s="597"/>
      <c r="N91" s="518"/>
      <c r="O91" s="597"/>
      <c r="P91" s="518"/>
      <c r="Q91" s="521"/>
      <c r="R91" s="3"/>
      <c r="S91" s="3"/>
      <c r="T91" s="3"/>
      <c r="U91" s="533"/>
      <c r="V91" s="534"/>
      <c r="Y91" s="529"/>
      <c r="Z91" s="530"/>
      <c r="AA91" s="530"/>
      <c r="AB91" s="531"/>
      <c r="AC91" s="67" t="s">
        <v>92</v>
      </c>
      <c r="AD91" s="67"/>
      <c r="AE91" s="67"/>
      <c r="AF91" s="67"/>
      <c r="AG91" s="68" t="s">
        <v>93</v>
      </c>
      <c r="AH91" s="69"/>
      <c r="AI91" s="70"/>
      <c r="AJ91" s="496" t="s">
        <v>94</v>
      </c>
      <c r="AK91" s="496"/>
      <c r="AL91" s="496"/>
      <c r="AM91" s="496">
        <f t="shared" ref="AM91" si="176">ROUNDDOWN(MIN(IF(AND(OR($G$13="無し",$G$13=""),D89&lt;=3.6),120000*D89,0),360000),-3)</f>
        <v>0</v>
      </c>
      <c r="AN91" s="496"/>
      <c r="AO91" s="524"/>
      <c r="AP91" s="148"/>
      <c r="AQ91" s="532"/>
      <c r="AR91" s="498" t="s">
        <v>272</v>
      </c>
      <c r="AS91" s="498"/>
      <c r="AT91" s="498"/>
      <c r="AU91" s="498"/>
      <c r="AV91" s="498"/>
      <c r="AW91" s="498"/>
      <c r="AX91" s="498"/>
      <c r="AY91" s="498"/>
      <c r="AZ91" s="498"/>
      <c r="BA91" s="498"/>
      <c r="BB91" s="480" t="s">
        <v>102</v>
      </c>
      <c r="BC91" s="481"/>
      <c r="BD91" s="481"/>
      <c r="BE91" s="482"/>
      <c r="BF91" s="495">
        <f t="shared" ref="BF91" si="177">ROUND(V89,2)*20000</f>
        <v>0</v>
      </c>
      <c r="BG91" s="495"/>
      <c r="BH91" s="524"/>
      <c r="BI91" s="9" t="s">
        <v>274</v>
      </c>
    </row>
    <row r="92" spans="2:62" ht="5.0999999999999996" customHeight="1" x14ac:dyDescent="0.45">
      <c r="B92" s="591"/>
      <c r="C92" s="592"/>
      <c r="D92" s="593"/>
      <c r="E92" s="594"/>
      <c r="F92" s="518"/>
      <c r="G92" s="597"/>
      <c r="H92" s="518"/>
      <c r="I92" s="514"/>
      <c r="J92" s="518"/>
      <c r="K92" s="597"/>
      <c r="L92" s="518"/>
      <c r="M92" s="597"/>
      <c r="N92" s="518"/>
      <c r="O92" s="597"/>
      <c r="P92" s="518"/>
      <c r="Q92" s="521"/>
      <c r="R92" s="3"/>
      <c r="S92" s="3"/>
      <c r="T92" s="3"/>
      <c r="U92" s="533"/>
      <c r="V92" s="534"/>
      <c r="Y92" s="526" t="s">
        <v>95</v>
      </c>
      <c r="Z92" s="527"/>
      <c r="AA92" s="527"/>
      <c r="AB92" s="528"/>
      <c r="AC92" s="67" t="s">
        <v>89</v>
      </c>
      <c r="AD92" s="67"/>
      <c r="AE92" s="67"/>
      <c r="AF92" s="67"/>
      <c r="AG92" s="68" t="s">
        <v>96</v>
      </c>
      <c r="AH92" s="69"/>
      <c r="AI92" s="70"/>
      <c r="AJ92" s="496" t="s">
        <v>97</v>
      </c>
      <c r="AK92" s="496"/>
      <c r="AL92" s="496"/>
      <c r="AM92" s="496">
        <f t="shared" ref="AM92" si="178">ROUNDDOWN(IF(AND($G$13="有り",D89&gt;3.6),110000*D89,0),-3)</f>
        <v>0</v>
      </c>
      <c r="AN92" s="496"/>
      <c r="AO92" s="524"/>
      <c r="AP92" s="149"/>
      <c r="AQ92" s="492" t="s">
        <v>359</v>
      </c>
      <c r="AR92" s="493" t="s">
        <v>277</v>
      </c>
      <c r="AS92" s="494"/>
      <c r="AT92" s="494"/>
      <c r="AU92" s="494"/>
      <c r="AV92" s="494"/>
      <c r="AW92" s="494"/>
      <c r="AX92" s="494"/>
      <c r="AY92" s="494"/>
      <c r="AZ92" s="494"/>
      <c r="BA92" s="494"/>
      <c r="BB92" s="480" t="s">
        <v>102</v>
      </c>
      <c r="BC92" s="481"/>
      <c r="BD92" s="481"/>
      <c r="BE92" s="482"/>
      <c r="BF92" s="495">
        <f t="shared" ref="BF92" si="179">N89*20000</f>
        <v>0</v>
      </c>
      <c r="BG92" s="495"/>
      <c r="BH92" s="524"/>
      <c r="BI92" s="9" t="s">
        <v>275</v>
      </c>
      <c r="BJ92" s="147"/>
    </row>
    <row r="93" spans="2:62" ht="5.0999999999999996" customHeight="1" x14ac:dyDescent="0.45">
      <c r="B93" s="591"/>
      <c r="C93" s="592"/>
      <c r="D93" s="593"/>
      <c r="E93" s="594"/>
      <c r="F93" s="598"/>
      <c r="G93" s="599"/>
      <c r="H93" s="598"/>
      <c r="I93" s="601"/>
      <c r="J93" s="598"/>
      <c r="K93" s="599"/>
      <c r="L93" s="598"/>
      <c r="M93" s="599"/>
      <c r="N93" s="598"/>
      <c r="O93" s="599"/>
      <c r="P93" s="598"/>
      <c r="Q93" s="605"/>
      <c r="R93" s="3"/>
      <c r="S93" s="3"/>
      <c r="T93" s="3"/>
      <c r="U93" s="533"/>
      <c r="V93" s="534"/>
      <c r="Y93" s="529"/>
      <c r="Z93" s="530"/>
      <c r="AA93" s="530"/>
      <c r="AB93" s="531"/>
      <c r="AC93" s="67" t="s">
        <v>92</v>
      </c>
      <c r="AD93" s="67"/>
      <c r="AE93" s="67"/>
      <c r="AF93" s="67"/>
      <c r="AG93" s="68" t="s">
        <v>99</v>
      </c>
      <c r="AH93" s="69"/>
      <c r="AI93" s="70"/>
      <c r="AJ93" s="496" t="s">
        <v>100</v>
      </c>
      <c r="AK93" s="496"/>
      <c r="AL93" s="496"/>
      <c r="AM93" s="496">
        <f t="shared" ref="AM93" si="180">ROUNDDOWN(IF(AND(OR($G$13="無し",$G$13=""),D89&gt;3.6),100000*D89,0),-3)</f>
        <v>0</v>
      </c>
      <c r="AN93" s="496"/>
      <c r="AO93" s="525"/>
      <c r="AP93" s="149"/>
      <c r="AQ93" s="492"/>
      <c r="AR93" s="493" t="s">
        <v>278</v>
      </c>
      <c r="AS93" s="494"/>
      <c r="AT93" s="494"/>
      <c r="AU93" s="494"/>
      <c r="AV93" s="494"/>
      <c r="AW93" s="494"/>
      <c r="AX93" s="494"/>
      <c r="AY93" s="494"/>
      <c r="AZ93" s="494"/>
      <c r="BA93" s="494"/>
      <c r="BB93" s="480" t="s">
        <v>264</v>
      </c>
      <c r="BC93" s="481"/>
      <c r="BD93" s="481"/>
      <c r="BE93" s="482"/>
      <c r="BF93" s="495">
        <f t="shared" ref="BF93" si="181">P89*10000</f>
        <v>0</v>
      </c>
      <c r="BG93" s="495"/>
      <c r="BH93" s="525"/>
      <c r="BI93" s="9" t="s">
        <v>276</v>
      </c>
    </row>
    <row r="94" spans="2:62" ht="5.0999999999999996" customHeight="1" x14ac:dyDescent="0.45">
      <c r="B94" s="591">
        <v>16</v>
      </c>
      <c r="C94" s="592"/>
      <c r="D94" s="593"/>
      <c r="E94" s="594"/>
      <c r="F94" s="595"/>
      <c r="G94" s="596"/>
      <c r="H94" s="595"/>
      <c r="I94" s="600"/>
      <c r="J94" s="602"/>
      <c r="K94" s="603"/>
      <c r="L94" s="595"/>
      <c r="M94" s="596"/>
      <c r="N94" s="595"/>
      <c r="O94" s="596"/>
      <c r="P94" s="595"/>
      <c r="Q94" s="604"/>
      <c r="R94" s="3"/>
      <c r="S94" s="3"/>
      <c r="T94" s="3"/>
      <c r="U94" s="533">
        <f t="shared" ref="U94" si="182">IFERROR(ROUND(D94*J94/F94,3),0)</f>
        <v>0</v>
      </c>
      <c r="V94" s="534">
        <f t="shared" ref="V94" si="183">IFERROR(ROUND(D94*L94/F94,3),0)</f>
        <v>0</v>
      </c>
      <c r="Y94" s="535" t="s">
        <v>284</v>
      </c>
      <c r="Z94" s="536"/>
      <c r="AA94" s="536"/>
      <c r="AB94" s="537"/>
      <c r="AC94" s="65" t="s">
        <v>83</v>
      </c>
      <c r="AD94" s="65"/>
      <c r="AE94" s="65"/>
      <c r="AF94" s="65"/>
      <c r="AG94" s="535" t="s">
        <v>285</v>
      </c>
      <c r="AH94" s="536"/>
      <c r="AI94" s="537"/>
      <c r="AJ94" s="538" t="s">
        <v>85</v>
      </c>
      <c r="AK94" s="539"/>
      <c r="AL94" s="540"/>
      <c r="AM94" s="161" t="s">
        <v>365</v>
      </c>
      <c r="AN94" s="162">
        <f t="shared" ref="AN94" si="184">B94</f>
        <v>16</v>
      </c>
      <c r="AO94" s="523">
        <f t="shared" ref="AO94" si="185">MAX(AM95:AN98)</f>
        <v>0</v>
      </c>
      <c r="AQ94" s="150"/>
      <c r="AR94" s="499" t="s">
        <v>360</v>
      </c>
      <c r="AS94" s="499"/>
      <c r="AT94" s="499"/>
      <c r="AU94" s="499"/>
      <c r="AV94" s="499"/>
      <c r="AW94" s="499"/>
      <c r="AX94" s="499"/>
      <c r="AY94" s="499"/>
      <c r="AZ94" s="499"/>
      <c r="BA94" s="499"/>
      <c r="BB94" s="500" t="s">
        <v>84</v>
      </c>
      <c r="BC94" s="501"/>
      <c r="BD94" s="501"/>
      <c r="BE94" s="502"/>
      <c r="BF94" s="503" t="s">
        <v>86</v>
      </c>
      <c r="BG94" s="504"/>
      <c r="BH94" s="523">
        <f t="shared" ref="BH94" si="186">IFERROR(ROUNDDOWN(SUM(BF95:BG98),-3),0)</f>
        <v>0</v>
      </c>
    </row>
    <row r="95" spans="2:62" ht="5.0999999999999996" customHeight="1" x14ac:dyDescent="0.45">
      <c r="B95" s="591"/>
      <c r="C95" s="592"/>
      <c r="D95" s="593"/>
      <c r="E95" s="594"/>
      <c r="F95" s="518"/>
      <c r="G95" s="597"/>
      <c r="H95" s="518"/>
      <c r="I95" s="514"/>
      <c r="J95" s="518"/>
      <c r="K95" s="597"/>
      <c r="L95" s="518"/>
      <c r="M95" s="597"/>
      <c r="N95" s="518"/>
      <c r="O95" s="597"/>
      <c r="P95" s="518"/>
      <c r="Q95" s="521"/>
      <c r="R95" s="3"/>
      <c r="S95" s="3"/>
      <c r="T95" s="3"/>
      <c r="U95" s="533"/>
      <c r="V95" s="534"/>
      <c r="Y95" s="526" t="s">
        <v>88</v>
      </c>
      <c r="Z95" s="527"/>
      <c r="AA95" s="527"/>
      <c r="AB95" s="528"/>
      <c r="AC95" s="67" t="s">
        <v>89</v>
      </c>
      <c r="AD95" s="67"/>
      <c r="AE95" s="67"/>
      <c r="AF95" s="67"/>
      <c r="AG95" s="68" t="s">
        <v>90</v>
      </c>
      <c r="AH95" s="69"/>
      <c r="AI95" s="70"/>
      <c r="AJ95" s="496" t="s">
        <v>91</v>
      </c>
      <c r="AK95" s="496"/>
      <c r="AL95" s="496"/>
      <c r="AM95" s="496">
        <f t="shared" ref="AM95" si="187">ROUNDDOWN(MIN(IF(AND($G$13="有り",D94&lt;=3.6),130000*D94,0),390000),-3)</f>
        <v>0</v>
      </c>
      <c r="AN95" s="496"/>
      <c r="AO95" s="524"/>
      <c r="AP95" s="148"/>
      <c r="AQ95" s="532" t="s">
        <v>358</v>
      </c>
      <c r="AR95" s="498" t="s">
        <v>271</v>
      </c>
      <c r="AS95" s="498"/>
      <c r="AT95" s="498"/>
      <c r="AU95" s="498"/>
      <c r="AV95" s="498"/>
      <c r="AW95" s="498"/>
      <c r="AX95" s="498"/>
      <c r="AY95" s="498"/>
      <c r="AZ95" s="498"/>
      <c r="BA95" s="498"/>
      <c r="BB95" s="480" t="s">
        <v>101</v>
      </c>
      <c r="BC95" s="481"/>
      <c r="BD95" s="481"/>
      <c r="BE95" s="482"/>
      <c r="BF95" s="495">
        <f t="shared" ref="BF95" si="188">ROUND(U94,2)*50000</f>
        <v>0</v>
      </c>
      <c r="BG95" s="495"/>
      <c r="BH95" s="524"/>
      <c r="BI95" s="9" t="s">
        <v>273</v>
      </c>
    </row>
    <row r="96" spans="2:62" ht="5.0999999999999996" customHeight="1" x14ac:dyDescent="0.45">
      <c r="B96" s="591"/>
      <c r="C96" s="592"/>
      <c r="D96" s="593"/>
      <c r="E96" s="594"/>
      <c r="F96" s="518"/>
      <c r="G96" s="597"/>
      <c r="H96" s="518"/>
      <c r="I96" s="514"/>
      <c r="J96" s="518"/>
      <c r="K96" s="597"/>
      <c r="L96" s="518"/>
      <c r="M96" s="597"/>
      <c r="N96" s="518"/>
      <c r="O96" s="597"/>
      <c r="P96" s="518"/>
      <c r="Q96" s="521"/>
      <c r="R96" s="3"/>
      <c r="S96" s="3"/>
      <c r="T96" s="3"/>
      <c r="U96" s="533"/>
      <c r="V96" s="534"/>
      <c r="Y96" s="529"/>
      <c r="Z96" s="530"/>
      <c r="AA96" s="530"/>
      <c r="AB96" s="531"/>
      <c r="AC96" s="67" t="s">
        <v>92</v>
      </c>
      <c r="AD96" s="67"/>
      <c r="AE96" s="67"/>
      <c r="AF96" s="67"/>
      <c r="AG96" s="68" t="s">
        <v>93</v>
      </c>
      <c r="AH96" s="69"/>
      <c r="AI96" s="70"/>
      <c r="AJ96" s="496" t="s">
        <v>94</v>
      </c>
      <c r="AK96" s="496"/>
      <c r="AL96" s="496"/>
      <c r="AM96" s="496">
        <f t="shared" ref="AM96" si="189">ROUNDDOWN(MIN(IF(AND(OR($G$13="無し",$G$13=""),D94&lt;=3.6),120000*D94,0),360000),-3)</f>
        <v>0</v>
      </c>
      <c r="AN96" s="496"/>
      <c r="AO96" s="524"/>
      <c r="AP96" s="148"/>
      <c r="AQ96" s="532"/>
      <c r="AR96" s="498" t="s">
        <v>272</v>
      </c>
      <c r="AS96" s="498"/>
      <c r="AT96" s="498"/>
      <c r="AU96" s="498"/>
      <c r="AV96" s="498"/>
      <c r="AW96" s="498"/>
      <c r="AX96" s="498"/>
      <c r="AY96" s="498"/>
      <c r="AZ96" s="498"/>
      <c r="BA96" s="498"/>
      <c r="BB96" s="480" t="s">
        <v>102</v>
      </c>
      <c r="BC96" s="481"/>
      <c r="BD96" s="481"/>
      <c r="BE96" s="482"/>
      <c r="BF96" s="495">
        <f t="shared" ref="BF96" si="190">ROUND(V94,2)*20000</f>
        <v>0</v>
      </c>
      <c r="BG96" s="495"/>
      <c r="BH96" s="524"/>
      <c r="BI96" s="9" t="s">
        <v>274</v>
      </c>
    </row>
    <row r="97" spans="2:62" ht="5.0999999999999996" customHeight="1" x14ac:dyDescent="0.45">
      <c r="B97" s="591"/>
      <c r="C97" s="592"/>
      <c r="D97" s="593"/>
      <c r="E97" s="594"/>
      <c r="F97" s="518"/>
      <c r="G97" s="597"/>
      <c r="H97" s="518"/>
      <c r="I97" s="514"/>
      <c r="J97" s="518"/>
      <c r="K97" s="597"/>
      <c r="L97" s="518"/>
      <c r="M97" s="597"/>
      <c r="N97" s="518"/>
      <c r="O97" s="597"/>
      <c r="P97" s="518"/>
      <c r="Q97" s="521"/>
      <c r="R97" s="3"/>
      <c r="S97" s="3"/>
      <c r="T97" s="3"/>
      <c r="U97" s="533"/>
      <c r="V97" s="534"/>
      <c r="Y97" s="526" t="s">
        <v>95</v>
      </c>
      <c r="Z97" s="527"/>
      <c r="AA97" s="527"/>
      <c r="AB97" s="528"/>
      <c r="AC97" s="67" t="s">
        <v>89</v>
      </c>
      <c r="AD97" s="67"/>
      <c r="AE97" s="67"/>
      <c r="AF97" s="67"/>
      <c r="AG97" s="68" t="s">
        <v>96</v>
      </c>
      <c r="AH97" s="69"/>
      <c r="AI97" s="70"/>
      <c r="AJ97" s="496" t="s">
        <v>97</v>
      </c>
      <c r="AK97" s="496"/>
      <c r="AL97" s="496"/>
      <c r="AM97" s="496">
        <f t="shared" ref="AM97" si="191">ROUNDDOWN(IF(AND($G$13="有り",D94&gt;3.6),110000*D94,0),-3)</f>
        <v>0</v>
      </c>
      <c r="AN97" s="496"/>
      <c r="AO97" s="524"/>
      <c r="AP97" s="149"/>
      <c r="AQ97" s="492" t="s">
        <v>359</v>
      </c>
      <c r="AR97" s="493" t="s">
        <v>277</v>
      </c>
      <c r="AS97" s="494"/>
      <c r="AT97" s="494"/>
      <c r="AU97" s="494"/>
      <c r="AV97" s="494"/>
      <c r="AW97" s="494"/>
      <c r="AX97" s="494"/>
      <c r="AY97" s="494"/>
      <c r="AZ97" s="494"/>
      <c r="BA97" s="494"/>
      <c r="BB97" s="480" t="s">
        <v>102</v>
      </c>
      <c r="BC97" s="481"/>
      <c r="BD97" s="481"/>
      <c r="BE97" s="482"/>
      <c r="BF97" s="495">
        <f t="shared" ref="BF97" si="192">N94*20000</f>
        <v>0</v>
      </c>
      <c r="BG97" s="495"/>
      <c r="BH97" s="524"/>
      <c r="BI97" s="9" t="s">
        <v>275</v>
      </c>
      <c r="BJ97" s="147"/>
    </row>
    <row r="98" spans="2:62" ht="5.0999999999999996" customHeight="1" x14ac:dyDescent="0.45">
      <c r="B98" s="591"/>
      <c r="C98" s="592"/>
      <c r="D98" s="593"/>
      <c r="E98" s="594"/>
      <c r="F98" s="598"/>
      <c r="G98" s="599"/>
      <c r="H98" s="598"/>
      <c r="I98" s="601"/>
      <c r="J98" s="598"/>
      <c r="K98" s="599"/>
      <c r="L98" s="598"/>
      <c r="M98" s="599"/>
      <c r="N98" s="598"/>
      <c r="O98" s="599"/>
      <c r="P98" s="598"/>
      <c r="Q98" s="605"/>
      <c r="R98" s="3"/>
      <c r="S98" s="3"/>
      <c r="T98" s="3"/>
      <c r="U98" s="533"/>
      <c r="V98" s="534"/>
      <c r="Y98" s="529"/>
      <c r="Z98" s="530"/>
      <c r="AA98" s="530"/>
      <c r="AB98" s="531"/>
      <c r="AC98" s="67" t="s">
        <v>92</v>
      </c>
      <c r="AD98" s="67"/>
      <c r="AE98" s="67"/>
      <c r="AF98" s="67"/>
      <c r="AG98" s="68" t="s">
        <v>99</v>
      </c>
      <c r="AH98" s="69"/>
      <c r="AI98" s="70"/>
      <c r="AJ98" s="496" t="s">
        <v>100</v>
      </c>
      <c r="AK98" s="496"/>
      <c r="AL98" s="496"/>
      <c r="AM98" s="496">
        <f t="shared" ref="AM98" si="193">ROUNDDOWN(IF(AND(OR($G$13="無し",$G$13=""),D94&gt;3.6),100000*D94,0),-3)</f>
        <v>0</v>
      </c>
      <c r="AN98" s="496"/>
      <c r="AO98" s="525"/>
      <c r="AP98" s="149"/>
      <c r="AQ98" s="492"/>
      <c r="AR98" s="493" t="s">
        <v>278</v>
      </c>
      <c r="AS98" s="494"/>
      <c r="AT98" s="494"/>
      <c r="AU98" s="494"/>
      <c r="AV98" s="494"/>
      <c r="AW98" s="494"/>
      <c r="AX98" s="494"/>
      <c r="AY98" s="494"/>
      <c r="AZ98" s="494"/>
      <c r="BA98" s="494"/>
      <c r="BB98" s="480" t="s">
        <v>264</v>
      </c>
      <c r="BC98" s="481"/>
      <c r="BD98" s="481"/>
      <c r="BE98" s="482"/>
      <c r="BF98" s="495">
        <f t="shared" ref="BF98" si="194">P94*10000</f>
        <v>0</v>
      </c>
      <c r="BG98" s="495"/>
      <c r="BH98" s="525"/>
      <c r="BI98" s="9" t="s">
        <v>276</v>
      </c>
    </row>
    <row r="99" spans="2:62" ht="5.0999999999999996" customHeight="1" x14ac:dyDescent="0.45">
      <c r="B99" s="591">
        <v>17</v>
      </c>
      <c r="C99" s="592"/>
      <c r="D99" s="593"/>
      <c r="E99" s="594"/>
      <c r="F99" s="595"/>
      <c r="G99" s="596"/>
      <c r="H99" s="595"/>
      <c r="I99" s="600"/>
      <c r="J99" s="602"/>
      <c r="K99" s="603"/>
      <c r="L99" s="595"/>
      <c r="M99" s="596"/>
      <c r="N99" s="595"/>
      <c r="O99" s="596"/>
      <c r="P99" s="595"/>
      <c r="Q99" s="604"/>
      <c r="R99" s="3"/>
      <c r="S99" s="3"/>
      <c r="T99" s="3"/>
      <c r="U99" s="533">
        <f t="shared" ref="U99" si="195">IFERROR(ROUND(D99*J99/F99,3),0)</f>
        <v>0</v>
      </c>
      <c r="V99" s="534">
        <f t="shared" ref="V99" si="196">IFERROR(ROUND(D99*L99/F99,3),0)</f>
        <v>0</v>
      </c>
      <c r="Y99" s="535" t="s">
        <v>284</v>
      </c>
      <c r="Z99" s="536"/>
      <c r="AA99" s="536"/>
      <c r="AB99" s="537"/>
      <c r="AC99" s="65" t="s">
        <v>83</v>
      </c>
      <c r="AD99" s="65"/>
      <c r="AE99" s="65"/>
      <c r="AF99" s="65"/>
      <c r="AG99" s="535" t="s">
        <v>285</v>
      </c>
      <c r="AH99" s="536"/>
      <c r="AI99" s="537"/>
      <c r="AJ99" s="538" t="s">
        <v>85</v>
      </c>
      <c r="AK99" s="539"/>
      <c r="AL99" s="540"/>
      <c r="AM99" s="161" t="s">
        <v>365</v>
      </c>
      <c r="AN99" s="162">
        <f t="shared" ref="AN99" si="197">B99</f>
        <v>17</v>
      </c>
      <c r="AO99" s="523">
        <f t="shared" ref="AO99" si="198">MAX(AM100:AN103)</f>
        <v>0</v>
      </c>
      <c r="AQ99" s="150"/>
      <c r="AR99" s="499" t="s">
        <v>360</v>
      </c>
      <c r="AS99" s="499"/>
      <c r="AT99" s="499"/>
      <c r="AU99" s="499"/>
      <c r="AV99" s="499"/>
      <c r="AW99" s="499"/>
      <c r="AX99" s="499"/>
      <c r="AY99" s="499"/>
      <c r="AZ99" s="499"/>
      <c r="BA99" s="499"/>
      <c r="BB99" s="500" t="s">
        <v>84</v>
      </c>
      <c r="BC99" s="501"/>
      <c r="BD99" s="501"/>
      <c r="BE99" s="502"/>
      <c r="BF99" s="503" t="s">
        <v>86</v>
      </c>
      <c r="BG99" s="504"/>
      <c r="BH99" s="523">
        <f t="shared" ref="BH99" si="199">IFERROR(ROUNDDOWN(SUM(BF100:BG103),-3),0)</f>
        <v>0</v>
      </c>
    </row>
    <row r="100" spans="2:62" ht="5.0999999999999996" customHeight="1" x14ac:dyDescent="0.45">
      <c r="B100" s="591"/>
      <c r="C100" s="592"/>
      <c r="D100" s="593"/>
      <c r="E100" s="594"/>
      <c r="F100" s="518"/>
      <c r="G100" s="597"/>
      <c r="H100" s="518"/>
      <c r="I100" s="514"/>
      <c r="J100" s="518"/>
      <c r="K100" s="597"/>
      <c r="L100" s="518"/>
      <c r="M100" s="597"/>
      <c r="N100" s="518"/>
      <c r="O100" s="597"/>
      <c r="P100" s="518"/>
      <c r="Q100" s="521"/>
      <c r="R100" s="3"/>
      <c r="S100" s="3"/>
      <c r="T100" s="3"/>
      <c r="U100" s="533"/>
      <c r="V100" s="534"/>
      <c r="Y100" s="526" t="s">
        <v>88</v>
      </c>
      <c r="Z100" s="527"/>
      <c r="AA100" s="527"/>
      <c r="AB100" s="528"/>
      <c r="AC100" s="67" t="s">
        <v>89</v>
      </c>
      <c r="AD100" s="67"/>
      <c r="AE100" s="67"/>
      <c r="AF100" s="67"/>
      <c r="AG100" s="68" t="s">
        <v>90</v>
      </c>
      <c r="AH100" s="69"/>
      <c r="AI100" s="70"/>
      <c r="AJ100" s="496" t="s">
        <v>91</v>
      </c>
      <c r="AK100" s="496"/>
      <c r="AL100" s="496"/>
      <c r="AM100" s="496">
        <f t="shared" ref="AM100" si="200">ROUNDDOWN(MIN(IF(AND($G$13="有り",D99&lt;=3.6),130000*D99,0),390000),-3)</f>
        <v>0</v>
      </c>
      <c r="AN100" s="496"/>
      <c r="AO100" s="524"/>
      <c r="AP100" s="148"/>
      <c r="AQ100" s="532" t="s">
        <v>358</v>
      </c>
      <c r="AR100" s="498" t="s">
        <v>271</v>
      </c>
      <c r="AS100" s="498"/>
      <c r="AT100" s="498"/>
      <c r="AU100" s="498"/>
      <c r="AV100" s="498"/>
      <c r="AW100" s="498"/>
      <c r="AX100" s="498"/>
      <c r="AY100" s="498"/>
      <c r="AZ100" s="498"/>
      <c r="BA100" s="498"/>
      <c r="BB100" s="480" t="s">
        <v>101</v>
      </c>
      <c r="BC100" s="481"/>
      <c r="BD100" s="481"/>
      <c r="BE100" s="482"/>
      <c r="BF100" s="495">
        <f t="shared" ref="BF100" si="201">ROUND(U99,2)*50000</f>
        <v>0</v>
      </c>
      <c r="BG100" s="495"/>
      <c r="BH100" s="524"/>
      <c r="BI100" s="9" t="s">
        <v>273</v>
      </c>
    </row>
    <row r="101" spans="2:62" ht="5.0999999999999996" customHeight="1" x14ac:dyDescent="0.45">
      <c r="B101" s="591"/>
      <c r="C101" s="592"/>
      <c r="D101" s="593"/>
      <c r="E101" s="594"/>
      <c r="F101" s="518"/>
      <c r="G101" s="597"/>
      <c r="H101" s="518"/>
      <c r="I101" s="514"/>
      <c r="J101" s="518"/>
      <c r="K101" s="597"/>
      <c r="L101" s="518"/>
      <c r="M101" s="597"/>
      <c r="N101" s="518"/>
      <c r="O101" s="597"/>
      <c r="P101" s="518"/>
      <c r="Q101" s="521"/>
      <c r="R101" s="3"/>
      <c r="S101" s="3"/>
      <c r="T101" s="3"/>
      <c r="U101" s="533"/>
      <c r="V101" s="534"/>
      <c r="Y101" s="529"/>
      <c r="Z101" s="530"/>
      <c r="AA101" s="530"/>
      <c r="AB101" s="531"/>
      <c r="AC101" s="67" t="s">
        <v>92</v>
      </c>
      <c r="AD101" s="67"/>
      <c r="AE101" s="67"/>
      <c r="AF101" s="67"/>
      <c r="AG101" s="68" t="s">
        <v>93</v>
      </c>
      <c r="AH101" s="69"/>
      <c r="AI101" s="70"/>
      <c r="AJ101" s="496" t="s">
        <v>94</v>
      </c>
      <c r="AK101" s="496"/>
      <c r="AL101" s="496"/>
      <c r="AM101" s="496">
        <f t="shared" ref="AM101" si="202">ROUNDDOWN(MIN(IF(AND(OR($G$13="無し",$G$13=""),D99&lt;=3.6),120000*D99,0),360000),-3)</f>
        <v>0</v>
      </c>
      <c r="AN101" s="496"/>
      <c r="AO101" s="524"/>
      <c r="AP101" s="148"/>
      <c r="AQ101" s="532"/>
      <c r="AR101" s="498" t="s">
        <v>272</v>
      </c>
      <c r="AS101" s="498"/>
      <c r="AT101" s="498"/>
      <c r="AU101" s="498"/>
      <c r="AV101" s="498"/>
      <c r="AW101" s="498"/>
      <c r="AX101" s="498"/>
      <c r="AY101" s="498"/>
      <c r="AZ101" s="498"/>
      <c r="BA101" s="498"/>
      <c r="BB101" s="480" t="s">
        <v>102</v>
      </c>
      <c r="BC101" s="481"/>
      <c r="BD101" s="481"/>
      <c r="BE101" s="482"/>
      <c r="BF101" s="495">
        <f t="shared" ref="BF101" si="203">ROUND(V99,2)*20000</f>
        <v>0</v>
      </c>
      <c r="BG101" s="495"/>
      <c r="BH101" s="524"/>
      <c r="BI101" s="9" t="s">
        <v>274</v>
      </c>
    </row>
    <row r="102" spans="2:62" ht="5.0999999999999996" customHeight="1" x14ac:dyDescent="0.45">
      <c r="B102" s="591"/>
      <c r="C102" s="592"/>
      <c r="D102" s="593"/>
      <c r="E102" s="594"/>
      <c r="F102" s="518"/>
      <c r="G102" s="597"/>
      <c r="H102" s="518"/>
      <c r="I102" s="514"/>
      <c r="J102" s="518"/>
      <c r="K102" s="597"/>
      <c r="L102" s="518"/>
      <c r="M102" s="597"/>
      <c r="N102" s="518"/>
      <c r="O102" s="597"/>
      <c r="P102" s="518"/>
      <c r="Q102" s="521"/>
      <c r="R102" s="3"/>
      <c r="S102" s="3"/>
      <c r="T102" s="3"/>
      <c r="U102" s="533"/>
      <c r="V102" s="534"/>
      <c r="Y102" s="526" t="s">
        <v>95</v>
      </c>
      <c r="Z102" s="527"/>
      <c r="AA102" s="527"/>
      <c r="AB102" s="528"/>
      <c r="AC102" s="67" t="s">
        <v>89</v>
      </c>
      <c r="AD102" s="67"/>
      <c r="AE102" s="67"/>
      <c r="AF102" s="67"/>
      <c r="AG102" s="68" t="s">
        <v>96</v>
      </c>
      <c r="AH102" s="69"/>
      <c r="AI102" s="70"/>
      <c r="AJ102" s="496" t="s">
        <v>97</v>
      </c>
      <c r="AK102" s="496"/>
      <c r="AL102" s="496"/>
      <c r="AM102" s="496">
        <f t="shared" ref="AM102" si="204">ROUNDDOWN(IF(AND($G$13="有り",D99&gt;3.6),110000*D99,0),-3)</f>
        <v>0</v>
      </c>
      <c r="AN102" s="496"/>
      <c r="AO102" s="524"/>
      <c r="AP102" s="149"/>
      <c r="AQ102" s="492" t="s">
        <v>359</v>
      </c>
      <c r="AR102" s="493" t="s">
        <v>277</v>
      </c>
      <c r="AS102" s="494"/>
      <c r="AT102" s="494"/>
      <c r="AU102" s="494"/>
      <c r="AV102" s="494"/>
      <c r="AW102" s="494"/>
      <c r="AX102" s="494"/>
      <c r="AY102" s="494"/>
      <c r="AZ102" s="494"/>
      <c r="BA102" s="494"/>
      <c r="BB102" s="480" t="s">
        <v>102</v>
      </c>
      <c r="BC102" s="481"/>
      <c r="BD102" s="481"/>
      <c r="BE102" s="482"/>
      <c r="BF102" s="495">
        <f t="shared" ref="BF102" si="205">N99*20000</f>
        <v>0</v>
      </c>
      <c r="BG102" s="495"/>
      <c r="BH102" s="524"/>
      <c r="BI102" s="9" t="s">
        <v>275</v>
      </c>
      <c r="BJ102" s="147"/>
    </row>
    <row r="103" spans="2:62" ht="5.0999999999999996" customHeight="1" x14ac:dyDescent="0.45">
      <c r="B103" s="591"/>
      <c r="C103" s="592"/>
      <c r="D103" s="593"/>
      <c r="E103" s="594"/>
      <c r="F103" s="598"/>
      <c r="G103" s="599"/>
      <c r="H103" s="598"/>
      <c r="I103" s="601"/>
      <c r="J103" s="598"/>
      <c r="K103" s="599"/>
      <c r="L103" s="598"/>
      <c r="M103" s="599"/>
      <c r="N103" s="598"/>
      <c r="O103" s="599"/>
      <c r="P103" s="598"/>
      <c r="Q103" s="605"/>
      <c r="R103" s="3"/>
      <c r="S103" s="3"/>
      <c r="T103" s="3"/>
      <c r="U103" s="533"/>
      <c r="V103" s="534"/>
      <c r="Y103" s="529"/>
      <c r="Z103" s="530"/>
      <c r="AA103" s="530"/>
      <c r="AB103" s="531"/>
      <c r="AC103" s="67" t="s">
        <v>92</v>
      </c>
      <c r="AD103" s="67"/>
      <c r="AE103" s="67"/>
      <c r="AF103" s="67"/>
      <c r="AG103" s="68" t="s">
        <v>99</v>
      </c>
      <c r="AH103" s="69"/>
      <c r="AI103" s="70"/>
      <c r="AJ103" s="496" t="s">
        <v>100</v>
      </c>
      <c r="AK103" s="496"/>
      <c r="AL103" s="496"/>
      <c r="AM103" s="496">
        <f t="shared" ref="AM103" si="206">ROUNDDOWN(IF(AND(OR($G$13="無し",$G$13=""),D99&gt;3.6),100000*D99,0),-3)</f>
        <v>0</v>
      </c>
      <c r="AN103" s="496"/>
      <c r="AO103" s="525"/>
      <c r="AP103" s="149"/>
      <c r="AQ103" s="492"/>
      <c r="AR103" s="493" t="s">
        <v>278</v>
      </c>
      <c r="AS103" s="494"/>
      <c r="AT103" s="494"/>
      <c r="AU103" s="494"/>
      <c r="AV103" s="494"/>
      <c r="AW103" s="494"/>
      <c r="AX103" s="494"/>
      <c r="AY103" s="494"/>
      <c r="AZ103" s="494"/>
      <c r="BA103" s="494"/>
      <c r="BB103" s="480" t="s">
        <v>264</v>
      </c>
      <c r="BC103" s="481"/>
      <c r="BD103" s="481"/>
      <c r="BE103" s="482"/>
      <c r="BF103" s="495">
        <f t="shared" ref="BF103" si="207">P99*10000</f>
        <v>0</v>
      </c>
      <c r="BG103" s="495"/>
      <c r="BH103" s="525"/>
      <c r="BI103" s="9" t="s">
        <v>276</v>
      </c>
    </row>
    <row r="104" spans="2:62" ht="5.0999999999999996" customHeight="1" x14ac:dyDescent="0.45">
      <c r="B104" s="591">
        <v>18</v>
      </c>
      <c r="C104" s="592"/>
      <c r="D104" s="593"/>
      <c r="E104" s="594"/>
      <c r="F104" s="595"/>
      <c r="G104" s="596"/>
      <c r="H104" s="595"/>
      <c r="I104" s="600"/>
      <c r="J104" s="602"/>
      <c r="K104" s="603"/>
      <c r="L104" s="595"/>
      <c r="M104" s="596"/>
      <c r="N104" s="595"/>
      <c r="O104" s="596"/>
      <c r="P104" s="595"/>
      <c r="Q104" s="604"/>
      <c r="R104" s="3"/>
      <c r="S104" s="3"/>
      <c r="T104" s="3"/>
      <c r="U104" s="533">
        <f t="shared" ref="U104" si="208">IFERROR(ROUND(D104*J104/F104,3),0)</f>
        <v>0</v>
      </c>
      <c r="V104" s="534">
        <f t="shared" ref="V104" si="209">IFERROR(ROUND(D104*L104/F104,3),0)</f>
        <v>0</v>
      </c>
      <c r="Y104" s="535" t="s">
        <v>284</v>
      </c>
      <c r="Z104" s="536"/>
      <c r="AA104" s="536"/>
      <c r="AB104" s="537"/>
      <c r="AC104" s="65" t="s">
        <v>83</v>
      </c>
      <c r="AD104" s="65"/>
      <c r="AE104" s="65"/>
      <c r="AF104" s="65"/>
      <c r="AG104" s="535" t="s">
        <v>285</v>
      </c>
      <c r="AH104" s="536"/>
      <c r="AI104" s="537"/>
      <c r="AJ104" s="538" t="s">
        <v>85</v>
      </c>
      <c r="AK104" s="539"/>
      <c r="AL104" s="540"/>
      <c r="AM104" s="161" t="s">
        <v>365</v>
      </c>
      <c r="AN104" s="162">
        <f t="shared" ref="AN104" si="210">B104</f>
        <v>18</v>
      </c>
      <c r="AO104" s="523">
        <f t="shared" ref="AO104" si="211">MAX(AM105:AN108)</f>
        <v>0</v>
      </c>
      <c r="AQ104" s="150"/>
      <c r="AR104" s="499" t="s">
        <v>360</v>
      </c>
      <c r="AS104" s="499"/>
      <c r="AT104" s="499"/>
      <c r="AU104" s="499"/>
      <c r="AV104" s="499"/>
      <c r="AW104" s="499"/>
      <c r="AX104" s="499"/>
      <c r="AY104" s="499"/>
      <c r="AZ104" s="499"/>
      <c r="BA104" s="499"/>
      <c r="BB104" s="500" t="s">
        <v>84</v>
      </c>
      <c r="BC104" s="501"/>
      <c r="BD104" s="501"/>
      <c r="BE104" s="502"/>
      <c r="BF104" s="503" t="s">
        <v>86</v>
      </c>
      <c r="BG104" s="504"/>
      <c r="BH104" s="523">
        <f t="shared" ref="BH104" si="212">IFERROR(ROUNDDOWN(SUM(BF105:BG108),-3),0)</f>
        <v>0</v>
      </c>
    </row>
    <row r="105" spans="2:62" ht="5.0999999999999996" customHeight="1" x14ac:dyDescent="0.45">
      <c r="B105" s="591"/>
      <c r="C105" s="592"/>
      <c r="D105" s="593"/>
      <c r="E105" s="594"/>
      <c r="F105" s="518"/>
      <c r="G105" s="597"/>
      <c r="H105" s="518"/>
      <c r="I105" s="514"/>
      <c r="J105" s="518"/>
      <c r="K105" s="597"/>
      <c r="L105" s="518"/>
      <c r="M105" s="597"/>
      <c r="N105" s="518"/>
      <c r="O105" s="597"/>
      <c r="P105" s="518"/>
      <c r="Q105" s="521"/>
      <c r="R105" s="3"/>
      <c r="S105" s="3"/>
      <c r="T105" s="3"/>
      <c r="U105" s="533"/>
      <c r="V105" s="534"/>
      <c r="Y105" s="526" t="s">
        <v>88</v>
      </c>
      <c r="Z105" s="527"/>
      <c r="AA105" s="527"/>
      <c r="AB105" s="528"/>
      <c r="AC105" s="67" t="s">
        <v>89</v>
      </c>
      <c r="AD105" s="67"/>
      <c r="AE105" s="67"/>
      <c r="AF105" s="67"/>
      <c r="AG105" s="68" t="s">
        <v>90</v>
      </c>
      <c r="AH105" s="69"/>
      <c r="AI105" s="70"/>
      <c r="AJ105" s="496" t="s">
        <v>91</v>
      </c>
      <c r="AK105" s="496"/>
      <c r="AL105" s="496"/>
      <c r="AM105" s="496">
        <f t="shared" ref="AM105" si="213">ROUNDDOWN(MIN(IF(AND($G$13="有り",D104&lt;=3.6),130000*D104,0),390000),-3)</f>
        <v>0</v>
      </c>
      <c r="AN105" s="496"/>
      <c r="AO105" s="524"/>
      <c r="AP105" s="148"/>
      <c r="AQ105" s="532" t="s">
        <v>358</v>
      </c>
      <c r="AR105" s="498" t="s">
        <v>271</v>
      </c>
      <c r="AS105" s="498"/>
      <c r="AT105" s="498"/>
      <c r="AU105" s="498"/>
      <c r="AV105" s="498"/>
      <c r="AW105" s="498"/>
      <c r="AX105" s="498"/>
      <c r="AY105" s="498"/>
      <c r="AZ105" s="498"/>
      <c r="BA105" s="498"/>
      <c r="BB105" s="480" t="s">
        <v>101</v>
      </c>
      <c r="BC105" s="481"/>
      <c r="BD105" s="481"/>
      <c r="BE105" s="482"/>
      <c r="BF105" s="495">
        <f t="shared" ref="BF105" si="214">ROUND(U104,2)*50000</f>
        <v>0</v>
      </c>
      <c r="BG105" s="495"/>
      <c r="BH105" s="524"/>
      <c r="BI105" s="9" t="s">
        <v>273</v>
      </c>
    </row>
    <row r="106" spans="2:62" ht="5.0999999999999996" customHeight="1" x14ac:dyDescent="0.45">
      <c r="B106" s="591"/>
      <c r="C106" s="592"/>
      <c r="D106" s="593"/>
      <c r="E106" s="594"/>
      <c r="F106" s="518"/>
      <c r="G106" s="597"/>
      <c r="H106" s="518"/>
      <c r="I106" s="514"/>
      <c r="J106" s="518"/>
      <c r="K106" s="597"/>
      <c r="L106" s="518"/>
      <c r="M106" s="597"/>
      <c r="N106" s="518"/>
      <c r="O106" s="597"/>
      <c r="P106" s="518"/>
      <c r="Q106" s="521"/>
      <c r="R106" s="3"/>
      <c r="S106" s="3"/>
      <c r="T106" s="3"/>
      <c r="U106" s="533"/>
      <c r="V106" s="534"/>
      <c r="Y106" s="529"/>
      <c r="Z106" s="530"/>
      <c r="AA106" s="530"/>
      <c r="AB106" s="531"/>
      <c r="AC106" s="67" t="s">
        <v>92</v>
      </c>
      <c r="AD106" s="67"/>
      <c r="AE106" s="67"/>
      <c r="AF106" s="67"/>
      <c r="AG106" s="68" t="s">
        <v>93</v>
      </c>
      <c r="AH106" s="69"/>
      <c r="AI106" s="70"/>
      <c r="AJ106" s="496" t="s">
        <v>94</v>
      </c>
      <c r="AK106" s="496"/>
      <c r="AL106" s="496"/>
      <c r="AM106" s="496">
        <f t="shared" ref="AM106" si="215">ROUNDDOWN(MIN(IF(AND(OR($G$13="無し",$G$13=""),D104&lt;=3.6),120000*D104,0),360000),-3)</f>
        <v>0</v>
      </c>
      <c r="AN106" s="496"/>
      <c r="AO106" s="524"/>
      <c r="AP106" s="148"/>
      <c r="AQ106" s="532"/>
      <c r="AR106" s="498" t="s">
        <v>272</v>
      </c>
      <c r="AS106" s="498"/>
      <c r="AT106" s="498"/>
      <c r="AU106" s="498"/>
      <c r="AV106" s="498"/>
      <c r="AW106" s="498"/>
      <c r="AX106" s="498"/>
      <c r="AY106" s="498"/>
      <c r="AZ106" s="498"/>
      <c r="BA106" s="498"/>
      <c r="BB106" s="480" t="s">
        <v>102</v>
      </c>
      <c r="BC106" s="481"/>
      <c r="BD106" s="481"/>
      <c r="BE106" s="482"/>
      <c r="BF106" s="495">
        <f t="shared" ref="BF106" si="216">ROUND(V104,2)*20000</f>
        <v>0</v>
      </c>
      <c r="BG106" s="495"/>
      <c r="BH106" s="524"/>
      <c r="BI106" s="9" t="s">
        <v>274</v>
      </c>
    </row>
    <row r="107" spans="2:62" ht="5.0999999999999996" customHeight="1" x14ac:dyDescent="0.45">
      <c r="B107" s="591"/>
      <c r="C107" s="592"/>
      <c r="D107" s="593"/>
      <c r="E107" s="594"/>
      <c r="F107" s="518"/>
      <c r="G107" s="597"/>
      <c r="H107" s="518"/>
      <c r="I107" s="514"/>
      <c r="J107" s="518"/>
      <c r="K107" s="597"/>
      <c r="L107" s="518"/>
      <c r="M107" s="597"/>
      <c r="N107" s="518"/>
      <c r="O107" s="597"/>
      <c r="P107" s="518"/>
      <c r="Q107" s="521"/>
      <c r="R107" s="3"/>
      <c r="S107" s="3"/>
      <c r="T107" s="3"/>
      <c r="U107" s="533"/>
      <c r="V107" s="534"/>
      <c r="Y107" s="526" t="s">
        <v>95</v>
      </c>
      <c r="Z107" s="527"/>
      <c r="AA107" s="527"/>
      <c r="AB107" s="528"/>
      <c r="AC107" s="67" t="s">
        <v>89</v>
      </c>
      <c r="AD107" s="67"/>
      <c r="AE107" s="67"/>
      <c r="AF107" s="67"/>
      <c r="AG107" s="68" t="s">
        <v>96</v>
      </c>
      <c r="AH107" s="69"/>
      <c r="AI107" s="70"/>
      <c r="AJ107" s="496" t="s">
        <v>97</v>
      </c>
      <c r="AK107" s="496"/>
      <c r="AL107" s="496"/>
      <c r="AM107" s="496">
        <f t="shared" ref="AM107" si="217">ROUNDDOWN(IF(AND($G$13="有り",D104&gt;3.6),110000*D104,0),-3)</f>
        <v>0</v>
      </c>
      <c r="AN107" s="496"/>
      <c r="AO107" s="524"/>
      <c r="AP107" s="149"/>
      <c r="AQ107" s="492" t="s">
        <v>359</v>
      </c>
      <c r="AR107" s="493" t="s">
        <v>277</v>
      </c>
      <c r="AS107" s="494"/>
      <c r="AT107" s="494"/>
      <c r="AU107" s="494"/>
      <c r="AV107" s="494"/>
      <c r="AW107" s="494"/>
      <c r="AX107" s="494"/>
      <c r="AY107" s="494"/>
      <c r="AZ107" s="494"/>
      <c r="BA107" s="494"/>
      <c r="BB107" s="480" t="s">
        <v>102</v>
      </c>
      <c r="BC107" s="481"/>
      <c r="BD107" s="481"/>
      <c r="BE107" s="482"/>
      <c r="BF107" s="495">
        <f t="shared" ref="BF107" si="218">N104*20000</f>
        <v>0</v>
      </c>
      <c r="BG107" s="495"/>
      <c r="BH107" s="524"/>
      <c r="BI107" s="9" t="s">
        <v>275</v>
      </c>
      <c r="BJ107" s="147"/>
    </row>
    <row r="108" spans="2:62" ht="5.0999999999999996" customHeight="1" x14ac:dyDescent="0.45">
      <c r="B108" s="591"/>
      <c r="C108" s="592"/>
      <c r="D108" s="593"/>
      <c r="E108" s="594"/>
      <c r="F108" s="598"/>
      <c r="G108" s="599"/>
      <c r="H108" s="598"/>
      <c r="I108" s="601"/>
      <c r="J108" s="598"/>
      <c r="K108" s="599"/>
      <c r="L108" s="598"/>
      <c r="M108" s="599"/>
      <c r="N108" s="598"/>
      <c r="O108" s="599"/>
      <c r="P108" s="598"/>
      <c r="Q108" s="605"/>
      <c r="R108" s="3"/>
      <c r="S108" s="3"/>
      <c r="T108" s="3"/>
      <c r="U108" s="533"/>
      <c r="V108" s="534"/>
      <c r="Y108" s="529"/>
      <c r="Z108" s="530"/>
      <c r="AA108" s="530"/>
      <c r="AB108" s="531"/>
      <c r="AC108" s="67" t="s">
        <v>92</v>
      </c>
      <c r="AD108" s="67"/>
      <c r="AE108" s="67"/>
      <c r="AF108" s="67"/>
      <c r="AG108" s="68" t="s">
        <v>99</v>
      </c>
      <c r="AH108" s="69"/>
      <c r="AI108" s="70"/>
      <c r="AJ108" s="496" t="s">
        <v>100</v>
      </c>
      <c r="AK108" s="496"/>
      <c r="AL108" s="496"/>
      <c r="AM108" s="496">
        <f t="shared" ref="AM108" si="219">ROUNDDOWN(IF(AND(OR($G$13="無し",$G$13=""),D104&gt;3.6),100000*D104,0),-3)</f>
        <v>0</v>
      </c>
      <c r="AN108" s="496"/>
      <c r="AO108" s="525"/>
      <c r="AP108" s="149"/>
      <c r="AQ108" s="492"/>
      <c r="AR108" s="493" t="s">
        <v>278</v>
      </c>
      <c r="AS108" s="494"/>
      <c r="AT108" s="494"/>
      <c r="AU108" s="494"/>
      <c r="AV108" s="494"/>
      <c r="AW108" s="494"/>
      <c r="AX108" s="494"/>
      <c r="AY108" s="494"/>
      <c r="AZ108" s="494"/>
      <c r="BA108" s="494"/>
      <c r="BB108" s="480" t="s">
        <v>264</v>
      </c>
      <c r="BC108" s="481"/>
      <c r="BD108" s="481"/>
      <c r="BE108" s="482"/>
      <c r="BF108" s="495">
        <f t="shared" ref="BF108" si="220">P104*10000</f>
        <v>0</v>
      </c>
      <c r="BG108" s="495"/>
      <c r="BH108" s="525"/>
      <c r="BI108" s="9" t="s">
        <v>276</v>
      </c>
    </row>
    <row r="109" spans="2:62" ht="5.0999999999999996" customHeight="1" x14ac:dyDescent="0.45">
      <c r="B109" s="591">
        <v>19</v>
      </c>
      <c r="C109" s="592"/>
      <c r="D109" s="593"/>
      <c r="E109" s="594"/>
      <c r="F109" s="595"/>
      <c r="G109" s="596"/>
      <c r="H109" s="595"/>
      <c r="I109" s="600"/>
      <c r="J109" s="602"/>
      <c r="K109" s="603"/>
      <c r="L109" s="595"/>
      <c r="M109" s="596"/>
      <c r="N109" s="595"/>
      <c r="O109" s="596"/>
      <c r="P109" s="595"/>
      <c r="Q109" s="604"/>
      <c r="R109" s="3"/>
      <c r="S109" s="3"/>
      <c r="T109" s="3"/>
      <c r="U109" s="533">
        <f t="shared" ref="U109" si="221">IFERROR(ROUND(D109*J109/F109,3),0)</f>
        <v>0</v>
      </c>
      <c r="V109" s="534">
        <f t="shared" ref="V109" si="222">IFERROR(ROUND(D109*L109/F109,3),0)</f>
        <v>0</v>
      </c>
      <c r="Y109" s="535" t="s">
        <v>284</v>
      </c>
      <c r="Z109" s="536"/>
      <c r="AA109" s="536"/>
      <c r="AB109" s="537"/>
      <c r="AC109" s="65" t="s">
        <v>83</v>
      </c>
      <c r="AD109" s="65"/>
      <c r="AE109" s="65"/>
      <c r="AF109" s="65"/>
      <c r="AG109" s="535" t="s">
        <v>285</v>
      </c>
      <c r="AH109" s="536"/>
      <c r="AI109" s="537"/>
      <c r="AJ109" s="538" t="s">
        <v>85</v>
      </c>
      <c r="AK109" s="539"/>
      <c r="AL109" s="540"/>
      <c r="AM109" s="161" t="s">
        <v>365</v>
      </c>
      <c r="AN109" s="162">
        <f t="shared" ref="AN109" si="223">B109</f>
        <v>19</v>
      </c>
      <c r="AO109" s="523">
        <f t="shared" ref="AO109" si="224">MAX(AM110:AN113)</f>
        <v>0</v>
      </c>
      <c r="AQ109" s="150"/>
      <c r="AR109" s="499" t="s">
        <v>360</v>
      </c>
      <c r="AS109" s="499"/>
      <c r="AT109" s="499"/>
      <c r="AU109" s="499"/>
      <c r="AV109" s="499"/>
      <c r="AW109" s="499"/>
      <c r="AX109" s="499"/>
      <c r="AY109" s="499"/>
      <c r="AZ109" s="499"/>
      <c r="BA109" s="499"/>
      <c r="BB109" s="500" t="s">
        <v>84</v>
      </c>
      <c r="BC109" s="501"/>
      <c r="BD109" s="501"/>
      <c r="BE109" s="502"/>
      <c r="BF109" s="503" t="s">
        <v>86</v>
      </c>
      <c r="BG109" s="504"/>
      <c r="BH109" s="523">
        <f t="shared" ref="BH109" si="225">IFERROR(ROUNDDOWN(SUM(BF110:BG113),-3),0)</f>
        <v>0</v>
      </c>
    </row>
    <row r="110" spans="2:62" ht="5.0999999999999996" customHeight="1" x14ac:dyDescent="0.45">
      <c r="B110" s="591"/>
      <c r="C110" s="592"/>
      <c r="D110" s="593"/>
      <c r="E110" s="594"/>
      <c r="F110" s="518"/>
      <c r="G110" s="597"/>
      <c r="H110" s="518"/>
      <c r="I110" s="514"/>
      <c r="J110" s="518"/>
      <c r="K110" s="597"/>
      <c r="L110" s="518"/>
      <c r="M110" s="597"/>
      <c r="N110" s="518"/>
      <c r="O110" s="597"/>
      <c r="P110" s="518"/>
      <c r="Q110" s="521"/>
      <c r="R110" s="3"/>
      <c r="S110" s="3"/>
      <c r="T110" s="3"/>
      <c r="U110" s="533"/>
      <c r="V110" s="534"/>
      <c r="Y110" s="526" t="s">
        <v>88</v>
      </c>
      <c r="Z110" s="527"/>
      <c r="AA110" s="527"/>
      <c r="AB110" s="528"/>
      <c r="AC110" s="67" t="s">
        <v>89</v>
      </c>
      <c r="AD110" s="67"/>
      <c r="AE110" s="67"/>
      <c r="AF110" s="67"/>
      <c r="AG110" s="68" t="s">
        <v>90</v>
      </c>
      <c r="AH110" s="69"/>
      <c r="AI110" s="70"/>
      <c r="AJ110" s="496" t="s">
        <v>91</v>
      </c>
      <c r="AK110" s="496"/>
      <c r="AL110" s="496"/>
      <c r="AM110" s="496">
        <f t="shared" ref="AM110" si="226">ROUNDDOWN(MIN(IF(AND($G$13="有り",D109&lt;=3.6),130000*D109,0),390000),-3)</f>
        <v>0</v>
      </c>
      <c r="AN110" s="496"/>
      <c r="AO110" s="524"/>
      <c r="AP110" s="148"/>
      <c r="AQ110" s="532" t="s">
        <v>358</v>
      </c>
      <c r="AR110" s="498" t="s">
        <v>271</v>
      </c>
      <c r="AS110" s="498"/>
      <c r="AT110" s="498"/>
      <c r="AU110" s="498"/>
      <c r="AV110" s="498"/>
      <c r="AW110" s="498"/>
      <c r="AX110" s="498"/>
      <c r="AY110" s="498"/>
      <c r="AZ110" s="498"/>
      <c r="BA110" s="498"/>
      <c r="BB110" s="480" t="s">
        <v>101</v>
      </c>
      <c r="BC110" s="481"/>
      <c r="BD110" s="481"/>
      <c r="BE110" s="482"/>
      <c r="BF110" s="495">
        <f t="shared" ref="BF110" si="227">ROUND(U109,2)*50000</f>
        <v>0</v>
      </c>
      <c r="BG110" s="495"/>
      <c r="BH110" s="524"/>
      <c r="BI110" s="9" t="s">
        <v>273</v>
      </c>
    </row>
    <row r="111" spans="2:62" ht="5.0999999999999996" customHeight="1" x14ac:dyDescent="0.45">
      <c r="B111" s="591"/>
      <c r="C111" s="592"/>
      <c r="D111" s="593"/>
      <c r="E111" s="594"/>
      <c r="F111" s="518"/>
      <c r="G111" s="597"/>
      <c r="H111" s="518"/>
      <c r="I111" s="514"/>
      <c r="J111" s="518"/>
      <c r="K111" s="597"/>
      <c r="L111" s="518"/>
      <c r="M111" s="597"/>
      <c r="N111" s="518"/>
      <c r="O111" s="597"/>
      <c r="P111" s="518"/>
      <c r="Q111" s="521"/>
      <c r="R111" s="3"/>
      <c r="S111" s="3"/>
      <c r="T111" s="3"/>
      <c r="U111" s="533"/>
      <c r="V111" s="534"/>
      <c r="Y111" s="529"/>
      <c r="Z111" s="530"/>
      <c r="AA111" s="530"/>
      <c r="AB111" s="531"/>
      <c r="AC111" s="67" t="s">
        <v>92</v>
      </c>
      <c r="AD111" s="67"/>
      <c r="AE111" s="67"/>
      <c r="AF111" s="67"/>
      <c r="AG111" s="68" t="s">
        <v>93</v>
      </c>
      <c r="AH111" s="69"/>
      <c r="AI111" s="70"/>
      <c r="AJ111" s="496" t="s">
        <v>94</v>
      </c>
      <c r="AK111" s="496"/>
      <c r="AL111" s="496"/>
      <c r="AM111" s="496">
        <f t="shared" ref="AM111" si="228">ROUNDDOWN(MIN(IF(AND(OR($G$13="無し",$G$13=""),D109&lt;=3.6),120000*D109,0),360000),-3)</f>
        <v>0</v>
      </c>
      <c r="AN111" s="496"/>
      <c r="AO111" s="524"/>
      <c r="AP111" s="148"/>
      <c r="AQ111" s="532"/>
      <c r="AR111" s="498" t="s">
        <v>272</v>
      </c>
      <c r="AS111" s="498"/>
      <c r="AT111" s="498"/>
      <c r="AU111" s="498"/>
      <c r="AV111" s="498"/>
      <c r="AW111" s="498"/>
      <c r="AX111" s="498"/>
      <c r="AY111" s="498"/>
      <c r="AZ111" s="498"/>
      <c r="BA111" s="498"/>
      <c r="BB111" s="480" t="s">
        <v>102</v>
      </c>
      <c r="BC111" s="481"/>
      <c r="BD111" s="481"/>
      <c r="BE111" s="482"/>
      <c r="BF111" s="495">
        <f t="shared" ref="BF111" si="229">ROUND(V109,2)*20000</f>
        <v>0</v>
      </c>
      <c r="BG111" s="495"/>
      <c r="BH111" s="524"/>
      <c r="BI111" s="9" t="s">
        <v>274</v>
      </c>
    </row>
    <row r="112" spans="2:62" ht="5.0999999999999996" customHeight="1" x14ac:dyDescent="0.45">
      <c r="B112" s="591"/>
      <c r="C112" s="592"/>
      <c r="D112" s="593"/>
      <c r="E112" s="594"/>
      <c r="F112" s="518"/>
      <c r="G112" s="597"/>
      <c r="H112" s="518"/>
      <c r="I112" s="514"/>
      <c r="J112" s="518"/>
      <c r="K112" s="597"/>
      <c r="L112" s="518"/>
      <c r="M112" s="597"/>
      <c r="N112" s="518"/>
      <c r="O112" s="597"/>
      <c r="P112" s="518"/>
      <c r="Q112" s="521"/>
      <c r="R112" s="3"/>
      <c r="S112" s="3"/>
      <c r="T112" s="3"/>
      <c r="U112" s="533"/>
      <c r="V112" s="534"/>
      <c r="Y112" s="526" t="s">
        <v>95</v>
      </c>
      <c r="Z112" s="527"/>
      <c r="AA112" s="527"/>
      <c r="AB112" s="528"/>
      <c r="AC112" s="67" t="s">
        <v>89</v>
      </c>
      <c r="AD112" s="67"/>
      <c r="AE112" s="67"/>
      <c r="AF112" s="67"/>
      <c r="AG112" s="68" t="s">
        <v>96</v>
      </c>
      <c r="AH112" s="69"/>
      <c r="AI112" s="70"/>
      <c r="AJ112" s="496" t="s">
        <v>97</v>
      </c>
      <c r="AK112" s="496"/>
      <c r="AL112" s="496"/>
      <c r="AM112" s="496">
        <f t="shared" ref="AM112" si="230">ROUNDDOWN(IF(AND($G$13="有り",D109&gt;3.6),110000*D109,0),-3)</f>
        <v>0</v>
      </c>
      <c r="AN112" s="496"/>
      <c r="AO112" s="524"/>
      <c r="AP112" s="149"/>
      <c r="AQ112" s="492" t="s">
        <v>359</v>
      </c>
      <c r="AR112" s="493" t="s">
        <v>277</v>
      </c>
      <c r="AS112" s="494"/>
      <c r="AT112" s="494"/>
      <c r="AU112" s="494"/>
      <c r="AV112" s="494"/>
      <c r="AW112" s="494"/>
      <c r="AX112" s="494"/>
      <c r="AY112" s="494"/>
      <c r="AZ112" s="494"/>
      <c r="BA112" s="494"/>
      <c r="BB112" s="480" t="s">
        <v>102</v>
      </c>
      <c r="BC112" s="481"/>
      <c r="BD112" s="481"/>
      <c r="BE112" s="482"/>
      <c r="BF112" s="495">
        <f t="shared" ref="BF112" si="231">N109*20000</f>
        <v>0</v>
      </c>
      <c r="BG112" s="495"/>
      <c r="BH112" s="524"/>
      <c r="BI112" s="9" t="s">
        <v>275</v>
      </c>
      <c r="BJ112" s="147"/>
    </row>
    <row r="113" spans="2:62" ht="5.0999999999999996" customHeight="1" x14ac:dyDescent="0.45">
      <c r="B113" s="591"/>
      <c r="C113" s="592"/>
      <c r="D113" s="593"/>
      <c r="E113" s="594"/>
      <c r="F113" s="598"/>
      <c r="G113" s="599"/>
      <c r="H113" s="598"/>
      <c r="I113" s="601"/>
      <c r="J113" s="598"/>
      <c r="K113" s="599"/>
      <c r="L113" s="598"/>
      <c r="M113" s="599"/>
      <c r="N113" s="598"/>
      <c r="O113" s="599"/>
      <c r="P113" s="598"/>
      <c r="Q113" s="605"/>
      <c r="R113" s="3"/>
      <c r="S113" s="3"/>
      <c r="T113" s="3"/>
      <c r="U113" s="533"/>
      <c r="V113" s="534"/>
      <c r="Y113" s="529"/>
      <c r="Z113" s="530"/>
      <c r="AA113" s="530"/>
      <c r="AB113" s="531"/>
      <c r="AC113" s="67" t="s">
        <v>92</v>
      </c>
      <c r="AD113" s="67"/>
      <c r="AE113" s="67"/>
      <c r="AF113" s="67"/>
      <c r="AG113" s="68" t="s">
        <v>99</v>
      </c>
      <c r="AH113" s="69"/>
      <c r="AI113" s="70"/>
      <c r="AJ113" s="496" t="s">
        <v>100</v>
      </c>
      <c r="AK113" s="496"/>
      <c r="AL113" s="496"/>
      <c r="AM113" s="496">
        <f t="shared" ref="AM113" si="232">ROUNDDOWN(IF(AND(OR($G$13="無し",$G$13=""),D109&gt;3.6),100000*D109,0),-3)</f>
        <v>0</v>
      </c>
      <c r="AN113" s="496"/>
      <c r="AO113" s="525"/>
      <c r="AP113" s="149"/>
      <c r="AQ113" s="492"/>
      <c r="AR113" s="493" t="s">
        <v>278</v>
      </c>
      <c r="AS113" s="494"/>
      <c r="AT113" s="494"/>
      <c r="AU113" s="494"/>
      <c r="AV113" s="494"/>
      <c r="AW113" s="494"/>
      <c r="AX113" s="494"/>
      <c r="AY113" s="494"/>
      <c r="AZ113" s="494"/>
      <c r="BA113" s="494"/>
      <c r="BB113" s="480" t="s">
        <v>264</v>
      </c>
      <c r="BC113" s="481"/>
      <c r="BD113" s="481"/>
      <c r="BE113" s="482"/>
      <c r="BF113" s="495">
        <f t="shared" ref="BF113" si="233">P109*10000</f>
        <v>0</v>
      </c>
      <c r="BG113" s="495"/>
      <c r="BH113" s="525"/>
      <c r="BI113" s="9" t="s">
        <v>276</v>
      </c>
    </row>
    <row r="114" spans="2:62" ht="5.0999999999999996" customHeight="1" x14ac:dyDescent="0.45">
      <c r="B114" s="591">
        <v>20</v>
      </c>
      <c r="C114" s="592"/>
      <c r="D114" s="635"/>
      <c r="E114" s="600"/>
      <c r="F114" s="595"/>
      <c r="G114" s="600"/>
      <c r="H114" s="595"/>
      <c r="I114" s="600"/>
      <c r="J114" s="595"/>
      <c r="K114" s="600"/>
      <c r="L114" s="595"/>
      <c r="M114" s="600"/>
      <c r="N114" s="595"/>
      <c r="O114" s="600"/>
      <c r="P114" s="595"/>
      <c r="Q114" s="604"/>
      <c r="R114" s="3"/>
      <c r="S114" s="3"/>
      <c r="T114" s="3"/>
      <c r="U114" s="533">
        <f t="shared" ref="U114" si="234">IFERROR(ROUND(D114*J114/F114,3),0)</f>
        <v>0</v>
      </c>
      <c r="V114" s="534">
        <f t="shared" ref="V114" si="235">IFERROR(ROUND(D114*L114/F114,3),0)</f>
        <v>0</v>
      </c>
      <c r="Y114" s="535" t="s">
        <v>284</v>
      </c>
      <c r="Z114" s="536"/>
      <c r="AA114" s="536"/>
      <c r="AB114" s="537"/>
      <c r="AC114" s="65" t="s">
        <v>83</v>
      </c>
      <c r="AD114" s="65"/>
      <c r="AE114" s="65"/>
      <c r="AF114" s="65"/>
      <c r="AG114" s="535" t="s">
        <v>285</v>
      </c>
      <c r="AH114" s="536"/>
      <c r="AI114" s="537"/>
      <c r="AJ114" s="538" t="s">
        <v>85</v>
      </c>
      <c r="AK114" s="539"/>
      <c r="AL114" s="540"/>
      <c r="AM114" s="161" t="s">
        <v>365</v>
      </c>
      <c r="AN114" s="162">
        <f t="shared" ref="AN114" si="236">B114</f>
        <v>20</v>
      </c>
      <c r="AO114" s="523">
        <f t="shared" ref="AO114" si="237">MAX(AM115:AN118)</f>
        <v>0</v>
      </c>
      <c r="AQ114" s="150"/>
      <c r="AR114" s="499" t="s">
        <v>360</v>
      </c>
      <c r="AS114" s="499"/>
      <c r="AT114" s="499"/>
      <c r="AU114" s="499"/>
      <c r="AV114" s="499"/>
      <c r="AW114" s="499"/>
      <c r="AX114" s="499"/>
      <c r="AY114" s="499"/>
      <c r="AZ114" s="499"/>
      <c r="BA114" s="499"/>
      <c r="BB114" s="500" t="s">
        <v>84</v>
      </c>
      <c r="BC114" s="501"/>
      <c r="BD114" s="501"/>
      <c r="BE114" s="502"/>
      <c r="BF114" s="503" t="s">
        <v>86</v>
      </c>
      <c r="BG114" s="504"/>
      <c r="BH114" s="523">
        <f t="shared" ref="BH114" si="238">IFERROR(ROUNDDOWN(SUM(BF115:BG118),-3),0)</f>
        <v>0</v>
      </c>
    </row>
    <row r="115" spans="2:62" ht="5.0999999999999996" customHeight="1" x14ac:dyDescent="0.45">
      <c r="B115" s="591"/>
      <c r="C115" s="592"/>
      <c r="D115" s="513"/>
      <c r="E115" s="514"/>
      <c r="F115" s="518"/>
      <c r="G115" s="514"/>
      <c r="H115" s="518"/>
      <c r="I115" s="514"/>
      <c r="J115" s="518"/>
      <c r="K115" s="514"/>
      <c r="L115" s="518"/>
      <c r="M115" s="514"/>
      <c r="N115" s="518"/>
      <c r="O115" s="514"/>
      <c r="P115" s="518"/>
      <c r="Q115" s="521"/>
      <c r="R115" s="3"/>
      <c r="S115" s="3"/>
      <c r="T115" s="3"/>
      <c r="U115" s="533"/>
      <c r="V115" s="534"/>
      <c r="Y115" s="526" t="s">
        <v>88</v>
      </c>
      <c r="Z115" s="527"/>
      <c r="AA115" s="527"/>
      <c r="AB115" s="528"/>
      <c r="AC115" s="67" t="s">
        <v>89</v>
      </c>
      <c r="AD115" s="67"/>
      <c r="AE115" s="67"/>
      <c r="AF115" s="67"/>
      <c r="AG115" s="68" t="s">
        <v>90</v>
      </c>
      <c r="AH115" s="69"/>
      <c r="AI115" s="70"/>
      <c r="AJ115" s="496" t="s">
        <v>91</v>
      </c>
      <c r="AK115" s="496"/>
      <c r="AL115" s="496"/>
      <c r="AM115" s="496">
        <f t="shared" ref="AM115" si="239">ROUNDDOWN(MIN(IF(AND($G$13="有り",D114&lt;=3.6),130000*D114,0),390000),-3)</f>
        <v>0</v>
      </c>
      <c r="AN115" s="496"/>
      <c r="AO115" s="524"/>
      <c r="AP115" s="148"/>
      <c r="AQ115" s="532" t="s">
        <v>358</v>
      </c>
      <c r="AR115" s="498" t="s">
        <v>271</v>
      </c>
      <c r="AS115" s="498"/>
      <c r="AT115" s="498"/>
      <c r="AU115" s="498"/>
      <c r="AV115" s="498"/>
      <c r="AW115" s="498"/>
      <c r="AX115" s="498"/>
      <c r="AY115" s="498"/>
      <c r="AZ115" s="498"/>
      <c r="BA115" s="498"/>
      <c r="BB115" s="480" t="s">
        <v>101</v>
      </c>
      <c r="BC115" s="481"/>
      <c r="BD115" s="481"/>
      <c r="BE115" s="482"/>
      <c r="BF115" s="495">
        <f t="shared" ref="BF115" si="240">ROUND(U114,2)*50000</f>
        <v>0</v>
      </c>
      <c r="BG115" s="495"/>
      <c r="BH115" s="524"/>
      <c r="BI115" s="9" t="s">
        <v>273</v>
      </c>
    </row>
    <row r="116" spans="2:62" ht="5.0999999999999996" customHeight="1" x14ac:dyDescent="0.45">
      <c r="B116" s="591"/>
      <c r="C116" s="592"/>
      <c r="D116" s="513"/>
      <c r="E116" s="514"/>
      <c r="F116" s="518"/>
      <c r="G116" s="514"/>
      <c r="H116" s="518"/>
      <c r="I116" s="514"/>
      <c r="J116" s="518"/>
      <c r="K116" s="514"/>
      <c r="L116" s="518"/>
      <c r="M116" s="514"/>
      <c r="N116" s="518"/>
      <c r="O116" s="514"/>
      <c r="P116" s="518"/>
      <c r="Q116" s="521"/>
      <c r="R116" s="3"/>
      <c r="S116" s="3"/>
      <c r="T116" s="3"/>
      <c r="U116" s="533"/>
      <c r="V116" s="534"/>
      <c r="Y116" s="529"/>
      <c r="Z116" s="530"/>
      <c r="AA116" s="530"/>
      <c r="AB116" s="531"/>
      <c r="AC116" s="67" t="s">
        <v>92</v>
      </c>
      <c r="AD116" s="67"/>
      <c r="AE116" s="67"/>
      <c r="AF116" s="67"/>
      <c r="AG116" s="68" t="s">
        <v>93</v>
      </c>
      <c r="AH116" s="69"/>
      <c r="AI116" s="70"/>
      <c r="AJ116" s="496" t="s">
        <v>94</v>
      </c>
      <c r="AK116" s="496"/>
      <c r="AL116" s="496"/>
      <c r="AM116" s="496">
        <f t="shared" ref="AM116" si="241">ROUNDDOWN(MIN(IF(AND(OR($G$13="無し",$G$13=""),D114&lt;=3.6),120000*D114,0),360000),-3)</f>
        <v>0</v>
      </c>
      <c r="AN116" s="496"/>
      <c r="AO116" s="524"/>
      <c r="AP116" s="148"/>
      <c r="AQ116" s="532"/>
      <c r="AR116" s="498" t="s">
        <v>272</v>
      </c>
      <c r="AS116" s="498"/>
      <c r="AT116" s="498"/>
      <c r="AU116" s="498"/>
      <c r="AV116" s="498"/>
      <c r="AW116" s="498"/>
      <c r="AX116" s="498"/>
      <c r="AY116" s="498"/>
      <c r="AZ116" s="498"/>
      <c r="BA116" s="498"/>
      <c r="BB116" s="480" t="s">
        <v>102</v>
      </c>
      <c r="BC116" s="481"/>
      <c r="BD116" s="481"/>
      <c r="BE116" s="482"/>
      <c r="BF116" s="495">
        <f t="shared" ref="BF116" si="242">ROUND(V114,2)*20000</f>
        <v>0</v>
      </c>
      <c r="BG116" s="495"/>
      <c r="BH116" s="524"/>
      <c r="BI116" s="9" t="s">
        <v>274</v>
      </c>
    </row>
    <row r="117" spans="2:62" ht="5.0999999999999996" customHeight="1" x14ac:dyDescent="0.45">
      <c r="B117" s="591"/>
      <c r="C117" s="592"/>
      <c r="D117" s="513"/>
      <c r="E117" s="514"/>
      <c r="F117" s="518"/>
      <c r="G117" s="514"/>
      <c r="H117" s="518"/>
      <c r="I117" s="514"/>
      <c r="J117" s="518"/>
      <c r="K117" s="514"/>
      <c r="L117" s="518"/>
      <c r="M117" s="514"/>
      <c r="N117" s="518"/>
      <c r="O117" s="514"/>
      <c r="P117" s="518"/>
      <c r="Q117" s="521"/>
      <c r="R117" s="3"/>
      <c r="S117" s="3"/>
      <c r="T117" s="3"/>
      <c r="U117" s="533"/>
      <c r="V117" s="534"/>
      <c r="Y117" s="526" t="s">
        <v>95</v>
      </c>
      <c r="Z117" s="527"/>
      <c r="AA117" s="527"/>
      <c r="AB117" s="528"/>
      <c r="AC117" s="67" t="s">
        <v>89</v>
      </c>
      <c r="AD117" s="67"/>
      <c r="AE117" s="67"/>
      <c r="AF117" s="67"/>
      <c r="AG117" s="68" t="s">
        <v>96</v>
      </c>
      <c r="AH117" s="69"/>
      <c r="AI117" s="70"/>
      <c r="AJ117" s="496" t="s">
        <v>97</v>
      </c>
      <c r="AK117" s="496"/>
      <c r="AL117" s="496"/>
      <c r="AM117" s="496">
        <f t="shared" ref="AM117" si="243">ROUNDDOWN(IF(AND($G$13="有り",D114&gt;3.6),110000*D114,0),-3)</f>
        <v>0</v>
      </c>
      <c r="AN117" s="496"/>
      <c r="AO117" s="524"/>
      <c r="AP117" s="149"/>
      <c r="AQ117" s="492" t="s">
        <v>359</v>
      </c>
      <c r="AR117" s="493" t="s">
        <v>277</v>
      </c>
      <c r="AS117" s="494"/>
      <c r="AT117" s="494"/>
      <c r="AU117" s="494"/>
      <c r="AV117" s="494"/>
      <c r="AW117" s="494"/>
      <c r="AX117" s="494"/>
      <c r="AY117" s="494"/>
      <c r="AZ117" s="494"/>
      <c r="BA117" s="494"/>
      <c r="BB117" s="480" t="s">
        <v>102</v>
      </c>
      <c r="BC117" s="481"/>
      <c r="BD117" s="481"/>
      <c r="BE117" s="482"/>
      <c r="BF117" s="495">
        <f t="shared" ref="BF117" si="244">N114*20000</f>
        <v>0</v>
      </c>
      <c r="BG117" s="495"/>
      <c r="BH117" s="524"/>
      <c r="BI117" s="9" t="s">
        <v>275</v>
      </c>
      <c r="BJ117" s="147"/>
    </row>
    <row r="118" spans="2:62" ht="5.0999999999999996" customHeight="1" x14ac:dyDescent="0.45">
      <c r="B118" s="591"/>
      <c r="C118" s="592"/>
      <c r="D118" s="643"/>
      <c r="E118" s="601"/>
      <c r="F118" s="598"/>
      <c r="G118" s="601"/>
      <c r="H118" s="598"/>
      <c r="I118" s="601"/>
      <c r="J118" s="598"/>
      <c r="K118" s="601"/>
      <c r="L118" s="598"/>
      <c r="M118" s="601"/>
      <c r="N118" s="598"/>
      <c r="O118" s="601"/>
      <c r="P118" s="598"/>
      <c r="Q118" s="605"/>
      <c r="R118" s="3"/>
      <c r="S118" s="3"/>
      <c r="T118" s="3"/>
      <c r="U118" s="533"/>
      <c r="V118" s="534"/>
      <c r="Y118" s="529"/>
      <c r="Z118" s="530"/>
      <c r="AA118" s="530"/>
      <c r="AB118" s="531"/>
      <c r="AC118" s="67" t="s">
        <v>92</v>
      </c>
      <c r="AD118" s="67"/>
      <c r="AE118" s="67"/>
      <c r="AF118" s="67"/>
      <c r="AG118" s="68" t="s">
        <v>99</v>
      </c>
      <c r="AH118" s="69"/>
      <c r="AI118" s="70"/>
      <c r="AJ118" s="496" t="s">
        <v>100</v>
      </c>
      <c r="AK118" s="496"/>
      <c r="AL118" s="496"/>
      <c r="AM118" s="496">
        <f t="shared" ref="AM118" si="245">ROUNDDOWN(IF(AND(OR($G$13="無し",$G$13=""),D114&gt;3.6),100000*D114,0),-3)</f>
        <v>0</v>
      </c>
      <c r="AN118" s="496"/>
      <c r="AO118" s="525"/>
      <c r="AP118" s="149"/>
      <c r="AQ118" s="492"/>
      <c r="AR118" s="493" t="s">
        <v>278</v>
      </c>
      <c r="AS118" s="494"/>
      <c r="AT118" s="494"/>
      <c r="AU118" s="494"/>
      <c r="AV118" s="494"/>
      <c r="AW118" s="494"/>
      <c r="AX118" s="494"/>
      <c r="AY118" s="494"/>
      <c r="AZ118" s="494"/>
      <c r="BA118" s="494"/>
      <c r="BB118" s="480" t="s">
        <v>264</v>
      </c>
      <c r="BC118" s="481"/>
      <c r="BD118" s="481"/>
      <c r="BE118" s="482"/>
      <c r="BF118" s="495">
        <f t="shared" ref="BF118" si="246">P114*10000</f>
        <v>0</v>
      </c>
      <c r="BG118" s="495"/>
      <c r="BH118" s="525"/>
      <c r="BI118" s="9" t="s">
        <v>276</v>
      </c>
    </row>
    <row r="119" spans="2:62" ht="5.0999999999999996" customHeight="1" x14ac:dyDescent="0.45">
      <c r="B119" s="591">
        <v>21</v>
      </c>
      <c r="C119" s="592"/>
      <c r="D119" s="641"/>
      <c r="E119" s="642"/>
      <c r="F119" s="518"/>
      <c r="G119" s="597"/>
      <c r="H119" s="518"/>
      <c r="I119" s="514"/>
      <c r="J119" s="518"/>
      <c r="K119" s="597"/>
      <c r="L119" s="518"/>
      <c r="M119" s="597"/>
      <c r="N119" s="518"/>
      <c r="O119" s="597"/>
      <c r="P119" s="518"/>
      <c r="Q119" s="521"/>
      <c r="R119" s="3"/>
      <c r="S119" s="3"/>
      <c r="T119" s="3"/>
      <c r="U119" s="533">
        <f t="shared" ref="U119" si="247">IFERROR(ROUND(D119*J119/F119,3),0)</f>
        <v>0</v>
      </c>
      <c r="V119" s="534">
        <f t="shared" ref="V119" si="248">IFERROR(ROUND(D119*L119/F119,3),0)</f>
        <v>0</v>
      </c>
      <c r="Y119" s="535" t="s">
        <v>284</v>
      </c>
      <c r="Z119" s="536"/>
      <c r="AA119" s="536"/>
      <c r="AB119" s="537"/>
      <c r="AC119" s="65" t="s">
        <v>83</v>
      </c>
      <c r="AD119" s="65"/>
      <c r="AE119" s="65"/>
      <c r="AF119" s="65"/>
      <c r="AG119" s="535" t="s">
        <v>285</v>
      </c>
      <c r="AH119" s="536"/>
      <c r="AI119" s="537"/>
      <c r="AJ119" s="538" t="s">
        <v>85</v>
      </c>
      <c r="AK119" s="539"/>
      <c r="AL119" s="540"/>
      <c r="AM119" s="161" t="s">
        <v>365</v>
      </c>
      <c r="AN119" s="162">
        <f t="shared" ref="AN119" si="249">B119</f>
        <v>21</v>
      </c>
      <c r="AO119" s="523">
        <f t="shared" ref="AO119" si="250">MAX(AM120:AN123)</f>
        <v>0</v>
      </c>
      <c r="AQ119" s="150"/>
      <c r="AR119" s="499" t="s">
        <v>360</v>
      </c>
      <c r="AS119" s="499"/>
      <c r="AT119" s="499"/>
      <c r="AU119" s="499"/>
      <c r="AV119" s="499"/>
      <c r="AW119" s="499"/>
      <c r="AX119" s="499"/>
      <c r="AY119" s="499"/>
      <c r="AZ119" s="499"/>
      <c r="BA119" s="499"/>
      <c r="BB119" s="500" t="s">
        <v>84</v>
      </c>
      <c r="BC119" s="501"/>
      <c r="BD119" s="501"/>
      <c r="BE119" s="502"/>
      <c r="BF119" s="503" t="s">
        <v>86</v>
      </c>
      <c r="BG119" s="504"/>
      <c r="BH119" s="523">
        <f t="shared" ref="BH119" si="251">IFERROR(ROUNDDOWN(SUM(BF120:BG123),-3),0)</f>
        <v>0</v>
      </c>
    </row>
    <row r="120" spans="2:62" ht="5.0999999999999996" customHeight="1" x14ac:dyDescent="0.45">
      <c r="B120" s="591"/>
      <c r="C120" s="592"/>
      <c r="D120" s="593"/>
      <c r="E120" s="594"/>
      <c r="F120" s="518"/>
      <c r="G120" s="597"/>
      <c r="H120" s="518"/>
      <c r="I120" s="514"/>
      <c r="J120" s="518"/>
      <c r="K120" s="597"/>
      <c r="L120" s="518"/>
      <c r="M120" s="597"/>
      <c r="N120" s="518"/>
      <c r="O120" s="597"/>
      <c r="P120" s="518"/>
      <c r="Q120" s="521"/>
      <c r="R120" s="3"/>
      <c r="S120" s="3"/>
      <c r="T120" s="3"/>
      <c r="U120" s="533"/>
      <c r="V120" s="534"/>
      <c r="Y120" s="526" t="s">
        <v>88</v>
      </c>
      <c r="Z120" s="527"/>
      <c r="AA120" s="527"/>
      <c r="AB120" s="528"/>
      <c r="AC120" s="67" t="s">
        <v>89</v>
      </c>
      <c r="AD120" s="67"/>
      <c r="AE120" s="67"/>
      <c r="AF120" s="67"/>
      <c r="AG120" s="68" t="s">
        <v>90</v>
      </c>
      <c r="AH120" s="69"/>
      <c r="AI120" s="70"/>
      <c r="AJ120" s="496" t="s">
        <v>91</v>
      </c>
      <c r="AK120" s="496"/>
      <c r="AL120" s="496"/>
      <c r="AM120" s="496">
        <f t="shared" ref="AM120" si="252">ROUNDDOWN(MIN(IF(AND($G$13="有り",D119&lt;=3.6),130000*D119,0),390000),-3)</f>
        <v>0</v>
      </c>
      <c r="AN120" s="496"/>
      <c r="AO120" s="524"/>
      <c r="AP120" s="148"/>
      <c r="AQ120" s="532" t="s">
        <v>358</v>
      </c>
      <c r="AR120" s="498" t="s">
        <v>271</v>
      </c>
      <c r="AS120" s="498"/>
      <c r="AT120" s="498"/>
      <c r="AU120" s="498"/>
      <c r="AV120" s="498"/>
      <c r="AW120" s="498"/>
      <c r="AX120" s="498"/>
      <c r="AY120" s="498"/>
      <c r="AZ120" s="498"/>
      <c r="BA120" s="498"/>
      <c r="BB120" s="480" t="s">
        <v>101</v>
      </c>
      <c r="BC120" s="481"/>
      <c r="BD120" s="481"/>
      <c r="BE120" s="482"/>
      <c r="BF120" s="495">
        <f t="shared" ref="BF120" si="253">ROUND(U119,2)*50000</f>
        <v>0</v>
      </c>
      <c r="BG120" s="495"/>
      <c r="BH120" s="524"/>
      <c r="BI120" s="9" t="s">
        <v>273</v>
      </c>
    </row>
    <row r="121" spans="2:62" ht="5.0999999999999996" customHeight="1" x14ac:dyDescent="0.45">
      <c r="B121" s="591"/>
      <c r="C121" s="592"/>
      <c r="D121" s="593"/>
      <c r="E121" s="594"/>
      <c r="F121" s="518"/>
      <c r="G121" s="597"/>
      <c r="H121" s="518"/>
      <c r="I121" s="514"/>
      <c r="J121" s="518"/>
      <c r="K121" s="597"/>
      <c r="L121" s="518"/>
      <c r="M121" s="597"/>
      <c r="N121" s="518"/>
      <c r="O121" s="597"/>
      <c r="P121" s="518"/>
      <c r="Q121" s="521"/>
      <c r="R121" s="3"/>
      <c r="S121" s="3"/>
      <c r="T121" s="3"/>
      <c r="U121" s="533"/>
      <c r="V121" s="534"/>
      <c r="Y121" s="529"/>
      <c r="Z121" s="530"/>
      <c r="AA121" s="530"/>
      <c r="AB121" s="531"/>
      <c r="AC121" s="67" t="s">
        <v>92</v>
      </c>
      <c r="AD121" s="67"/>
      <c r="AE121" s="67"/>
      <c r="AF121" s="67"/>
      <c r="AG121" s="68" t="s">
        <v>93</v>
      </c>
      <c r="AH121" s="69"/>
      <c r="AI121" s="70"/>
      <c r="AJ121" s="496" t="s">
        <v>94</v>
      </c>
      <c r="AK121" s="496"/>
      <c r="AL121" s="496"/>
      <c r="AM121" s="496">
        <f t="shared" ref="AM121" si="254">ROUNDDOWN(MIN(IF(AND(OR($G$13="無し",$G$13=""),D119&lt;=3.6),120000*D119,0),360000),-3)</f>
        <v>0</v>
      </c>
      <c r="AN121" s="496"/>
      <c r="AO121" s="524"/>
      <c r="AP121" s="148"/>
      <c r="AQ121" s="532"/>
      <c r="AR121" s="498" t="s">
        <v>272</v>
      </c>
      <c r="AS121" s="498"/>
      <c r="AT121" s="498"/>
      <c r="AU121" s="498"/>
      <c r="AV121" s="498"/>
      <c r="AW121" s="498"/>
      <c r="AX121" s="498"/>
      <c r="AY121" s="498"/>
      <c r="AZ121" s="498"/>
      <c r="BA121" s="498"/>
      <c r="BB121" s="480" t="s">
        <v>102</v>
      </c>
      <c r="BC121" s="481"/>
      <c r="BD121" s="481"/>
      <c r="BE121" s="482"/>
      <c r="BF121" s="495">
        <f t="shared" ref="BF121" si="255">ROUND(V119,2)*20000</f>
        <v>0</v>
      </c>
      <c r="BG121" s="495"/>
      <c r="BH121" s="524"/>
      <c r="BI121" s="9" t="s">
        <v>274</v>
      </c>
    </row>
    <row r="122" spans="2:62" ht="5.0999999999999996" customHeight="1" x14ac:dyDescent="0.45">
      <c r="B122" s="591"/>
      <c r="C122" s="592"/>
      <c r="D122" s="593"/>
      <c r="E122" s="594"/>
      <c r="F122" s="518"/>
      <c r="G122" s="597"/>
      <c r="H122" s="518"/>
      <c r="I122" s="514"/>
      <c r="J122" s="518"/>
      <c r="K122" s="597"/>
      <c r="L122" s="518"/>
      <c r="M122" s="597"/>
      <c r="N122" s="518"/>
      <c r="O122" s="597"/>
      <c r="P122" s="518"/>
      <c r="Q122" s="521"/>
      <c r="R122" s="3"/>
      <c r="S122" s="3"/>
      <c r="T122" s="3"/>
      <c r="U122" s="533"/>
      <c r="V122" s="534"/>
      <c r="Y122" s="526" t="s">
        <v>95</v>
      </c>
      <c r="Z122" s="527"/>
      <c r="AA122" s="527"/>
      <c r="AB122" s="528"/>
      <c r="AC122" s="67" t="s">
        <v>89</v>
      </c>
      <c r="AD122" s="67"/>
      <c r="AE122" s="67"/>
      <c r="AF122" s="67"/>
      <c r="AG122" s="68" t="s">
        <v>96</v>
      </c>
      <c r="AH122" s="69"/>
      <c r="AI122" s="70"/>
      <c r="AJ122" s="496" t="s">
        <v>97</v>
      </c>
      <c r="AK122" s="496"/>
      <c r="AL122" s="496"/>
      <c r="AM122" s="496">
        <f t="shared" ref="AM122" si="256">ROUNDDOWN(IF(AND($G$13="有り",D119&gt;3.6),110000*D119,0),-3)</f>
        <v>0</v>
      </c>
      <c r="AN122" s="496"/>
      <c r="AO122" s="524"/>
      <c r="AP122" s="149"/>
      <c r="AQ122" s="492" t="s">
        <v>359</v>
      </c>
      <c r="AR122" s="493" t="s">
        <v>277</v>
      </c>
      <c r="AS122" s="494"/>
      <c r="AT122" s="494"/>
      <c r="AU122" s="494"/>
      <c r="AV122" s="494"/>
      <c r="AW122" s="494"/>
      <c r="AX122" s="494"/>
      <c r="AY122" s="494"/>
      <c r="AZ122" s="494"/>
      <c r="BA122" s="494"/>
      <c r="BB122" s="480" t="s">
        <v>102</v>
      </c>
      <c r="BC122" s="481"/>
      <c r="BD122" s="481"/>
      <c r="BE122" s="482"/>
      <c r="BF122" s="495">
        <f t="shared" ref="BF122" si="257">N119*20000</f>
        <v>0</v>
      </c>
      <c r="BG122" s="495"/>
      <c r="BH122" s="524"/>
      <c r="BI122" s="9" t="s">
        <v>275</v>
      </c>
      <c r="BJ122" s="147"/>
    </row>
    <row r="123" spans="2:62" ht="5.0999999999999996" customHeight="1" x14ac:dyDescent="0.45">
      <c r="B123" s="591"/>
      <c r="C123" s="592"/>
      <c r="D123" s="593"/>
      <c r="E123" s="594"/>
      <c r="F123" s="598"/>
      <c r="G123" s="599"/>
      <c r="H123" s="598"/>
      <c r="I123" s="601"/>
      <c r="J123" s="598"/>
      <c r="K123" s="599"/>
      <c r="L123" s="598"/>
      <c r="M123" s="599"/>
      <c r="N123" s="598"/>
      <c r="O123" s="599"/>
      <c r="P123" s="598"/>
      <c r="Q123" s="605"/>
      <c r="R123" s="3"/>
      <c r="S123" s="3"/>
      <c r="T123" s="3"/>
      <c r="U123" s="533"/>
      <c r="V123" s="534"/>
      <c r="Y123" s="529"/>
      <c r="Z123" s="530"/>
      <c r="AA123" s="530"/>
      <c r="AB123" s="531"/>
      <c r="AC123" s="67" t="s">
        <v>92</v>
      </c>
      <c r="AD123" s="67"/>
      <c r="AE123" s="67"/>
      <c r="AF123" s="67"/>
      <c r="AG123" s="68" t="s">
        <v>99</v>
      </c>
      <c r="AH123" s="69"/>
      <c r="AI123" s="70"/>
      <c r="AJ123" s="496" t="s">
        <v>100</v>
      </c>
      <c r="AK123" s="496"/>
      <c r="AL123" s="496"/>
      <c r="AM123" s="496">
        <f t="shared" ref="AM123" si="258">ROUNDDOWN(IF(AND(OR($G$13="無し",$G$13=""),D119&gt;3.6),100000*D119,0),-3)</f>
        <v>0</v>
      </c>
      <c r="AN123" s="496"/>
      <c r="AO123" s="525"/>
      <c r="AP123" s="149"/>
      <c r="AQ123" s="492"/>
      <c r="AR123" s="493" t="s">
        <v>278</v>
      </c>
      <c r="AS123" s="494"/>
      <c r="AT123" s="494"/>
      <c r="AU123" s="494"/>
      <c r="AV123" s="494"/>
      <c r="AW123" s="494"/>
      <c r="AX123" s="494"/>
      <c r="AY123" s="494"/>
      <c r="AZ123" s="494"/>
      <c r="BA123" s="494"/>
      <c r="BB123" s="480" t="s">
        <v>264</v>
      </c>
      <c r="BC123" s="481"/>
      <c r="BD123" s="481"/>
      <c r="BE123" s="482"/>
      <c r="BF123" s="495">
        <f t="shared" ref="BF123" si="259">P119*10000</f>
        <v>0</v>
      </c>
      <c r="BG123" s="495"/>
      <c r="BH123" s="525"/>
      <c r="BI123" s="9" t="s">
        <v>276</v>
      </c>
    </row>
    <row r="124" spans="2:62" ht="5.0999999999999996" customHeight="1" x14ac:dyDescent="0.45">
      <c r="B124" s="591">
        <v>22</v>
      </c>
      <c r="C124" s="592"/>
      <c r="D124" s="593"/>
      <c r="E124" s="594"/>
      <c r="F124" s="595"/>
      <c r="G124" s="596"/>
      <c r="H124" s="595"/>
      <c r="I124" s="600"/>
      <c r="J124" s="602"/>
      <c r="K124" s="603"/>
      <c r="L124" s="595"/>
      <c r="M124" s="596"/>
      <c r="N124" s="595"/>
      <c r="O124" s="596"/>
      <c r="P124" s="595"/>
      <c r="Q124" s="604"/>
      <c r="R124" s="3"/>
      <c r="S124" s="3"/>
      <c r="T124" s="3"/>
      <c r="U124" s="533">
        <f t="shared" ref="U124" si="260">IFERROR(ROUND(D124*J124/F124,3),0)</f>
        <v>0</v>
      </c>
      <c r="V124" s="534">
        <f t="shared" ref="V124" si="261">IFERROR(ROUND(D124*L124/F124,3),0)</f>
        <v>0</v>
      </c>
      <c r="Y124" s="535" t="s">
        <v>284</v>
      </c>
      <c r="Z124" s="536"/>
      <c r="AA124" s="536"/>
      <c r="AB124" s="537"/>
      <c r="AC124" s="65" t="s">
        <v>83</v>
      </c>
      <c r="AD124" s="65"/>
      <c r="AE124" s="65"/>
      <c r="AF124" s="65"/>
      <c r="AG124" s="535" t="s">
        <v>285</v>
      </c>
      <c r="AH124" s="536"/>
      <c r="AI124" s="537"/>
      <c r="AJ124" s="538" t="s">
        <v>85</v>
      </c>
      <c r="AK124" s="539"/>
      <c r="AL124" s="540"/>
      <c r="AM124" s="161" t="s">
        <v>365</v>
      </c>
      <c r="AN124" s="162">
        <f t="shared" ref="AN124" si="262">B124</f>
        <v>22</v>
      </c>
      <c r="AO124" s="523">
        <f t="shared" ref="AO124" si="263">MAX(AM125:AN128)</f>
        <v>0</v>
      </c>
      <c r="AQ124" s="150"/>
      <c r="AR124" s="499" t="s">
        <v>360</v>
      </c>
      <c r="AS124" s="499"/>
      <c r="AT124" s="499"/>
      <c r="AU124" s="499"/>
      <c r="AV124" s="499"/>
      <c r="AW124" s="499"/>
      <c r="AX124" s="499"/>
      <c r="AY124" s="499"/>
      <c r="AZ124" s="499"/>
      <c r="BA124" s="499"/>
      <c r="BB124" s="500" t="s">
        <v>84</v>
      </c>
      <c r="BC124" s="501"/>
      <c r="BD124" s="501"/>
      <c r="BE124" s="502"/>
      <c r="BF124" s="503" t="s">
        <v>86</v>
      </c>
      <c r="BG124" s="504"/>
      <c r="BH124" s="523">
        <f t="shared" ref="BH124" si="264">IFERROR(ROUNDDOWN(SUM(BF125:BG128),-3),0)</f>
        <v>0</v>
      </c>
    </row>
    <row r="125" spans="2:62" ht="5.0999999999999996" customHeight="1" x14ac:dyDescent="0.45">
      <c r="B125" s="591"/>
      <c r="C125" s="592"/>
      <c r="D125" s="593"/>
      <c r="E125" s="594"/>
      <c r="F125" s="518"/>
      <c r="G125" s="597"/>
      <c r="H125" s="518"/>
      <c r="I125" s="514"/>
      <c r="J125" s="518"/>
      <c r="K125" s="597"/>
      <c r="L125" s="518"/>
      <c r="M125" s="597"/>
      <c r="N125" s="518"/>
      <c r="O125" s="597"/>
      <c r="P125" s="518"/>
      <c r="Q125" s="521"/>
      <c r="R125" s="3"/>
      <c r="S125" s="3"/>
      <c r="T125" s="3"/>
      <c r="U125" s="533"/>
      <c r="V125" s="534"/>
      <c r="Y125" s="526" t="s">
        <v>88</v>
      </c>
      <c r="Z125" s="527"/>
      <c r="AA125" s="527"/>
      <c r="AB125" s="528"/>
      <c r="AC125" s="67" t="s">
        <v>89</v>
      </c>
      <c r="AD125" s="67"/>
      <c r="AE125" s="67"/>
      <c r="AF125" s="67"/>
      <c r="AG125" s="68" t="s">
        <v>90</v>
      </c>
      <c r="AH125" s="69"/>
      <c r="AI125" s="70"/>
      <c r="AJ125" s="496" t="s">
        <v>91</v>
      </c>
      <c r="AK125" s="496"/>
      <c r="AL125" s="496"/>
      <c r="AM125" s="496">
        <f t="shared" ref="AM125" si="265">ROUNDDOWN(MIN(IF(AND($G$13="有り",D124&lt;=3.6),130000*D124,0),390000),-3)</f>
        <v>0</v>
      </c>
      <c r="AN125" s="496"/>
      <c r="AO125" s="524"/>
      <c r="AP125" s="148"/>
      <c r="AQ125" s="532" t="s">
        <v>358</v>
      </c>
      <c r="AR125" s="498" t="s">
        <v>271</v>
      </c>
      <c r="AS125" s="498"/>
      <c r="AT125" s="498"/>
      <c r="AU125" s="498"/>
      <c r="AV125" s="498"/>
      <c r="AW125" s="498"/>
      <c r="AX125" s="498"/>
      <c r="AY125" s="498"/>
      <c r="AZ125" s="498"/>
      <c r="BA125" s="498"/>
      <c r="BB125" s="480" t="s">
        <v>101</v>
      </c>
      <c r="BC125" s="481"/>
      <c r="BD125" s="481"/>
      <c r="BE125" s="482"/>
      <c r="BF125" s="495">
        <f t="shared" ref="BF125" si="266">ROUND(U124,2)*50000</f>
        <v>0</v>
      </c>
      <c r="BG125" s="495"/>
      <c r="BH125" s="524"/>
      <c r="BI125" s="9" t="s">
        <v>273</v>
      </c>
    </row>
    <row r="126" spans="2:62" ht="5.0999999999999996" customHeight="1" x14ac:dyDescent="0.45">
      <c r="B126" s="591"/>
      <c r="C126" s="592"/>
      <c r="D126" s="593"/>
      <c r="E126" s="594"/>
      <c r="F126" s="518"/>
      <c r="G126" s="597"/>
      <c r="H126" s="518"/>
      <c r="I126" s="514"/>
      <c r="J126" s="518"/>
      <c r="K126" s="597"/>
      <c r="L126" s="518"/>
      <c r="M126" s="597"/>
      <c r="N126" s="518"/>
      <c r="O126" s="597"/>
      <c r="P126" s="518"/>
      <c r="Q126" s="521"/>
      <c r="R126" s="3"/>
      <c r="S126" s="3"/>
      <c r="T126" s="3"/>
      <c r="U126" s="533"/>
      <c r="V126" s="534"/>
      <c r="Y126" s="529"/>
      <c r="Z126" s="530"/>
      <c r="AA126" s="530"/>
      <c r="AB126" s="531"/>
      <c r="AC126" s="67" t="s">
        <v>92</v>
      </c>
      <c r="AD126" s="67"/>
      <c r="AE126" s="67"/>
      <c r="AF126" s="67"/>
      <c r="AG126" s="68" t="s">
        <v>93</v>
      </c>
      <c r="AH126" s="69"/>
      <c r="AI126" s="70"/>
      <c r="AJ126" s="496" t="s">
        <v>94</v>
      </c>
      <c r="AK126" s="496"/>
      <c r="AL126" s="496"/>
      <c r="AM126" s="496">
        <f t="shared" ref="AM126" si="267">ROUNDDOWN(MIN(IF(AND(OR($G$13="無し",$G$13=""),D124&lt;=3.6),120000*D124,0),360000),-3)</f>
        <v>0</v>
      </c>
      <c r="AN126" s="496"/>
      <c r="AO126" s="524"/>
      <c r="AP126" s="148"/>
      <c r="AQ126" s="532"/>
      <c r="AR126" s="498" t="s">
        <v>272</v>
      </c>
      <c r="AS126" s="498"/>
      <c r="AT126" s="498"/>
      <c r="AU126" s="498"/>
      <c r="AV126" s="498"/>
      <c r="AW126" s="498"/>
      <c r="AX126" s="498"/>
      <c r="AY126" s="498"/>
      <c r="AZ126" s="498"/>
      <c r="BA126" s="498"/>
      <c r="BB126" s="480" t="s">
        <v>102</v>
      </c>
      <c r="BC126" s="481"/>
      <c r="BD126" s="481"/>
      <c r="BE126" s="482"/>
      <c r="BF126" s="495">
        <f t="shared" ref="BF126" si="268">ROUND(V124,2)*20000</f>
        <v>0</v>
      </c>
      <c r="BG126" s="495"/>
      <c r="BH126" s="524"/>
      <c r="BI126" s="9" t="s">
        <v>274</v>
      </c>
    </row>
    <row r="127" spans="2:62" ht="5.0999999999999996" customHeight="1" x14ac:dyDescent="0.45">
      <c r="B127" s="591"/>
      <c r="C127" s="592"/>
      <c r="D127" s="593"/>
      <c r="E127" s="594"/>
      <c r="F127" s="518"/>
      <c r="G127" s="597"/>
      <c r="H127" s="518"/>
      <c r="I127" s="514"/>
      <c r="J127" s="518"/>
      <c r="K127" s="597"/>
      <c r="L127" s="518"/>
      <c r="M127" s="597"/>
      <c r="N127" s="518"/>
      <c r="O127" s="597"/>
      <c r="P127" s="518"/>
      <c r="Q127" s="521"/>
      <c r="R127" s="3"/>
      <c r="S127" s="3"/>
      <c r="T127" s="3"/>
      <c r="U127" s="533"/>
      <c r="V127" s="534"/>
      <c r="Y127" s="526" t="s">
        <v>95</v>
      </c>
      <c r="Z127" s="527"/>
      <c r="AA127" s="527"/>
      <c r="AB127" s="528"/>
      <c r="AC127" s="67" t="s">
        <v>89</v>
      </c>
      <c r="AD127" s="67"/>
      <c r="AE127" s="67"/>
      <c r="AF127" s="67"/>
      <c r="AG127" s="68" t="s">
        <v>96</v>
      </c>
      <c r="AH127" s="69"/>
      <c r="AI127" s="70"/>
      <c r="AJ127" s="496" t="s">
        <v>97</v>
      </c>
      <c r="AK127" s="496"/>
      <c r="AL127" s="496"/>
      <c r="AM127" s="496">
        <f t="shared" ref="AM127" si="269">ROUNDDOWN(IF(AND($G$13="有り",D124&gt;3.6),110000*D124,0),-3)</f>
        <v>0</v>
      </c>
      <c r="AN127" s="496"/>
      <c r="AO127" s="524"/>
      <c r="AP127" s="149"/>
      <c r="AQ127" s="492" t="s">
        <v>359</v>
      </c>
      <c r="AR127" s="493" t="s">
        <v>277</v>
      </c>
      <c r="AS127" s="494"/>
      <c r="AT127" s="494"/>
      <c r="AU127" s="494"/>
      <c r="AV127" s="494"/>
      <c r="AW127" s="494"/>
      <c r="AX127" s="494"/>
      <c r="AY127" s="494"/>
      <c r="AZ127" s="494"/>
      <c r="BA127" s="494"/>
      <c r="BB127" s="480" t="s">
        <v>102</v>
      </c>
      <c r="BC127" s="481"/>
      <c r="BD127" s="481"/>
      <c r="BE127" s="482"/>
      <c r="BF127" s="495">
        <f t="shared" ref="BF127" si="270">N124*20000</f>
        <v>0</v>
      </c>
      <c r="BG127" s="495"/>
      <c r="BH127" s="524"/>
      <c r="BI127" s="9" t="s">
        <v>275</v>
      </c>
      <c r="BJ127" s="147"/>
    </row>
    <row r="128" spans="2:62" ht="5.0999999999999996" customHeight="1" x14ac:dyDescent="0.45">
      <c r="B128" s="591"/>
      <c r="C128" s="592"/>
      <c r="D128" s="593"/>
      <c r="E128" s="594"/>
      <c r="F128" s="598"/>
      <c r="G128" s="599"/>
      <c r="H128" s="598"/>
      <c r="I128" s="601"/>
      <c r="J128" s="598"/>
      <c r="K128" s="599"/>
      <c r="L128" s="598"/>
      <c r="M128" s="599"/>
      <c r="N128" s="598"/>
      <c r="O128" s="599"/>
      <c r="P128" s="598"/>
      <c r="Q128" s="605"/>
      <c r="R128" s="3"/>
      <c r="S128" s="3"/>
      <c r="T128" s="3"/>
      <c r="U128" s="533"/>
      <c r="V128" s="534"/>
      <c r="Y128" s="529"/>
      <c r="Z128" s="530"/>
      <c r="AA128" s="530"/>
      <c r="AB128" s="531"/>
      <c r="AC128" s="67" t="s">
        <v>92</v>
      </c>
      <c r="AD128" s="67"/>
      <c r="AE128" s="67"/>
      <c r="AF128" s="67"/>
      <c r="AG128" s="68" t="s">
        <v>99</v>
      </c>
      <c r="AH128" s="69"/>
      <c r="AI128" s="70"/>
      <c r="AJ128" s="496" t="s">
        <v>100</v>
      </c>
      <c r="AK128" s="496"/>
      <c r="AL128" s="496"/>
      <c r="AM128" s="496">
        <f t="shared" ref="AM128" si="271">ROUNDDOWN(IF(AND(OR($G$13="無し",$G$13=""),D124&gt;3.6),100000*D124,0),-3)</f>
        <v>0</v>
      </c>
      <c r="AN128" s="496"/>
      <c r="AO128" s="525"/>
      <c r="AP128" s="149"/>
      <c r="AQ128" s="492"/>
      <c r="AR128" s="493" t="s">
        <v>278</v>
      </c>
      <c r="AS128" s="494"/>
      <c r="AT128" s="494"/>
      <c r="AU128" s="494"/>
      <c r="AV128" s="494"/>
      <c r="AW128" s="494"/>
      <c r="AX128" s="494"/>
      <c r="AY128" s="494"/>
      <c r="AZ128" s="494"/>
      <c r="BA128" s="494"/>
      <c r="BB128" s="480" t="s">
        <v>264</v>
      </c>
      <c r="BC128" s="481"/>
      <c r="BD128" s="481"/>
      <c r="BE128" s="482"/>
      <c r="BF128" s="495">
        <f t="shared" ref="BF128" si="272">P124*10000</f>
        <v>0</v>
      </c>
      <c r="BG128" s="495"/>
      <c r="BH128" s="525"/>
      <c r="BI128" s="9" t="s">
        <v>276</v>
      </c>
    </row>
    <row r="129" spans="2:62" ht="5.0999999999999996" customHeight="1" x14ac:dyDescent="0.45">
      <c r="B129" s="591">
        <v>23</v>
      </c>
      <c r="C129" s="592"/>
      <c r="D129" s="593"/>
      <c r="E129" s="594"/>
      <c r="F129" s="595"/>
      <c r="G129" s="596"/>
      <c r="H129" s="595"/>
      <c r="I129" s="600"/>
      <c r="J129" s="602"/>
      <c r="K129" s="603"/>
      <c r="L129" s="595"/>
      <c r="M129" s="596"/>
      <c r="N129" s="595"/>
      <c r="O129" s="596"/>
      <c r="P129" s="595"/>
      <c r="Q129" s="604"/>
      <c r="R129" s="3"/>
      <c r="S129" s="3"/>
      <c r="T129" s="3"/>
      <c r="U129" s="533">
        <f t="shared" ref="U129" si="273">IFERROR(ROUND(D129*J129/F129,3),0)</f>
        <v>0</v>
      </c>
      <c r="V129" s="534">
        <f t="shared" ref="V129" si="274">IFERROR(ROUND(D129*L129/F129,3),0)</f>
        <v>0</v>
      </c>
      <c r="Y129" s="535" t="s">
        <v>284</v>
      </c>
      <c r="Z129" s="536"/>
      <c r="AA129" s="536"/>
      <c r="AB129" s="537"/>
      <c r="AC129" s="65" t="s">
        <v>83</v>
      </c>
      <c r="AD129" s="65"/>
      <c r="AE129" s="65"/>
      <c r="AF129" s="65"/>
      <c r="AG129" s="535" t="s">
        <v>285</v>
      </c>
      <c r="AH129" s="536"/>
      <c r="AI129" s="537"/>
      <c r="AJ129" s="538" t="s">
        <v>85</v>
      </c>
      <c r="AK129" s="539"/>
      <c r="AL129" s="540"/>
      <c r="AM129" s="161" t="s">
        <v>365</v>
      </c>
      <c r="AN129" s="162">
        <f t="shared" ref="AN129" si="275">B129</f>
        <v>23</v>
      </c>
      <c r="AO129" s="523">
        <f t="shared" ref="AO129" si="276">MAX(AM130:AN133)</f>
        <v>0</v>
      </c>
      <c r="AQ129" s="150"/>
      <c r="AR129" s="499" t="s">
        <v>360</v>
      </c>
      <c r="AS129" s="499"/>
      <c r="AT129" s="499"/>
      <c r="AU129" s="499"/>
      <c r="AV129" s="499"/>
      <c r="AW129" s="499"/>
      <c r="AX129" s="499"/>
      <c r="AY129" s="499"/>
      <c r="AZ129" s="499"/>
      <c r="BA129" s="499"/>
      <c r="BB129" s="500" t="s">
        <v>84</v>
      </c>
      <c r="BC129" s="501"/>
      <c r="BD129" s="501"/>
      <c r="BE129" s="502"/>
      <c r="BF129" s="503" t="s">
        <v>86</v>
      </c>
      <c r="BG129" s="504"/>
      <c r="BH129" s="523">
        <f t="shared" ref="BH129" si="277">IFERROR(ROUNDDOWN(SUM(BF130:BG133),-3),0)</f>
        <v>0</v>
      </c>
    </row>
    <row r="130" spans="2:62" ht="5.0999999999999996" customHeight="1" x14ac:dyDescent="0.45">
      <c r="B130" s="591"/>
      <c r="C130" s="592"/>
      <c r="D130" s="593"/>
      <c r="E130" s="594"/>
      <c r="F130" s="518"/>
      <c r="G130" s="597"/>
      <c r="H130" s="518"/>
      <c r="I130" s="514"/>
      <c r="J130" s="518"/>
      <c r="K130" s="597"/>
      <c r="L130" s="518"/>
      <c r="M130" s="597"/>
      <c r="N130" s="518"/>
      <c r="O130" s="597"/>
      <c r="P130" s="518"/>
      <c r="Q130" s="521"/>
      <c r="R130" s="3"/>
      <c r="S130" s="3"/>
      <c r="T130" s="3"/>
      <c r="U130" s="533"/>
      <c r="V130" s="534"/>
      <c r="Y130" s="526" t="s">
        <v>88</v>
      </c>
      <c r="Z130" s="527"/>
      <c r="AA130" s="527"/>
      <c r="AB130" s="528"/>
      <c r="AC130" s="67" t="s">
        <v>89</v>
      </c>
      <c r="AD130" s="67"/>
      <c r="AE130" s="67"/>
      <c r="AF130" s="67"/>
      <c r="AG130" s="68" t="s">
        <v>90</v>
      </c>
      <c r="AH130" s="69"/>
      <c r="AI130" s="70"/>
      <c r="AJ130" s="496" t="s">
        <v>91</v>
      </c>
      <c r="AK130" s="496"/>
      <c r="AL130" s="496"/>
      <c r="AM130" s="496">
        <f t="shared" ref="AM130" si="278">ROUNDDOWN(MIN(IF(AND($G$13="有り",D129&lt;=3.6),130000*D129,0),390000),-3)</f>
        <v>0</v>
      </c>
      <c r="AN130" s="496"/>
      <c r="AO130" s="524"/>
      <c r="AP130" s="148"/>
      <c r="AQ130" s="532" t="s">
        <v>358</v>
      </c>
      <c r="AR130" s="498" t="s">
        <v>271</v>
      </c>
      <c r="AS130" s="498"/>
      <c r="AT130" s="498"/>
      <c r="AU130" s="498"/>
      <c r="AV130" s="498"/>
      <c r="AW130" s="498"/>
      <c r="AX130" s="498"/>
      <c r="AY130" s="498"/>
      <c r="AZ130" s="498"/>
      <c r="BA130" s="498"/>
      <c r="BB130" s="480" t="s">
        <v>101</v>
      </c>
      <c r="BC130" s="481"/>
      <c r="BD130" s="481"/>
      <c r="BE130" s="482"/>
      <c r="BF130" s="495">
        <f t="shared" ref="BF130" si="279">ROUND(U129,2)*50000</f>
        <v>0</v>
      </c>
      <c r="BG130" s="495"/>
      <c r="BH130" s="524"/>
      <c r="BI130" s="9" t="s">
        <v>273</v>
      </c>
    </row>
    <row r="131" spans="2:62" ht="5.0999999999999996" customHeight="1" x14ac:dyDescent="0.45">
      <c r="B131" s="591"/>
      <c r="C131" s="592"/>
      <c r="D131" s="593"/>
      <c r="E131" s="594"/>
      <c r="F131" s="518"/>
      <c r="G131" s="597"/>
      <c r="H131" s="518"/>
      <c r="I131" s="514"/>
      <c r="J131" s="518"/>
      <c r="K131" s="597"/>
      <c r="L131" s="518"/>
      <c r="M131" s="597"/>
      <c r="N131" s="518"/>
      <c r="O131" s="597"/>
      <c r="P131" s="518"/>
      <c r="Q131" s="521"/>
      <c r="R131" s="3"/>
      <c r="S131" s="3"/>
      <c r="T131" s="3"/>
      <c r="U131" s="533"/>
      <c r="V131" s="534"/>
      <c r="Y131" s="529"/>
      <c r="Z131" s="530"/>
      <c r="AA131" s="530"/>
      <c r="AB131" s="531"/>
      <c r="AC131" s="67" t="s">
        <v>92</v>
      </c>
      <c r="AD131" s="67"/>
      <c r="AE131" s="67"/>
      <c r="AF131" s="67"/>
      <c r="AG131" s="68" t="s">
        <v>93</v>
      </c>
      <c r="AH131" s="69"/>
      <c r="AI131" s="70"/>
      <c r="AJ131" s="496" t="s">
        <v>94</v>
      </c>
      <c r="AK131" s="496"/>
      <c r="AL131" s="496"/>
      <c r="AM131" s="496">
        <f t="shared" ref="AM131" si="280">ROUNDDOWN(MIN(IF(AND(OR($G$13="無し",$G$13=""),D129&lt;=3.6),120000*D129,0),360000),-3)</f>
        <v>0</v>
      </c>
      <c r="AN131" s="496"/>
      <c r="AO131" s="524"/>
      <c r="AP131" s="148"/>
      <c r="AQ131" s="532"/>
      <c r="AR131" s="498" t="s">
        <v>272</v>
      </c>
      <c r="AS131" s="498"/>
      <c r="AT131" s="498"/>
      <c r="AU131" s="498"/>
      <c r="AV131" s="498"/>
      <c r="AW131" s="498"/>
      <c r="AX131" s="498"/>
      <c r="AY131" s="498"/>
      <c r="AZ131" s="498"/>
      <c r="BA131" s="498"/>
      <c r="BB131" s="480" t="s">
        <v>102</v>
      </c>
      <c r="BC131" s="481"/>
      <c r="BD131" s="481"/>
      <c r="BE131" s="482"/>
      <c r="BF131" s="495">
        <f t="shared" ref="BF131" si="281">ROUND(V129,2)*20000</f>
        <v>0</v>
      </c>
      <c r="BG131" s="495"/>
      <c r="BH131" s="524"/>
      <c r="BI131" s="9" t="s">
        <v>274</v>
      </c>
    </row>
    <row r="132" spans="2:62" ht="5.0999999999999996" customHeight="1" x14ac:dyDescent="0.45">
      <c r="B132" s="591"/>
      <c r="C132" s="592"/>
      <c r="D132" s="593"/>
      <c r="E132" s="594"/>
      <c r="F132" s="518"/>
      <c r="G132" s="597"/>
      <c r="H132" s="518"/>
      <c r="I132" s="514"/>
      <c r="J132" s="518"/>
      <c r="K132" s="597"/>
      <c r="L132" s="518"/>
      <c r="M132" s="597"/>
      <c r="N132" s="518"/>
      <c r="O132" s="597"/>
      <c r="P132" s="518"/>
      <c r="Q132" s="521"/>
      <c r="R132" s="3"/>
      <c r="S132" s="3"/>
      <c r="T132" s="3"/>
      <c r="U132" s="533"/>
      <c r="V132" s="534"/>
      <c r="Y132" s="526" t="s">
        <v>95</v>
      </c>
      <c r="Z132" s="527"/>
      <c r="AA132" s="527"/>
      <c r="AB132" s="528"/>
      <c r="AC132" s="67" t="s">
        <v>89</v>
      </c>
      <c r="AD132" s="67"/>
      <c r="AE132" s="67"/>
      <c r="AF132" s="67"/>
      <c r="AG132" s="68" t="s">
        <v>96</v>
      </c>
      <c r="AH132" s="69"/>
      <c r="AI132" s="70"/>
      <c r="AJ132" s="496" t="s">
        <v>97</v>
      </c>
      <c r="AK132" s="496"/>
      <c r="AL132" s="496"/>
      <c r="AM132" s="496">
        <f t="shared" ref="AM132" si="282">ROUNDDOWN(IF(AND($G$13="有り",D129&gt;3.6),110000*D129,0),-3)</f>
        <v>0</v>
      </c>
      <c r="AN132" s="496"/>
      <c r="AO132" s="524"/>
      <c r="AP132" s="149"/>
      <c r="AQ132" s="492" t="s">
        <v>359</v>
      </c>
      <c r="AR132" s="493" t="s">
        <v>277</v>
      </c>
      <c r="AS132" s="494"/>
      <c r="AT132" s="494"/>
      <c r="AU132" s="494"/>
      <c r="AV132" s="494"/>
      <c r="AW132" s="494"/>
      <c r="AX132" s="494"/>
      <c r="AY132" s="494"/>
      <c r="AZ132" s="494"/>
      <c r="BA132" s="494"/>
      <c r="BB132" s="480" t="s">
        <v>102</v>
      </c>
      <c r="BC132" s="481"/>
      <c r="BD132" s="481"/>
      <c r="BE132" s="482"/>
      <c r="BF132" s="495">
        <f t="shared" ref="BF132" si="283">N129*20000</f>
        <v>0</v>
      </c>
      <c r="BG132" s="495"/>
      <c r="BH132" s="524"/>
      <c r="BI132" s="9" t="s">
        <v>275</v>
      </c>
      <c r="BJ132" s="147"/>
    </row>
    <row r="133" spans="2:62" ht="5.0999999999999996" customHeight="1" x14ac:dyDescent="0.45">
      <c r="B133" s="591"/>
      <c r="C133" s="592"/>
      <c r="D133" s="593"/>
      <c r="E133" s="594"/>
      <c r="F133" s="598"/>
      <c r="G133" s="599"/>
      <c r="H133" s="598"/>
      <c r="I133" s="601"/>
      <c r="J133" s="598"/>
      <c r="K133" s="599"/>
      <c r="L133" s="598"/>
      <c r="M133" s="599"/>
      <c r="N133" s="598"/>
      <c r="O133" s="599"/>
      <c r="P133" s="598"/>
      <c r="Q133" s="605"/>
      <c r="R133" s="3"/>
      <c r="S133" s="3"/>
      <c r="T133" s="3"/>
      <c r="U133" s="533"/>
      <c r="V133" s="534"/>
      <c r="Y133" s="529"/>
      <c r="Z133" s="530"/>
      <c r="AA133" s="530"/>
      <c r="AB133" s="531"/>
      <c r="AC133" s="67" t="s">
        <v>92</v>
      </c>
      <c r="AD133" s="67"/>
      <c r="AE133" s="67"/>
      <c r="AF133" s="67"/>
      <c r="AG133" s="68" t="s">
        <v>99</v>
      </c>
      <c r="AH133" s="69"/>
      <c r="AI133" s="70"/>
      <c r="AJ133" s="496" t="s">
        <v>100</v>
      </c>
      <c r="AK133" s="496"/>
      <c r="AL133" s="496"/>
      <c r="AM133" s="496">
        <f t="shared" ref="AM133" si="284">ROUNDDOWN(IF(AND(OR($G$13="無し",$G$13=""),D129&gt;3.6),100000*D129,0),-3)</f>
        <v>0</v>
      </c>
      <c r="AN133" s="496"/>
      <c r="AO133" s="525"/>
      <c r="AP133" s="149"/>
      <c r="AQ133" s="492"/>
      <c r="AR133" s="493" t="s">
        <v>278</v>
      </c>
      <c r="AS133" s="494"/>
      <c r="AT133" s="494"/>
      <c r="AU133" s="494"/>
      <c r="AV133" s="494"/>
      <c r="AW133" s="494"/>
      <c r="AX133" s="494"/>
      <c r="AY133" s="494"/>
      <c r="AZ133" s="494"/>
      <c r="BA133" s="494"/>
      <c r="BB133" s="480" t="s">
        <v>264</v>
      </c>
      <c r="BC133" s="481"/>
      <c r="BD133" s="481"/>
      <c r="BE133" s="482"/>
      <c r="BF133" s="495">
        <f t="shared" ref="BF133" si="285">P129*10000</f>
        <v>0</v>
      </c>
      <c r="BG133" s="495"/>
      <c r="BH133" s="525"/>
      <c r="BI133" s="9" t="s">
        <v>276</v>
      </c>
    </row>
    <row r="134" spans="2:62" ht="5.0999999999999996" customHeight="1" x14ac:dyDescent="0.45">
      <c r="B134" s="591">
        <v>24</v>
      </c>
      <c r="C134" s="592"/>
      <c r="D134" s="593"/>
      <c r="E134" s="594"/>
      <c r="F134" s="595"/>
      <c r="G134" s="596"/>
      <c r="H134" s="595"/>
      <c r="I134" s="600"/>
      <c r="J134" s="602"/>
      <c r="K134" s="603"/>
      <c r="L134" s="595"/>
      <c r="M134" s="596"/>
      <c r="N134" s="595"/>
      <c r="O134" s="596"/>
      <c r="P134" s="595"/>
      <c r="Q134" s="604"/>
      <c r="R134" s="3"/>
      <c r="S134" s="3"/>
      <c r="T134" s="3"/>
      <c r="U134" s="533">
        <f t="shared" ref="U134" si="286">IFERROR(ROUND(D134*J134/F134,3),0)</f>
        <v>0</v>
      </c>
      <c r="V134" s="534">
        <f t="shared" ref="V134" si="287">IFERROR(ROUND(D134*L134/F134,3),0)</f>
        <v>0</v>
      </c>
      <c r="Y134" s="535" t="s">
        <v>284</v>
      </c>
      <c r="Z134" s="536"/>
      <c r="AA134" s="536"/>
      <c r="AB134" s="537"/>
      <c r="AC134" s="65" t="s">
        <v>83</v>
      </c>
      <c r="AD134" s="65"/>
      <c r="AE134" s="65"/>
      <c r="AF134" s="65"/>
      <c r="AG134" s="535" t="s">
        <v>285</v>
      </c>
      <c r="AH134" s="536"/>
      <c r="AI134" s="537"/>
      <c r="AJ134" s="538" t="s">
        <v>85</v>
      </c>
      <c r="AK134" s="539"/>
      <c r="AL134" s="540"/>
      <c r="AM134" s="161" t="s">
        <v>365</v>
      </c>
      <c r="AN134" s="162">
        <f t="shared" ref="AN134" si="288">B134</f>
        <v>24</v>
      </c>
      <c r="AO134" s="523">
        <f t="shared" ref="AO134" si="289">MAX(AM135:AN138)</f>
        <v>0</v>
      </c>
      <c r="AQ134" s="150"/>
      <c r="AR134" s="499" t="s">
        <v>360</v>
      </c>
      <c r="AS134" s="499"/>
      <c r="AT134" s="499"/>
      <c r="AU134" s="499"/>
      <c r="AV134" s="499"/>
      <c r="AW134" s="499"/>
      <c r="AX134" s="499"/>
      <c r="AY134" s="499"/>
      <c r="AZ134" s="499"/>
      <c r="BA134" s="499"/>
      <c r="BB134" s="500" t="s">
        <v>84</v>
      </c>
      <c r="BC134" s="501"/>
      <c r="BD134" s="501"/>
      <c r="BE134" s="502"/>
      <c r="BF134" s="503" t="s">
        <v>86</v>
      </c>
      <c r="BG134" s="504"/>
      <c r="BH134" s="523">
        <f t="shared" ref="BH134" si="290">IFERROR(ROUNDDOWN(SUM(BF135:BG138),-3),0)</f>
        <v>0</v>
      </c>
    </row>
    <row r="135" spans="2:62" ht="5.0999999999999996" customHeight="1" x14ac:dyDescent="0.45">
      <c r="B135" s="591"/>
      <c r="C135" s="592"/>
      <c r="D135" s="593"/>
      <c r="E135" s="594"/>
      <c r="F135" s="518"/>
      <c r="G135" s="597"/>
      <c r="H135" s="518"/>
      <c r="I135" s="514"/>
      <c r="J135" s="518"/>
      <c r="K135" s="597"/>
      <c r="L135" s="518"/>
      <c r="M135" s="597"/>
      <c r="N135" s="518"/>
      <c r="O135" s="597"/>
      <c r="P135" s="518"/>
      <c r="Q135" s="521"/>
      <c r="R135" s="3"/>
      <c r="S135" s="3"/>
      <c r="T135" s="3"/>
      <c r="U135" s="533"/>
      <c r="V135" s="534"/>
      <c r="Y135" s="526" t="s">
        <v>88</v>
      </c>
      <c r="Z135" s="527"/>
      <c r="AA135" s="527"/>
      <c r="AB135" s="528"/>
      <c r="AC135" s="67" t="s">
        <v>89</v>
      </c>
      <c r="AD135" s="67"/>
      <c r="AE135" s="67"/>
      <c r="AF135" s="67"/>
      <c r="AG135" s="68" t="s">
        <v>90</v>
      </c>
      <c r="AH135" s="69"/>
      <c r="AI135" s="70"/>
      <c r="AJ135" s="496" t="s">
        <v>91</v>
      </c>
      <c r="AK135" s="496"/>
      <c r="AL135" s="496"/>
      <c r="AM135" s="496">
        <f t="shared" ref="AM135" si="291">ROUNDDOWN(MIN(IF(AND($G$13="有り",D134&lt;=3.6),130000*D134,0),390000),-3)</f>
        <v>0</v>
      </c>
      <c r="AN135" s="496"/>
      <c r="AO135" s="524"/>
      <c r="AP135" s="148"/>
      <c r="AQ135" s="532" t="s">
        <v>358</v>
      </c>
      <c r="AR135" s="498" t="s">
        <v>271</v>
      </c>
      <c r="AS135" s="498"/>
      <c r="AT135" s="498"/>
      <c r="AU135" s="498"/>
      <c r="AV135" s="498"/>
      <c r="AW135" s="498"/>
      <c r="AX135" s="498"/>
      <c r="AY135" s="498"/>
      <c r="AZ135" s="498"/>
      <c r="BA135" s="498"/>
      <c r="BB135" s="480" t="s">
        <v>101</v>
      </c>
      <c r="BC135" s="481"/>
      <c r="BD135" s="481"/>
      <c r="BE135" s="482"/>
      <c r="BF135" s="495">
        <f t="shared" ref="BF135" si="292">ROUND(U134,2)*50000</f>
        <v>0</v>
      </c>
      <c r="BG135" s="495"/>
      <c r="BH135" s="524"/>
      <c r="BI135" s="9" t="s">
        <v>273</v>
      </c>
    </row>
    <row r="136" spans="2:62" ht="5.0999999999999996" customHeight="1" x14ac:dyDescent="0.45">
      <c r="B136" s="591"/>
      <c r="C136" s="592"/>
      <c r="D136" s="593"/>
      <c r="E136" s="594"/>
      <c r="F136" s="518"/>
      <c r="G136" s="597"/>
      <c r="H136" s="518"/>
      <c r="I136" s="514"/>
      <c r="J136" s="518"/>
      <c r="K136" s="597"/>
      <c r="L136" s="518"/>
      <c r="M136" s="597"/>
      <c r="N136" s="518"/>
      <c r="O136" s="597"/>
      <c r="P136" s="518"/>
      <c r="Q136" s="521"/>
      <c r="R136" s="3"/>
      <c r="S136" s="3"/>
      <c r="T136" s="3"/>
      <c r="U136" s="533"/>
      <c r="V136" s="534"/>
      <c r="Y136" s="529"/>
      <c r="Z136" s="530"/>
      <c r="AA136" s="530"/>
      <c r="AB136" s="531"/>
      <c r="AC136" s="67" t="s">
        <v>92</v>
      </c>
      <c r="AD136" s="67"/>
      <c r="AE136" s="67"/>
      <c r="AF136" s="67"/>
      <c r="AG136" s="68" t="s">
        <v>93</v>
      </c>
      <c r="AH136" s="69"/>
      <c r="AI136" s="70"/>
      <c r="AJ136" s="496" t="s">
        <v>94</v>
      </c>
      <c r="AK136" s="496"/>
      <c r="AL136" s="496"/>
      <c r="AM136" s="496">
        <f t="shared" ref="AM136" si="293">ROUNDDOWN(MIN(IF(AND(OR($G$13="無し",$G$13=""),D134&lt;=3.6),120000*D134,0),360000),-3)</f>
        <v>0</v>
      </c>
      <c r="AN136" s="496"/>
      <c r="AO136" s="524"/>
      <c r="AP136" s="148"/>
      <c r="AQ136" s="532"/>
      <c r="AR136" s="498" t="s">
        <v>272</v>
      </c>
      <c r="AS136" s="498"/>
      <c r="AT136" s="498"/>
      <c r="AU136" s="498"/>
      <c r="AV136" s="498"/>
      <c r="AW136" s="498"/>
      <c r="AX136" s="498"/>
      <c r="AY136" s="498"/>
      <c r="AZ136" s="498"/>
      <c r="BA136" s="498"/>
      <c r="BB136" s="480" t="s">
        <v>102</v>
      </c>
      <c r="BC136" s="481"/>
      <c r="BD136" s="481"/>
      <c r="BE136" s="482"/>
      <c r="BF136" s="495">
        <f t="shared" ref="BF136" si="294">ROUND(V134,2)*20000</f>
        <v>0</v>
      </c>
      <c r="BG136" s="495"/>
      <c r="BH136" s="524"/>
      <c r="BI136" s="9" t="s">
        <v>274</v>
      </c>
    </row>
    <row r="137" spans="2:62" ht="5.0999999999999996" customHeight="1" x14ac:dyDescent="0.45">
      <c r="B137" s="591"/>
      <c r="C137" s="592"/>
      <c r="D137" s="593"/>
      <c r="E137" s="594"/>
      <c r="F137" s="518"/>
      <c r="G137" s="597"/>
      <c r="H137" s="518"/>
      <c r="I137" s="514"/>
      <c r="J137" s="518"/>
      <c r="K137" s="597"/>
      <c r="L137" s="518"/>
      <c r="M137" s="597"/>
      <c r="N137" s="518"/>
      <c r="O137" s="597"/>
      <c r="P137" s="518"/>
      <c r="Q137" s="521"/>
      <c r="R137" s="3"/>
      <c r="S137" s="3"/>
      <c r="T137" s="3"/>
      <c r="U137" s="533"/>
      <c r="V137" s="534"/>
      <c r="Y137" s="526" t="s">
        <v>95</v>
      </c>
      <c r="Z137" s="527"/>
      <c r="AA137" s="527"/>
      <c r="AB137" s="528"/>
      <c r="AC137" s="67" t="s">
        <v>89</v>
      </c>
      <c r="AD137" s="67"/>
      <c r="AE137" s="67"/>
      <c r="AF137" s="67"/>
      <c r="AG137" s="68" t="s">
        <v>96</v>
      </c>
      <c r="AH137" s="69"/>
      <c r="AI137" s="70"/>
      <c r="AJ137" s="496" t="s">
        <v>97</v>
      </c>
      <c r="AK137" s="496"/>
      <c r="AL137" s="496"/>
      <c r="AM137" s="496">
        <f t="shared" ref="AM137" si="295">ROUNDDOWN(IF(AND($G$13="有り",D134&gt;3.6),110000*D134,0),-3)</f>
        <v>0</v>
      </c>
      <c r="AN137" s="496"/>
      <c r="AO137" s="524"/>
      <c r="AP137" s="149"/>
      <c r="AQ137" s="492" t="s">
        <v>359</v>
      </c>
      <c r="AR137" s="493" t="s">
        <v>277</v>
      </c>
      <c r="AS137" s="494"/>
      <c r="AT137" s="494"/>
      <c r="AU137" s="494"/>
      <c r="AV137" s="494"/>
      <c r="AW137" s="494"/>
      <c r="AX137" s="494"/>
      <c r="AY137" s="494"/>
      <c r="AZ137" s="494"/>
      <c r="BA137" s="494"/>
      <c r="BB137" s="480" t="s">
        <v>102</v>
      </c>
      <c r="BC137" s="481"/>
      <c r="BD137" s="481"/>
      <c r="BE137" s="482"/>
      <c r="BF137" s="495">
        <f t="shared" ref="BF137" si="296">N134*20000</f>
        <v>0</v>
      </c>
      <c r="BG137" s="495"/>
      <c r="BH137" s="524"/>
      <c r="BI137" s="9" t="s">
        <v>275</v>
      </c>
      <c r="BJ137" s="147"/>
    </row>
    <row r="138" spans="2:62" ht="5.0999999999999996" customHeight="1" x14ac:dyDescent="0.45">
      <c r="B138" s="591"/>
      <c r="C138" s="592"/>
      <c r="D138" s="593"/>
      <c r="E138" s="594"/>
      <c r="F138" s="598"/>
      <c r="G138" s="599"/>
      <c r="H138" s="598"/>
      <c r="I138" s="601"/>
      <c r="J138" s="598"/>
      <c r="K138" s="599"/>
      <c r="L138" s="598"/>
      <c r="M138" s="599"/>
      <c r="N138" s="598"/>
      <c r="O138" s="599"/>
      <c r="P138" s="598"/>
      <c r="Q138" s="605"/>
      <c r="R138" s="3"/>
      <c r="S138" s="3"/>
      <c r="T138" s="3"/>
      <c r="U138" s="533"/>
      <c r="V138" s="534"/>
      <c r="Y138" s="529"/>
      <c r="Z138" s="530"/>
      <c r="AA138" s="530"/>
      <c r="AB138" s="531"/>
      <c r="AC138" s="67" t="s">
        <v>92</v>
      </c>
      <c r="AD138" s="67"/>
      <c r="AE138" s="67"/>
      <c r="AF138" s="67"/>
      <c r="AG138" s="68" t="s">
        <v>99</v>
      </c>
      <c r="AH138" s="69"/>
      <c r="AI138" s="70"/>
      <c r="AJ138" s="496" t="s">
        <v>100</v>
      </c>
      <c r="AK138" s="496"/>
      <c r="AL138" s="496"/>
      <c r="AM138" s="496">
        <f t="shared" ref="AM138" si="297">ROUNDDOWN(IF(AND(OR($G$13="無し",$G$13=""),D134&gt;3.6),100000*D134,0),-3)</f>
        <v>0</v>
      </c>
      <c r="AN138" s="496"/>
      <c r="AO138" s="525"/>
      <c r="AP138" s="149"/>
      <c r="AQ138" s="492"/>
      <c r="AR138" s="493" t="s">
        <v>278</v>
      </c>
      <c r="AS138" s="494"/>
      <c r="AT138" s="494"/>
      <c r="AU138" s="494"/>
      <c r="AV138" s="494"/>
      <c r="AW138" s="494"/>
      <c r="AX138" s="494"/>
      <c r="AY138" s="494"/>
      <c r="AZ138" s="494"/>
      <c r="BA138" s="494"/>
      <c r="BB138" s="480" t="s">
        <v>264</v>
      </c>
      <c r="BC138" s="481"/>
      <c r="BD138" s="481"/>
      <c r="BE138" s="482"/>
      <c r="BF138" s="495">
        <f t="shared" ref="BF138" si="298">P134*10000</f>
        <v>0</v>
      </c>
      <c r="BG138" s="495"/>
      <c r="BH138" s="525"/>
      <c r="BI138" s="9" t="s">
        <v>276</v>
      </c>
    </row>
    <row r="139" spans="2:62" ht="5.0999999999999996" customHeight="1" x14ac:dyDescent="0.45">
      <c r="B139" s="591">
        <v>25</v>
      </c>
      <c r="C139" s="592"/>
      <c r="D139" s="593"/>
      <c r="E139" s="594"/>
      <c r="F139" s="595"/>
      <c r="G139" s="596"/>
      <c r="H139" s="595"/>
      <c r="I139" s="600"/>
      <c r="J139" s="602"/>
      <c r="K139" s="603"/>
      <c r="L139" s="595"/>
      <c r="M139" s="596"/>
      <c r="N139" s="595"/>
      <c r="O139" s="596"/>
      <c r="P139" s="595"/>
      <c r="Q139" s="604"/>
      <c r="R139" s="3"/>
      <c r="S139" s="3"/>
      <c r="T139" s="3"/>
      <c r="U139" s="533">
        <f t="shared" ref="U139" si="299">IFERROR(ROUND(D139*J139/F139,3),0)</f>
        <v>0</v>
      </c>
      <c r="V139" s="534">
        <f t="shared" ref="V139" si="300">IFERROR(ROUND(D139*L139/F139,3),0)</f>
        <v>0</v>
      </c>
      <c r="Y139" s="535" t="s">
        <v>284</v>
      </c>
      <c r="Z139" s="536"/>
      <c r="AA139" s="536"/>
      <c r="AB139" s="537"/>
      <c r="AC139" s="65" t="s">
        <v>83</v>
      </c>
      <c r="AD139" s="65"/>
      <c r="AE139" s="65"/>
      <c r="AF139" s="65"/>
      <c r="AG139" s="535" t="s">
        <v>285</v>
      </c>
      <c r="AH139" s="536"/>
      <c r="AI139" s="537"/>
      <c r="AJ139" s="538" t="s">
        <v>85</v>
      </c>
      <c r="AK139" s="539"/>
      <c r="AL139" s="540"/>
      <c r="AM139" s="161" t="s">
        <v>365</v>
      </c>
      <c r="AN139" s="162">
        <f t="shared" ref="AN139" si="301">B139</f>
        <v>25</v>
      </c>
      <c r="AO139" s="523">
        <f t="shared" ref="AO139" si="302">MAX(AM140:AN143)</f>
        <v>0</v>
      </c>
      <c r="AQ139" s="150"/>
      <c r="AR139" s="499" t="s">
        <v>360</v>
      </c>
      <c r="AS139" s="499"/>
      <c r="AT139" s="499"/>
      <c r="AU139" s="499"/>
      <c r="AV139" s="499"/>
      <c r="AW139" s="499"/>
      <c r="AX139" s="499"/>
      <c r="AY139" s="499"/>
      <c r="AZ139" s="499"/>
      <c r="BA139" s="499"/>
      <c r="BB139" s="500" t="s">
        <v>84</v>
      </c>
      <c r="BC139" s="501"/>
      <c r="BD139" s="501"/>
      <c r="BE139" s="502"/>
      <c r="BF139" s="503" t="s">
        <v>86</v>
      </c>
      <c r="BG139" s="504"/>
      <c r="BH139" s="523">
        <f t="shared" ref="BH139" si="303">IFERROR(ROUNDDOWN(SUM(BF140:BG143),-3),0)</f>
        <v>0</v>
      </c>
    </row>
    <row r="140" spans="2:62" ht="5.0999999999999996" customHeight="1" x14ac:dyDescent="0.45">
      <c r="B140" s="591"/>
      <c r="C140" s="592"/>
      <c r="D140" s="593"/>
      <c r="E140" s="594"/>
      <c r="F140" s="518"/>
      <c r="G140" s="597"/>
      <c r="H140" s="518"/>
      <c r="I140" s="514"/>
      <c r="J140" s="518"/>
      <c r="K140" s="597"/>
      <c r="L140" s="518"/>
      <c r="M140" s="597"/>
      <c r="N140" s="518"/>
      <c r="O140" s="597"/>
      <c r="P140" s="518"/>
      <c r="Q140" s="521"/>
      <c r="R140" s="3"/>
      <c r="S140" s="3"/>
      <c r="T140" s="3"/>
      <c r="U140" s="533"/>
      <c r="V140" s="534"/>
      <c r="Y140" s="526" t="s">
        <v>88</v>
      </c>
      <c r="Z140" s="527"/>
      <c r="AA140" s="527"/>
      <c r="AB140" s="528"/>
      <c r="AC140" s="67" t="s">
        <v>89</v>
      </c>
      <c r="AD140" s="67"/>
      <c r="AE140" s="67"/>
      <c r="AF140" s="67"/>
      <c r="AG140" s="68" t="s">
        <v>90</v>
      </c>
      <c r="AH140" s="69"/>
      <c r="AI140" s="70"/>
      <c r="AJ140" s="496" t="s">
        <v>91</v>
      </c>
      <c r="AK140" s="496"/>
      <c r="AL140" s="496"/>
      <c r="AM140" s="496">
        <f t="shared" ref="AM140" si="304">ROUNDDOWN(MIN(IF(AND($G$13="有り",D139&lt;=3.6),130000*D139,0),390000),-3)</f>
        <v>0</v>
      </c>
      <c r="AN140" s="496"/>
      <c r="AO140" s="524"/>
      <c r="AP140" s="148"/>
      <c r="AQ140" s="532" t="s">
        <v>358</v>
      </c>
      <c r="AR140" s="498" t="s">
        <v>271</v>
      </c>
      <c r="AS140" s="498"/>
      <c r="AT140" s="498"/>
      <c r="AU140" s="498"/>
      <c r="AV140" s="498"/>
      <c r="AW140" s="498"/>
      <c r="AX140" s="498"/>
      <c r="AY140" s="498"/>
      <c r="AZ140" s="498"/>
      <c r="BA140" s="498"/>
      <c r="BB140" s="480" t="s">
        <v>101</v>
      </c>
      <c r="BC140" s="481"/>
      <c r="BD140" s="481"/>
      <c r="BE140" s="482"/>
      <c r="BF140" s="495">
        <f t="shared" ref="BF140" si="305">ROUND(U139,2)*50000</f>
        <v>0</v>
      </c>
      <c r="BG140" s="495"/>
      <c r="BH140" s="524"/>
      <c r="BI140" s="9" t="s">
        <v>273</v>
      </c>
    </row>
    <row r="141" spans="2:62" ht="5.0999999999999996" customHeight="1" x14ac:dyDescent="0.45">
      <c r="B141" s="591"/>
      <c r="C141" s="592"/>
      <c r="D141" s="593"/>
      <c r="E141" s="594"/>
      <c r="F141" s="518"/>
      <c r="G141" s="597"/>
      <c r="H141" s="518"/>
      <c r="I141" s="514"/>
      <c r="J141" s="518"/>
      <c r="K141" s="597"/>
      <c r="L141" s="518"/>
      <c r="M141" s="597"/>
      <c r="N141" s="518"/>
      <c r="O141" s="597"/>
      <c r="P141" s="518"/>
      <c r="Q141" s="521"/>
      <c r="R141" s="3"/>
      <c r="S141" s="3"/>
      <c r="T141" s="3"/>
      <c r="U141" s="533"/>
      <c r="V141" s="534"/>
      <c r="Y141" s="529"/>
      <c r="Z141" s="530"/>
      <c r="AA141" s="530"/>
      <c r="AB141" s="531"/>
      <c r="AC141" s="67" t="s">
        <v>92</v>
      </c>
      <c r="AD141" s="67"/>
      <c r="AE141" s="67"/>
      <c r="AF141" s="67"/>
      <c r="AG141" s="68" t="s">
        <v>93</v>
      </c>
      <c r="AH141" s="69"/>
      <c r="AI141" s="70"/>
      <c r="AJ141" s="496" t="s">
        <v>94</v>
      </c>
      <c r="AK141" s="496"/>
      <c r="AL141" s="496"/>
      <c r="AM141" s="496">
        <f t="shared" ref="AM141" si="306">ROUNDDOWN(MIN(IF(AND(OR($G$13="無し",$G$13=""),D139&lt;=3.6),120000*D139,0),360000),-3)</f>
        <v>0</v>
      </c>
      <c r="AN141" s="496"/>
      <c r="AO141" s="524"/>
      <c r="AP141" s="148"/>
      <c r="AQ141" s="532"/>
      <c r="AR141" s="498" t="s">
        <v>272</v>
      </c>
      <c r="AS141" s="498"/>
      <c r="AT141" s="498"/>
      <c r="AU141" s="498"/>
      <c r="AV141" s="498"/>
      <c r="AW141" s="498"/>
      <c r="AX141" s="498"/>
      <c r="AY141" s="498"/>
      <c r="AZ141" s="498"/>
      <c r="BA141" s="498"/>
      <c r="BB141" s="480" t="s">
        <v>102</v>
      </c>
      <c r="BC141" s="481"/>
      <c r="BD141" s="481"/>
      <c r="BE141" s="482"/>
      <c r="BF141" s="495">
        <f t="shared" ref="BF141" si="307">ROUND(V139,2)*20000</f>
        <v>0</v>
      </c>
      <c r="BG141" s="495"/>
      <c r="BH141" s="524"/>
      <c r="BI141" s="9" t="s">
        <v>274</v>
      </c>
    </row>
    <row r="142" spans="2:62" ht="5.0999999999999996" customHeight="1" x14ac:dyDescent="0.45">
      <c r="B142" s="591"/>
      <c r="C142" s="592"/>
      <c r="D142" s="593"/>
      <c r="E142" s="594"/>
      <c r="F142" s="518"/>
      <c r="G142" s="597"/>
      <c r="H142" s="518"/>
      <c r="I142" s="514"/>
      <c r="J142" s="518"/>
      <c r="K142" s="597"/>
      <c r="L142" s="518"/>
      <c r="M142" s="597"/>
      <c r="N142" s="518"/>
      <c r="O142" s="597"/>
      <c r="P142" s="518"/>
      <c r="Q142" s="521"/>
      <c r="R142" s="3"/>
      <c r="S142" s="3"/>
      <c r="T142" s="3"/>
      <c r="U142" s="533"/>
      <c r="V142" s="534"/>
      <c r="Y142" s="526" t="s">
        <v>95</v>
      </c>
      <c r="Z142" s="527"/>
      <c r="AA142" s="527"/>
      <c r="AB142" s="528"/>
      <c r="AC142" s="67" t="s">
        <v>89</v>
      </c>
      <c r="AD142" s="67"/>
      <c r="AE142" s="67"/>
      <c r="AF142" s="67"/>
      <c r="AG142" s="68" t="s">
        <v>96</v>
      </c>
      <c r="AH142" s="69"/>
      <c r="AI142" s="70"/>
      <c r="AJ142" s="496" t="s">
        <v>97</v>
      </c>
      <c r="AK142" s="496"/>
      <c r="AL142" s="496"/>
      <c r="AM142" s="496">
        <f t="shared" ref="AM142" si="308">ROUNDDOWN(IF(AND($G$13="有り",D139&gt;3.6),110000*D139,0),-3)</f>
        <v>0</v>
      </c>
      <c r="AN142" s="496"/>
      <c r="AO142" s="524"/>
      <c r="AP142" s="149"/>
      <c r="AQ142" s="492" t="s">
        <v>359</v>
      </c>
      <c r="AR142" s="493" t="s">
        <v>277</v>
      </c>
      <c r="AS142" s="494"/>
      <c r="AT142" s="494"/>
      <c r="AU142" s="494"/>
      <c r="AV142" s="494"/>
      <c r="AW142" s="494"/>
      <c r="AX142" s="494"/>
      <c r="AY142" s="494"/>
      <c r="AZ142" s="494"/>
      <c r="BA142" s="494"/>
      <c r="BB142" s="480" t="s">
        <v>102</v>
      </c>
      <c r="BC142" s="481"/>
      <c r="BD142" s="481"/>
      <c r="BE142" s="482"/>
      <c r="BF142" s="495">
        <f t="shared" ref="BF142" si="309">N139*20000</f>
        <v>0</v>
      </c>
      <c r="BG142" s="495"/>
      <c r="BH142" s="524"/>
      <c r="BI142" s="9" t="s">
        <v>275</v>
      </c>
      <c r="BJ142" s="147"/>
    </row>
    <row r="143" spans="2:62" ht="5.0999999999999996" customHeight="1" x14ac:dyDescent="0.45">
      <c r="B143" s="591"/>
      <c r="C143" s="592"/>
      <c r="D143" s="593"/>
      <c r="E143" s="594"/>
      <c r="F143" s="598"/>
      <c r="G143" s="599"/>
      <c r="H143" s="598"/>
      <c r="I143" s="601"/>
      <c r="J143" s="598"/>
      <c r="K143" s="599"/>
      <c r="L143" s="598"/>
      <c r="M143" s="599"/>
      <c r="N143" s="598"/>
      <c r="O143" s="599"/>
      <c r="P143" s="598"/>
      <c r="Q143" s="605"/>
      <c r="R143" s="3"/>
      <c r="S143" s="3"/>
      <c r="T143" s="3"/>
      <c r="U143" s="533"/>
      <c r="V143" s="534"/>
      <c r="Y143" s="529"/>
      <c r="Z143" s="530"/>
      <c r="AA143" s="530"/>
      <c r="AB143" s="531"/>
      <c r="AC143" s="67" t="s">
        <v>92</v>
      </c>
      <c r="AD143" s="67"/>
      <c r="AE143" s="67"/>
      <c r="AF143" s="67"/>
      <c r="AG143" s="68" t="s">
        <v>99</v>
      </c>
      <c r="AH143" s="69"/>
      <c r="AI143" s="70"/>
      <c r="AJ143" s="496" t="s">
        <v>100</v>
      </c>
      <c r="AK143" s="496"/>
      <c r="AL143" s="496"/>
      <c r="AM143" s="496">
        <f t="shared" ref="AM143" si="310">ROUNDDOWN(IF(AND(OR($G$13="無し",$G$13=""),D139&gt;3.6),100000*D139,0),-3)</f>
        <v>0</v>
      </c>
      <c r="AN143" s="496"/>
      <c r="AO143" s="525"/>
      <c r="AP143" s="149"/>
      <c r="AQ143" s="492"/>
      <c r="AR143" s="493" t="s">
        <v>278</v>
      </c>
      <c r="AS143" s="494"/>
      <c r="AT143" s="494"/>
      <c r="AU143" s="494"/>
      <c r="AV143" s="494"/>
      <c r="AW143" s="494"/>
      <c r="AX143" s="494"/>
      <c r="AY143" s="494"/>
      <c r="AZ143" s="494"/>
      <c r="BA143" s="494"/>
      <c r="BB143" s="480" t="s">
        <v>264</v>
      </c>
      <c r="BC143" s="481"/>
      <c r="BD143" s="481"/>
      <c r="BE143" s="482"/>
      <c r="BF143" s="495">
        <f t="shared" ref="BF143" si="311">P139*10000</f>
        <v>0</v>
      </c>
      <c r="BG143" s="495"/>
      <c r="BH143" s="525"/>
      <c r="BI143" s="9" t="s">
        <v>276</v>
      </c>
    </row>
    <row r="144" spans="2:62" ht="5.0999999999999996" customHeight="1" x14ac:dyDescent="0.45">
      <c r="B144" s="591">
        <v>26</v>
      </c>
      <c r="C144" s="592"/>
      <c r="D144" s="635"/>
      <c r="E144" s="600"/>
      <c r="F144" s="595"/>
      <c r="G144" s="600"/>
      <c r="H144" s="595"/>
      <c r="I144" s="600"/>
      <c r="J144" s="595"/>
      <c r="K144" s="600"/>
      <c r="L144" s="595"/>
      <c r="M144" s="600"/>
      <c r="N144" s="595"/>
      <c r="O144" s="600"/>
      <c r="P144" s="595"/>
      <c r="Q144" s="604"/>
      <c r="R144" s="3"/>
      <c r="S144" s="3"/>
      <c r="T144" s="3"/>
      <c r="U144" s="533">
        <f t="shared" ref="U144" si="312">IFERROR(ROUND(D144*J144/F144,3),0)</f>
        <v>0</v>
      </c>
      <c r="V144" s="534">
        <f t="shared" ref="V144" si="313">IFERROR(ROUND(D144*L144/F144,3),0)</f>
        <v>0</v>
      </c>
      <c r="Y144" s="535" t="s">
        <v>284</v>
      </c>
      <c r="Z144" s="536"/>
      <c r="AA144" s="536"/>
      <c r="AB144" s="537"/>
      <c r="AC144" s="65" t="s">
        <v>83</v>
      </c>
      <c r="AD144" s="65"/>
      <c r="AE144" s="65"/>
      <c r="AF144" s="65"/>
      <c r="AG144" s="535" t="s">
        <v>285</v>
      </c>
      <c r="AH144" s="536"/>
      <c r="AI144" s="537"/>
      <c r="AJ144" s="538" t="s">
        <v>85</v>
      </c>
      <c r="AK144" s="539"/>
      <c r="AL144" s="540"/>
      <c r="AM144" s="161" t="s">
        <v>365</v>
      </c>
      <c r="AN144" s="162">
        <f t="shared" ref="AN144" si="314">B144</f>
        <v>26</v>
      </c>
      <c r="AO144" s="523">
        <f t="shared" ref="AO144" si="315">MAX(AM145:AN148)</f>
        <v>0</v>
      </c>
      <c r="AQ144" s="150"/>
      <c r="AR144" s="499" t="s">
        <v>360</v>
      </c>
      <c r="AS144" s="499"/>
      <c r="AT144" s="499"/>
      <c r="AU144" s="499"/>
      <c r="AV144" s="499"/>
      <c r="AW144" s="499"/>
      <c r="AX144" s="499"/>
      <c r="AY144" s="499"/>
      <c r="AZ144" s="499"/>
      <c r="BA144" s="499"/>
      <c r="BB144" s="500" t="s">
        <v>84</v>
      </c>
      <c r="BC144" s="501"/>
      <c r="BD144" s="501"/>
      <c r="BE144" s="502"/>
      <c r="BF144" s="503" t="s">
        <v>86</v>
      </c>
      <c r="BG144" s="504"/>
      <c r="BH144" s="523">
        <f t="shared" ref="BH144" si="316">IFERROR(ROUNDDOWN(SUM(BF145:BG148),-3),0)</f>
        <v>0</v>
      </c>
    </row>
    <row r="145" spans="2:62" ht="5.0999999999999996" customHeight="1" x14ac:dyDescent="0.45">
      <c r="B145" s="591"/>
      <c r="C145" s="592"/>
      <c r="D145" s="513"/>
      <c r="E145" s="514"/>
      <c r="F145" s="518"/>
      <c r="G145" s="514"/>
      <c r="H145" s="518"/>
      <c r="I145" s="514"/>
      <c r="J145" s="518"/>
      <c r="K145" s="514"/>
      <c r="L145" s="518"/>
      <c r="M145" s="514"/>
      <c r="N145" s="518"/>
      <c r="O145" s="514"/>
      <c r="P145" s="518"/>
      <c r="Q145" s="521"/>
      <c r="R145" s="3"/>
      <c r="S145" s="3"/>
      <c r="T145" s="3"/>
      <c r="U145" s="533"/>
      <c r="V145" s="534"/>
      <c r="Y145" s="526" t="s">
        <v>88</v>
      </c>
      <c r="Z145" s="527"/>
      <c r="AA145" s="527"/>
      <c r="AB145" s="528"/>
      <c r="AC145" s="67" t="s">
        <v>89</v>
      </c>
      <c r="AD145" s="67"/>
      <c r="AE145" s="67"/>
      <c r="AF145" s="67"/>
      <c r="AG145" s="68" t="s">
        <v>90</v>
      </c>
      <c r="AH145" s="69"/>
      <c r="AI145" s="70"/>
      <c r="AJ145" s="496" t="s">
        <v>91</v>
      </c>
      <c r="AK145" s="496"/>
      <c r="AL145" s="496"/>
      <c r="AM145" s="496">
        <f t="shared" ref="AM145" si="317">ROUNDDOWN(MIN(IF(AND($G$13="有り",D144&lt;=3.6),130000*D144,0),390000),-3)</f>
        <v>0</v>
      </c>
      <c r="AN145" s="496"/>
      <c r="AO145" s="524"/>
      <c r="AP145" s="148"/>
      <c r="AQ145" s="532" t="s">
        <v>358</v>
      </c>
      <c r="AR145" s="498" t="s">
        <v>271</v>
      </c>
      <c r="AS145" s="498"/>
      <c r="AT145" s="498"/>
      <c r="AU145" s="498"/>
      <c r="AV145" s="498"/>
      <c r="AW145" s="498"/>
      <c r="AX145" s="498"/>
      <c r="AY145" s="498"/>
      <c r="AZ145" s="498"/>
      <c r="BA145" s="498"/>
      <c r="BB145" s="480" t="s">
        <v>101</v>
      </c>
      <c r="BC145" s="481"/>
      <c r="BD145" s="481"/>
      <c r="BE145" s="482"/>
      <c r="BF145" s="495">
        <f t="shared" ref="BF145" si="318">ROUND(U144,2)*50000</f>
        <v>0</v>
      </c>
      <c r="BG145" s="495"/>
      <c r="BH145" s="524"/>
      <c r="BI145" s="9" t="s">
        <v>273</v>
      </c>
    </row>
    <row r="146" spans="2:62" ht="5.0999999999999996" customHeight="1" x14ac:dyDescent="0.45">
      <c r="B146" s="591"/>
      <c r="C146" s="592"/>
      <c r="D146" s="513"/>
      <c r="E146" s="514"/>
      <c r="F146" s="518"/>
      <c r="G146" s="514"/>
      <c r="H146" s="518"/>
      <c r="I146" s="514"/>
      <c r="J146" s="518"/>
      <c r="K146" s="514"/>
      <c r="L146" s="518"/>
      <c r="M146" s="514"/>
      <c r="N146" s="518"/>
      <c r="O146" s="514"/>
      <c r="P146" s="518"/>
      <c r="Q146" s="521"/>
      <c r="R146" s="3"/>
      <c r="S146" s="3"/>
      <c r="T146" s="3"/>
      <c r="U146" s="533"/>
      <c r="V146" s="534"/>
      <c r="Y146" s="529"/>
      <c r="Z146" s="530"/>
      <c r="AA146" s="530"/>
      <c r="AB146" s="531"/>
      <c r="AC146" s="67" t="s">
        <v>92</v>
      </c>
      <c r="AD146" s="67"/>
      <c r="AE146" s="67"/>
      <c r="AF146" s="67"/>
      <c r="AG146" s="68" t="s">
        <v>93</v>
      </c>
      <c r="AH146" s="69"/>
      <c r="AI146" s="70"/>
      <c r="AJ146" s="496" t="s">
        <v>94</v>
      </c>
      <c r="AK146" s="496"/>
      <c r="AL146" s="496"/>
      <c r="AM146" s="496">
        <f t="shared" ref="AM146" si="319">ROUNDDOWN(MIN(IF(AND(OR($G$13="無し",$G$13=""),D144&lt;=3.6),120000*D144,0),360000),-3)</f>
        <v>0</v>
      </c>
      <c r="AN146" s="496"/>
      <c r="AO146" s="524"/>
      <c r="AP146" s="148"/>
      <c r="AQ146" s="532"/>
      <c r="AR146" s="498" t="s">
        <v>272</v>
      </c>
      <c r="AS146" s="498"/>
      <c r="AT146" s="498"/>
      <c r="AU146" s="498"/>
      <c r="AV146" s="498"/>
      <c r="AW146" s="498"/>
      <c r="AX146" s="498"/>
      <c r="AY146" s="498"/>
      <c r="AZ146" s="498"/>
      <c r="BA146" s="498"/>
      <c r="BB146" s="480" t="s">
        <v>102</v>
      </c>
      <c r="BC146" s="481"/>
      <c r="BD146" s="481"/>
      <c r="BE146" s="482"/>
      <c r="BF146" s="495">
        <f t="shared" ref="BF146" si="320">ROUND(V144,2)*20000</f>
        <v>0</v>
      </c>
      <c r="BG146" s="495"/>
      <c r="BH146" s="524"/>
      <c r="BI146" s="9" t="s">
        <v>274</v>
      </c>
    </row>
    <row r="147" spans="2:62" ht="5.0999999999999996" customHeight="1" x14ac:dyDescent="0.45">
      <c r="B147" s="591"/>
      <c r="C147" s="592"/>
      <c r="D147" s="513"/>
      <c r="E147" s="514"/>
      <c r="F147" s="518"/>
      <c r="G147" s="514"/>
      <c r="H147" s="518"/>
      <c r="I147" s="514"/>
      <c r="J147" s="518"/>
      <c r="K147" s="514"/>
      <c r="L147" s="518"/>
      <c r="M147" s="514"/>
      <c r="N147" s="518"/>
      <c r="O147" s="514"/>
      <c r="P147" s="518"/>
      <c r="Q147" s="521"/>
      <c r="R147" s="3"/>
      <c r="S147" s="3"/>
      <c r="T147" s="3"/>
      <c r="U147" s="533"/>
      <c r="V147" s="534"/>
      <c r="Y147" s="526" t="s">
        <v>95</v>
      </c>
      <c r="Z147" s="527"/>
      <c r="AA147" s="527"/>
      <c r="AB147" s="528"/>
      <c r="AC147" s="67" t="s">
        <v>89</v>
      </c>
      <c r="AD147" s="67"/>
      <c r="AE147" s="67"/>
      <c r="AF147" s="67"/>
      <c r="AG147" s="68" t="s">
        <v>96</v>
      </c>
      <c r="AH147" s="69"/>
      <c r="AI147" s="70"/>
      <c r="AJ147" s="496" t="s">
        <v>97</v>
      </c>
      <c r="AK147" s="496"/>
      <c r="AL147" s="496"/>
      <c r="AM147" s="496">
        <f t="shared" ref="AM147" si="321">ROUNDDOWN(IF(AND($G$13="有り",D144&gt;3.6),110000*D144,0),-3)</f>
        <v>0</v>
      </c>
      <c r="AN147" s="496"/>
      <c r="AO147" s="524"/>
      <c r="AP147" s="149"/>
      <c r="AQ147" s="492" t="s">
        <v>359</v>
      </c>
      <c r="AR147" s="493" t="s">
        <v>277</v>
      </c>
      <c r="AS147" s="494"/>
      <c r="AT147" s="494"/>
      <c r="AU147" s="494"/>
      <c r="AV147" s="494"/>
      <c r="AW147" s="494"/>
      <c r="AX147" s="494"/>
      <c r="AY147" s="494"/>
      <c r="AZ147" s="494"/>
      <c r="BA147" s="494"/>
      <c r="BB147" s="480" t="s">
        <v>102</v>
      </c>
      <c r="BC147" s="481"/>
      <c r="BD147" s="481"/>
      <c r="BE147" s="482"/>
      <c r="BF147" s="495">
        <f t="shared" ref="BF147" si="322">N144*20000</f>
        <v>0</v>
      </c>
      <c r="BG147" s="495"/>
      <c r="BH147" s="524"/>
      <c r="BI147" s="9" t="s">
        <v>275</v>
      </c>
      <c r="BJ147" s="147"/>
    </row>
    <row r="148" spans="2:62" ht="5.0999999999999996" customHeight="1" x14ac:dyDescent="0.45">
      <c r="B148" s="591"/>
      <c r="C148" s="592"/>
      <c r="D148" s="643"/>
      <c r="E148" s="601"/>
      <c r="F148" s="598"/>
      <c r="G148" s="601"/>
      <c r="H148" s="598"/>
      <c r="I148" s="601"/>
      <c r="J148" s="598"/>
      <c r="K148" s="601"/>
      <c r="L148" s="598"/>
      <c r="M148" s="601"/>
      <c r="N148" s="598"/>
      <c r="O148" s="601"/>
      <c r="P148" s="598"/>
      <c r="Q148" s="605"/>
      <c r="R148" s="3"/>
      <c r="S148" s="3"/>
      <c r="T148" s="3"/>
      <c r="U148" s="533"/>
      <c r="V148" s="534"/>
      <c r="Y148" s="529"/>
      <c r="Z148" s="530"/>
      <c r="AA148" s="530"/>
      <c r="AB148" s="531"/>
      <c r="AC148" s="67" t="s">
        <v>92</v>
      </c>
      <c r="AD148" s="67"/>
      <c r="AE148" s="67"/>
      <c r="AF148" s="67"/>
      <c r="AG148" s="68" t="s">
        <v>99</v>
      </c>
      <c r="AH148" s="69"/>
      <c r="AI148" s="70"/>
      <c r="AJ148" s="496" t="s">
        <v>100</v>
      </c>
      <c r="AK148" s="496"/>
      <c r="AL148" s="496"/>
      <c r="AM148" s="496">
        <f t="shared" ref="AM148" si="323">ROUNDDOWN(IF(AND(OR($G$13="無し",$G$13=""),D144&gt;3.6),100000*D144,0),-3)</f>
        <v>0</v>
      </c>
      <c r="AN148" s="496"/>
      <c r="AO148" s="525"/>
      <c r="AP148" s="149"/>
      <c r="AQ148" s="492"/>
      <c r="AR148" s="493" t="s">
        <v>278</v>
      </c>
      <c r="AS148" s="494"/>
      <c r="AT148" s="494"/>
      <c r="AU148" s="494"/>
      <c r="AV148" s="494"/>
      <c r="AW148" s="494"/>
      <c r="AX148" s="494"/>
      <c r="AY148" s="494"/>
      <c r="AZ148" s="494"/>
      <c r="BA148" s="494"/>
      <c r="BB148" s="480" t="s">
        <v>264</v>
      </c>
      <c r="BC148" s="481"/>
      <c r="BD148" s="481"/>
      <c r="BE148" s="482"/>
      <c r="BF148" s="495">
        <f t="shared" ref="BF148" si="324">P144*10000</f>
        <v>0</v>
      </c>
      <c r="BG148" s="495"/>
      <c r="BH148" s="525"/>
      <c r="BI148" s="9" t="s">
        <v>276</v>
      </c>
    </row>
    <row r="149" spans="2:62" ht="5.0999999999999996" customHeight="1" x14ac:dyDescent="0.45">
      <c r="B149" s="639">
        <v>27</v>
      </c>
      <c r="C149" s="640"/>
      <c r="D149" s="641"/>
      <c r="E149" s="642"/>
      <c r="F149" s="518"/>
      <c r="G149" s="597"/>
      <c r="H149" s="518"/>
      <c r="I149" s="514"/>
      <c r="J149" s="518"/>
      <c r="K149" s="597"/>
      <c r="L149" s="518"/>
      <c r="M149" s="597"/>
      <c r="N149" s="518"/>
      <c r="O149" s="597"/>
      <c r="P149" s="518"/>
      <c r="Q149" s="521"/>
      <c r="R149" s="3"/>
      <c r="S149" s="3"/>
      <c r="T149" s="3"/>
      <c r="U149" s="533">
        <f t="shared" ref="U149" si="325">IFERROR(ROUND(D149*J149/F149,3),0)</f>
        <v>0</v>
      </c>
      <c r="V149" s="534">
        <f t="shared" ref="V149" si="326">IFERROR(ROUND(D149*L149/F149,3),0)</f>
        <v>0</v>
      </c>
      <c r="Y149" s="535" t="s">
        <v>284</v>
      </c>
      <c r="Z149" s="536"/>
      <c r="AA149" s="536"/>
      <c r="AB149" s="537"/>
      <c r="AC149" s="65" t="s">
        <v>83</v>
      </c>
      <c r="AD149" s="65"/>
      <c r="AE149" s="65"/>
      <c r="AF149" s="65"/>
      <c r="AG149" s="535" t="s">
        <v>285</v>
      </c>
      <c r="AH149" s="536"/>
      <c r="AI149" s="537"/>
      <c r="AJ149" s="538" t="s">
        <v>85</v>
      </c>
      <c r="AK149" s="539"/>
      <c r="AL149" s="540"/>
      <c r="AM149" s="161" t="s">
        <v>365</v>
      </c>
      <c r="AN149" s="162">
        <f t="shared" ref="AN149" si="327">B149</f>
        <v>27</v>
      </c>
      <c r="AO149" s="523">
        <f t="shared" ref="AO149" si="328">MAX(AM150:AN153)</f>
        <v>0</v>
      </c>
      <c r="AQ149" s="150"/>
      <c r="AR149" s="499" t="s">
        <v>360</v>
      </c>
      <c r="AS149" s="499"/>
      <c r="AT149" s="499"/>
      <c r="AU149" s="499"/>
      <c r="AV149" s="499"/>
      <c r="AW149" s="499"/>
      <c r="AX149" s="499"/>
      <c r="AY149" s="499"/>
      <c r="AZ149" s="499"/>
      <c r="BA149" s="499"/>
      <c r="BB149" s="500" t="s">
        <v>84</v>
      </c>
      <c r="BC149" s="501"/>
      <c r="BD149" s="501"/>
      <c r="BE149" s="502"/>
      <c r="BF149" s="503" t="s">
        <v>86</v>
      </c>
      <c r="BG149" s="504"/>
      <c r="BH149" s="523">
        <f t="shared" ref="BH149" si="329">IFERROR(ROUNDDOWN(SUM(BF150:BG153),-3),0)</f>
        <v>0</v>
      </c>
    </row>
    <row r="150" spans="2:62" ht="5.0999999999999996" customHeight="1" x14ac:dyDescent="0.45">
      <c r="B150" s="591"/>
      <c r="C150" s="592"/>
      <c r="D150" s="593"/>
      <c r="E150" s="594"/>
      <c r="F150" s="518"/>
      <c r="G150" s="597"/>
      <c r="H150" s="518"/>
      <c r="I150" s="514"/>
      <c r="J150" s="518"/>
      <c r="K150" s="597"/>
      <c r="L150" s="518"/>
      <c r="M150" s="597"/>
      <c r="N150" s="518"/>
      <c r="O150" s="597"/>
      <c r="P150" s="518"/>
      <c r="Q150" s="521"/>
      <c r="R150" s="3"/>
      <c r="S150" s="3"/>
      <c r="T150" s="3"/>
      <c r="U150" s="533"/>
      <c r="V150" s="534"/>
      <c r="Y150" s="526" t="s">
        <v>88</v>
      </c>
      <c r="Z150" s="527"/>
      <c r="AA150" s="527"/>
      <c r="AB150" s="528"/>
      <c r="AC150" s="67" t="s">
        <v>89</v>
      </c>
      <c r="AD150" s="67"/>
      <c r="AE150" s="67"/>
      <c r="AF150" s="67"/>
      <c r="AG150" s="68" t="s">
        <v>90</v>
      </c>
      <c r="AH150" s="69"/>
      <c r="AI150" s="70"/>
      <c r="AJ150" s="496" t="s">
        <v>91</v>
      </c>
      <c r="AK150" s="496"/>
      <c r="AL150" s="496"/>
      <c r="AM150" s="496">
        <f t="shared" ref="AM150" si="330">ROUNDDOWN(MIN(IF(AND($G$13="有り",D149&lt;=3.6),130000*D149,0),390000),-3)</f>
        <v>0</v>
      </c>
      <c r="AN150" s="496"/>
      <c r="AO150" s="524"/>
      <c r="AP150" s="148"/>
      <c r="AQ150" s="532" t="s">
        <v>358</v>
      </c>
      <c r="AR150" s="498" t="s">
        <v>271</v>
      </c>
      <c r="AS150" s="498"/>
      <c r="AT150" s="498"/>
      <c r="AU150" s="498"/>
      <c r="AV150" s="498"/>
      <c r="AW150" s="498"/>
      <c r="AX150" s="498"/>
      <c r="AY150" s="498"/>
      <c r="AZ150" s="498"/>
      <c r="BA150" s="498"/>
      <c r="BB150" s="480" t="s">
        <v>101</v>
      </c>
      <c r="BC150" s="481"/>
      <c r="BD150" s="481"/>
      <c r="BE150" s="482"/>
      <c r="BF150" s="495">
        <f t="shared" ref="BF150" si="331">ROUND(U149,2)*50000</f>
        <v>0</v>
      </c>
      <c r="BG150" s="495"/>
      <c r="BH150" s="524"/>
      <c r="BI150" s="9" t="s">
        <v>273</v>
      </c>
    </row>
    <row r="151" spans="2:62" ht="5.0999999999999996" customHeight="1" x14ac:dyDescent="0.45">
      <c r="B151" s="591"/>
      <c r="C151" s="592"/>
      <c r="D151" s="593"/>
      <c r="E151" s="594"/>
      <c r="F151" s="518"/>
      <c r="G151" s="597"/>
      <c r="H151" s="518"/>
      <c r="I151" s="514"/>
      <c r="J151" s="518"/>
      <c r="K151" s="597"/>
      <c r="L151" s="518"/>
      <c r="M151" s="597"/>
      <c r="N151" s="518"/>
      <c r="O151" s="597"/>
      <c r="P151" s="518"/>
      <c r="Q151" s="521"/>
      <c r="R151" s="3"/>
      <c r="S151" s="3"/>
      <c r="T151" s="3"/>
      <c r="U151" s="533"/>
      <c r="V151" s="534"/>
      <c r="Y151" s="529"/>
      <c r="Z151" s="530"/>
      <c r="AA151" s="530"/>
      <c r="AB151" s="531"/>
      <c r="AC151" s="67" t="s">
        <v>92</v>
      </c>
      <c r="AD151" s="67"/>
      <c r="AE151" s="67"/>
      <c r="AF151" s="67"/>
      <c r="AG151" s="68" t="s">
        <v>93</v>
      </c>
      <c r="AH151" s="69"/>
      <c r="AI151" s="70"/>
      <c r="AJ151" s="496" t="s">
        <v>94</v>
      </c>
      <c r="AK151" s="496"/>
      <c r="AL151" s="496"/>
      <c r="AM151" s="496">
        <f t="shared" ref="AM151" si="332">ROUNDDOWN(MIN(IF(AND(OR($G$13="無し",$G$13=""),D149&lt;=3.6),120000*D149,0),360000),-3)</f>
        <v>0</v>
      </c>
      <c r="AN151" s="496"/>
      <c r="AO151" s="524"/>
      <c r="AP151" s="148"/>
      <c r="AQ151" s="532"/>
      <c r="AR151" s="498" t="s">
        <v>272</v>
      </c>
      <c r="AS151" s="498"/>
      <c r="AT151" s="498"/>
      <c r="AU151" s="498"/>
      <c r="AV151" s="498"/>
      <c r="AW151" s="498"/>
      <c r="AX151" s="498"/>
      <c r="AY151" s="498"/>
      <c r="AZ151" s="498"/>
      <c r="BA151" s="498"/>
      <c r="BB151" s="480" t="s">
        <v>102</v>
      </c>
      <c r="BC151" s="481"/>
      <c r="BD151" s="481"/>
      <c r="BE151" s="482"/>
      <c r="BF151" s="495">
        <f t="shared" ref="BF151" si="333">ROUND(V149,2)*20000</f>
        <v>0</v>
      </c>
      <c r="BG151" s="495"/>
      <c r="BH151" s="524"/>
      <c r="BI151" s="9" t="s">
        <v>274</v>
      </c>
    </row>
    <row r="152" spans="2:62" ht="5.0999999999999996" customHeight="1" x14ac:dyDescent="0.45">
      <c r="B152" s="591"/>
      <c r="C152" s="592"/>
      <c r="D152" s="593"/>
      <c r="E152" s="594"/>
      <c r="F152" s="518"/>
      <c r="G152" s="597"/>
      <c r="H152" s="518"/>
      <c r="I152" s="514"/>
      <c r="J152" s="518"/>
      <c r="K152" s="597"/>
      <c r="L152" s="518"/>
      <c r="M152" s="597"/>
      <c r="N152" s="518"/>
      <c r="O152" s="597"/>
      <c r="P152" s="518"/>
      <c r="Q152" s="521"/>
      <c r="R152" s="3"/>
      <c r="S152" s="3"/>
      <c r="T152" s="3"/>
      <c r="U152" s="533"/>
      <c r="V152" s="534"/>
      <c r="Y152" s="526" t="s">
        <v>95</v>
      </c>
      <c r="Z152" s="527"/>
      <c r="AA152" s="527"/>
      <c r="AB152" s="528"/>
      <c r="AC152" s="67" t="s">
        <v>89</v>
      </c>
      <c r="AD152" s="67"/>
      <c r="AE152" s="67"/>
      <c r="AF152" s="67"/>
      <c r="AG152" s="68" t="s">
        <v>96</v>
      </c>
      <c r="AH152" s="69"/>
      <c r="AI152" s="70"/>
      <c r="AJ152" s="496" t="s">
        <v>97</v>
      </c>
      <c r="AK152" s="496"/>
      <c r="AL152" s="496"/>
      <c r="AM152" s="496">
        <f t="shared" ref="AM152" si="334">ROUNDDOWN(IF(AND($G$13="有り",D149&gt;3.6),110000*D149,0),-3)</f>
        <v>0</v>
      </c>
      <c r="AN152" s="496"/>
      <c r="AO152" s="524"/>
      <c r="AP152" s="149"/>
      <c r="AQ152" s="492" t="s">
        <v>359</v>
      </c>
      <c r="AR152" s="493" t="s">
        <v>277</v>
      </c>
      <c r="AS152" s="494"/>
      <c r="AT152" s="494"/>
      <c r="AU152" s="494"/>
      <c r="AV152" s="494"/>
      <c r="AW152" s="494"/>
      <c r="AX152" s="494"/>
      <c r="AY152" s="494"/>
      <c r="AZ152" s="494"/>
      <c r="BA152" s="494"/>
      <c r="BB152" s="480" t="s">
        <v>102</v>
      </c>
      <c r="BC152" s="481"/>
      <c r="BD152" s="481"/>
      <c r="BE152" s="482"/>
      <c r="BF152" s="495">
        <f t="shared" ref="BF152" si="335">N149*20000</f>
        <v>0</v>
      </c>
      <c r="BG152" s="495"/>
      <c r="BH152" s="524"/>
      <c r="BI152" s="9" t="s">
        <v>275</v>
      </c>
      <c r="BJ152" s="147"/>
    </row>
    <row r="153" spans="2:62" ht="5.0999999999999996" customHeight="1" x14ac:dyDescent="0.45">
      <c r="B153" s="591"/>
      <c r="C153" s="592"/>
      <c r="D153" s="593"/>
      <c r="E153" s="594"/>
      <c r="F153" s="598"/>
      <c r="G153" s="599"/>
      <c r="H153" s="598"/>
      <c r="I153" s="601"/>
      <c r="J153" s="598"/>
      <c r="K153" s="599"/>
      <c r="L153" s="598"/>
      <c r="M153" s="599"/>
      <c r="N153" s="598"/>
      <c r="O153" s="599"/>
      <c r="P153" s="598"/>
      <c r="Q153" s="605"/>
      <c r="R153" s="3"/>
      <c r="S153" s="3"/>
      <c r="T153" s="3"/>
      <c r="U153" s="533"/>
      <c r="V153" s="534"/>
      <c r="Y153" s="529"/>
      <c r="Z153" s="530"/>
      <c r="AA153" s="530"/>
      <c r="AB153" s="531"/>
      <c r="AC153" s="67" t="s">
        <v>92</v>
      </c>
      <c r="AD153" s="67"/>
      <c r="AE153" s="67"/>
      <c r="AF153" s="67"/>
      <c r="AG153" s="68" t="s">
        <v>99</v>
      </c>
      <c r="AH153" s="69"/>
      <c r="AI153" s="70"/>
      <c r="AJ153" s="496" t="s">
        <v>100</v>
      </c>
      <c r="AK153" s="496"/>
      <c r="AL153" s="496"/>
      <c r="AM153" s="496">
        <f t="shared" ref="AM153" si="336">ROUNDDOWN(IF(AND(OR($G$13="無し",$G$13=""),D149&gt;3.6),100000*D149,0),-3)</f>
        <v>0</v>
      </c>
      <c r="AN153" s="496"/>
      <c r="AO153" s="525"/>
      <c r="AP153" s="149"/>
      <c r="AQ153" s="492"/>
      <c r="AR153" s="493" t="s">
        <v>278</v>
      </c>
      <c r="AS153" s="494"/>
      <c r="AT153" s="494"/>
      <c r="AU153" s="494"/>
      <c r="AV153" s="494"/>
      <c r="AW153" s="494"/>
      <c r="AX153" s="494"/>
      <c r="AY153" s="494"/>
      <c r="AZ153" s="494"/>
      <c r="BA153" s="494"/>
      <c r="BB153" s="480" t="s">
        <v>264</v>
      </c>
      <c r="BC153" s="481"/>
      <c r="BD153" s="481"/>
      <c r="BE153" s="482"/>
      <c r="BF153" s="495">
        <f t="shared" ref="BF153" si="337">P149*10000</f>
        <v>0</v>
      </c>
      <c r="BG153" s="495"/>
      <c r="BH153" s="525"/>
      <c r="BI153" s="9" t="s">
        <v>276</v>
      </c>
    </row>
    <row r="154" spans="2:62" ht="5.0999999999999996" customHeight="1" x14ac:dyDescent="0.45">
      <c r="B154" s="591">
        <v>28</v>
      </c>
      <c r="C154" s="592"/>
      <c r="D154" s="593"/>
      <c r="E154" s="594"/>
      <c r="F154" s="595"/>
      <c r="G154" s="596"/>
      <c r="H154" s="595"/>
      <c r="I154" s="600"/>
      <c r="J154" s="602"/>
      <c r="K154" s="603"/>
      <c r="L154" s="595"/>
      <c r="M154" s="596"/>
      <c r="N154" s="595"/>
      <c r="O154" s="596"/>
      <c r="P154" s="595"/>
      <c r="Q154" s="604"/>
      <c r="R154" s="3"/>
      <c r="S154" s="3"/>
      <c r="T154" s="3"/>
      <c r="U154" s="533">
        <f t="shared" ref="U154" si="338">IFERROR(ROUND(D154*J154/F154,3),0)</f>
        <v>0</v>
      </c>
      <c r="V154" s="534">
        <f t="shared" ref="V154" si="339">IFERROR(ROUND(D154*L154/F154,3),0)</f>
        <v>0</v>
      </c>
      <c r="Y154" s="535" t="s">
        <v>284</v>
      </c>
      <c r="Z154" s="536"/>
      <c r="AA154" s="536"/>
      <c r="AB154" s="537"/>
      <c r="AC154" s="65" t="s">
        <v>83</v>
      </c>
      <c r="AD154" s="65"/>
      <c r="AE154" s="65"/>
      <c r="AF154" s="65"/>
      <c r="AG154" s="535" t="s">
        <v>285</v>
      </c>
      <c r="AH154" s="536"/>
      <c r="AI154" s="537"/>
      <c r="AJ154" s="538" t="s">
        <v>85</v>
      </c>
      <c r="AK154" s="539"/>
      <c r="AL154" s="540"/>
      <c r="AM154" s="161" t="s">
        <v>365</v>
      </c>
      <c r="AN154" s="162">
        <f t="shared" ref="AN154" si="340">B154</f>
        <v>28</v>
      </c>
      <c r="AO154" s="523">
        <f t="shared" ref="AO154" si="341">MAX(AM155:AN158)</f>
        <v>0</v>
      </c>
      <c r="AQ154" s="150"/>
      <c r="AR154" s="499" t="s">
        <v>360</v>
      </c>
      <c r="AS154" s="499"/>
      <c r="AT154" s="499"/>
      <c r="AU154" s="499"/>
      <c r="AV154" s="499"/>
      <c r="AW154" s="499"/>
      <c r="AX154" s="499"/>
      <c r="AY154" s="499"/>
      <c r="AZ154" s="499"/>
      <c r="BA154" s="499"/>
      <c r="BB154" s="500" t="s">
        <v>84</v>
      </c>
      <c r="BC154" s="501"/>
      <c r="BD154" s="501"/>
      <c r="BE154" s="502"/>
      <c r="BF154" s="503" t="s">
        <v>86</v>
      </c>
      <c r="BG154" s="504"/>
      <c r="BH154" s="523">
        <f t="shared" ref="BH154" si="342">IFERROR(ROUNDDOWN(SUM(BF155:BG158),-3),0)</f>
        <v>0</v>
      </c>
    </row>
    <row r="155" spans="2:62" ht="5.0999999999999996" customHeight="1" x14ac:dyDescent="0.45">
      <c r="B155" s="591"/>
      <c r="C155" s="592"/>
      <c r="D155" s="593"/>
      <c r="E155" s="594"/>
      <c r="F155" s="518"/>
      <c r="G155" s="597"/>
      <c r="H155" s="518"/>
      <c r="I155" s="514"/>
      <c r="J155" s="518"/>
      <c r="K155" s="597"/>
      <c r="L155" s="518"/>
      <c r="M155" s="597"/>
      <c r="N155" s="518"/>
      <c r="O155" s="597"/>
      <c r="P155" s="518"/>
      <c r="Q155" s="521"/>
      <c r="R155" s="3"/>
      <c r="S155" s="3"/>
      <c r="T155" s="3"/>
      <c r="U155" s="533"/>
      <c r="V155" s="534"/>
      <c r="Y155" s="526" t="s">
        <v>88</v>
      </c>
      <c r="Z155" s="527"/>
      <c r="AA155" s="527"/>
      <c r="AB155" s="528"/>
      <c r="AC155" s="67" t="s">
        <v>89</v>
      </c>
      <c r="AD155" s="67"/>
      <c r="AE155" s="67"/>
      <c r="AF155" s="67"/>
      <c r="AG155" s="68" t="s">
        <v>90</v>
      </c>
      <c r="AH155" s="69"/>
      <c r="AI155" s="70"/>
      <c r="AJ155" s="496" t="s">
        <v>91</v>
      </c>
      <c r="AK155" s="496"/>
      <c r="AL155" s="496"/>
      <c r="AM155" s="496">
        <f t="shared" ref="AM155" si="343">ROUNDDOWN(MIN(IF(AND($G$13="有り",D154&lt;=3.6),130000*D154,0),390000),-3)</f>
        <v>0</v>
      </c>
      <c r="AN155" s="496"/>
      <c r="AO155" s="524"/>
      <c r="AP155" s="148"/>
      <c r="AQ155" s="532" t="s">
        <v>358</v>
      </c>
      <c r="AR155" s="498" t="s">
        <v>271</v>
      </c>
      <c r="AS155" s="498"/>
      <c r="AT155" s="498"/>
      <c r="AU155" s="498"/>
      <c r="AV155" s="498"/>
      <c r="AW155" s="498"/>
      <c r="AX155" s="498"/>
      <c r="AY155" s="498"/>
      <c r="AZ155" s="498"/>
      <c r="BA155" s="498"/>
      <c r="BB155" s="480" t="s">
        <v>101</v>
      </c>
      <c r="BC155" s="481"/>
      <c r="BD155" s="481"/>
      <c r="BE155" s="482"/>
      <c r="BF155" s="495">
        <f t="shared" ref="BF155" si="344">ROUND(U154,2)*50000</f>
        <v>0</v>
      </c>
      <c r="BG155" s="495"/>
      <c r="BH155" s="524"/>
      <c r="BI155" s="9" t="s">
        <v>273</v>
      </c>
    </row>
    <row r="156" spans="2:62" ht="5.0999999999999996" customHeight="1" x14ac:dyDescent="0.45">
      <c r="B156" s="591"/>
      <c r="C156" s="592"/>
      <c r="D156" s="593"/>
      <c r="E156" s="594"/>
      <c r="F156" s="518"/>
      <c r="G156" s="597"/>
      <c r="H156" s="518"/>
      <c r="I156" s="514"/>
      <c r="J156" s="518"/>
      <c r="K156" s="597"/>
      <c r="L156" s="518"/>
      <c r="M156" s="597"/>
      <c r="N156" s="518"/>
      <c r="O156" s="597"/>
      <c r="P156" s="518"/>
      <c r="Q156" s="521"/>
      <c r="R156" s="3"/>
      <c r="S156" s="3"/>
      <c r="T156" s="3"/>
      <c r="U156" s="533"/>
      <c r="V156" s="534"/>
      <c r="Y156" s="529"/>
      <c r="Z156" s="530"/>
      <c r="AA156" s="530"/>
      <c r="AB156" s="531"/>
      <c r="AC156" s="67" t="s">
        <v>92</v>
      </c>
      <c r="AD156" s="67"/>
      <c r="AE156" s="67"/>
      <c r="AF156" s="67"/>
      <c r="AG156" s="68" t="s">
        <v>93</v>
      </c>
      <c r="AH156" s="69"/>
      <c r="AI156" s="70"/>
      <c r="AJ156" s="496" t="s">
        <v>94</v>
      </c>
      <c r="AK156" s="496"/>
      <c r="AL156" s="496"/>
      <c r="AM156" s="496">
        <f t="shared" ref="AM156" si="345">ROUNDDOWN(MIN(IF(AND(OR($G$13="無し",$G$13=""),D154&lt;=3.6),120000*D154,0),360000),-3)</f>
        <v>0</v>
      </c>
      <c r="AN156" s="496"/>
      <c r="AO156" s="524"/>
      <c r="AP156" s="148"/>
      <c r="AQ156" s="532"/>
      <c r="AR156" s="498" t="s">
        <v>272</v>
      </c>
      <c r="AS156" s="498"/>
      <c r="AT156" s="498"/>
      <c r="AU156" s="498"/>
      <c r="AV156" s="498"/>
      <c r="AW156" s="498"/>
      <c r="AX156" s="498"/>
      <c r="AY156" s="498"/>
      <c r="AZ156" s="498"/>
      <c r="BA156" s="498"/>
      <c r="BB156" s="480" t="s">
        <v>102</v>
      </c>
      <c r="BC156" s="481"/>
      <c r="BD156" s="481"/>
      <c r="BE156" s="482"/>
      <c r="BF156" s="495">
        <f t="shared" ref="BF156" si="346">ROUND(V154,2)*20000</f>
        <v>0</v>
      </c>
      <c r="BG156" s="495"/>
      <c r="BH156" s="524"/>
      <c r="BI156" s="9" t="s">
        <v>274</v>
      </c>
    </row>
    <row r="157" spans="2:62" ht="5.0999999999999996" customHeight="1" x14ac:dyDescent="0.45">
      <c r="B157" s="591"/>
      <c r="C157" s="592"/>
      <c r="D157" s="593"/>
      <c r="E157" s="594"/>
      <c r="F157" s="518"/>
      <c r="G157" s="597"/>
      <c r="H157" s="518"/>
      <c r="I157" s="514"/>
      <c r="J157" s="518"/>
      <c r="K157" s="597"/>
      <c r="L157" s="518"/>
      <c r="M157" s="597"/>
      <c r="N157" s="518"/>
      <c r="O157" s="597"/>
      <c r="P157" s="518"/>
      <c r="Q157" s="521"/>
      <c r="R157" s="3"/>
      <c r="S157" s="3"/>
      <c r="T157" s="3"/>
      <c r="U157" s="533"/>
      <c r="V157" s="534"/>
      <c r="Y157" s="526" t="s">
        <v>95</v>
      </c>
      <c r="Z157" s="527"/>
      <c r="AA157" s="527"/>
      <c r="AB157" s="528"/>
      <c r="AC157" s="67" t="s">
        <v>89</v>
      </c>
      <c r="AD157" s="67"/>
      <c r="AE157" s="67"/>
      <c r="AF157" s="67"/>
      <c r="AG157" s="68" t="s">
        <v>96</v>
      </c>
      <c r="AH157" s="69"/>
      <c r="AI157" s="70"/>
      <c r="AJ157" s="496" t="s">
        <v>97</v>
      </c>
      <c r="AK157" s="496"/>
      <c r="AL157" s="496"/>
      <c r="AM157" s="496">
        <f t="shared" ref="AM157" si="347">ROUNDDOWN(IF(AND($G$13="有り",D154&gt;3.6),110000*D154,0),-3)</f>
        <v>0</v>
      </c>
      <c r="AN157" s="496"/>
      <c r="AO157" s="524"/>
      <c r="AP157" s="149"/>
      <c r="AQ157" s="492" t="s">
        <v>359</v>
      </c>
      <c r="AR157" s="493" t="s">
        <v>277</v>
      </c>
      <c r="AS157" s="494"/>
      <c r="AT157" s="494"/>
      <c r="AU157" s="494"/>
      <c r="AV157" s="494"/>
      <c r="AW157" s="494"/>
      <c r="AX157" s="494"/>
      <c r="AY157" s="494"/>
      <c r="AZ157" s="494"/>
      <c r="BA157" s="494"/>
      <c r="BB157" s="480" t="s">
        <v>102</v>
      </c>
      <c r="BC157" s="481"/>
      <c r="BD157" s="481"/>
      <c r="BE157" s="482"/>
      <c r="BF157" s="495">
        <f t="shared" ref="BF157" si="348">N154*20000</f>
        <v>0</v>
      </c>
      <c r="BG157" s="495"/>
      <c r="BH157" s="524"/>
      <c r="BI157" s="9" t="s">
        <v>275</v>
      </c>
      <c r="BJ157" s="147"/>
    </row>
    <row r="158" spans="2:62" ht="5.0999999999999996" customHeight="1" x14ac:dyDescent="0.45">
      <c r="B158" s="591"/>
      <c r="C158" s="592"/>
      <c r="D158" s="593"/>
      <c r="E158" s="594"/>
      <c r="F158" s="598"/>
      <c r="G158" s="599"/>
      <c r="H158" s="598"/>
      <c r="I158" s="601"/>
      <c r="J158" s="598"/>
      <c r="K158" s="599"/>
      <c r="L158" s="598"/>
      <c r="M158" s="599"/>
      <c r="N158" s="598"/>
      <c r="O158" s="599"/>
      <c r="P158" s="598"/>
      <c r="Q158" s="605"/>
      <c r="R158" s="3"/>
      <c r="S158" s="3"/>
      <c r="T158" s="3"/>
      <c r="U158" s="533"/>
      <c r="V158" s="534"/>
      <c r="Y158" s="529"/>
      <c r="Z158" s="530"/>
      <c r="AA158" s="530"/>
      <c r="AB158" s="531"/>
      <c r="AC158" s="67" t="s">
        <v>92</v>
      </c>
      <c r="AD158" s="67"/>
      <c r="AE158" s="67"/>
      <c r="AF158" s="67"/>
      <c r="AG158" s="68" t="s">
        <v>99</v>
      </c>
      <c r="AH158" s="69"/>
      <c r="AI158" s="70"/>
      <c r="AJ158" s="496" t="s">
        <v>100</v>
      </c>
      <c r="AK158" s="496"/>
      <c r="AL158" s="496"/>
      <c r="AM158" s="496">
        <f t="shared" ref="AM158" si="349">ROUNDDOWN(IF(AND(OR($G$13="無し",$G$13=""),D154&gt;3.6),100000*D154,0),-3)</f>
        <v>0</v>
      </c>
      <c r="AN158" s="496"/>
      <c r="AO158" s="525"/>
      <c r="AP158" s="149"/>
      <c r="AQ158" s="492"/>
      <c r="AR158" s="493" t="s">
        <v>278</v>
      </c>
      <c r="AS158" s="494"/>
      <c r="AT158" s="494"/>
      <c r="AU158" s="494"/>
      <c r="AV158" s="494"/>
      <c r="AW158" s="494"/>
      <c r="AX158" s="494"/>
      <c r="AY158" s="494"/>
      <c r="AZ158" s="494"/>
      <c r="BA158" s="494"/>
      <c r="BB158" s="480" t="s">
        <v>264</v>
      </c>
      <c r="BC158" s="481"/>
      <c r="BD158" s="481"/>
      <c r="BE158" s="482"/>
      <c r="BF158" s="495">
        <f t="shared" ref="BF158" si="350">P154*10000</f>
        <v>0</v>
      </c>
      <c r="BG158" s="495"/>
      <c r="BH158" s="525"/>
      <c r="BI158" s="9" t="s">
        <v>276</v>
      </c>
    </row>
    <row r="159" spans="2:62" ht="5.0999999999999996" customHeight="1" x14ac:dyDescent="0.45">
      <c r="B159" s="591">
        <v>29</v>
      </c>
      <c r="C159" s="592"/>
      <c r="D159" s="593"/>
      <c r="E159" s="594"/>
      <c r="F159" s="595"/>
      <c r="G159" s="596"/>
      <c r="H159" s="595"/>
      <c r="I159" s="600"/>
      <c r="J159" s="602"/>
      <c r="K159" s="603"/>
      <c r="L159" s="595"/>
      <c r="M159" s="596"/>
      <c r="N159" s="595"/>
      <c r="O159" s="596"/>
      <c r="P159" s="595"/>
      <c r="Q159" s="604"/>
      <c r="R159" s="3"/>
      <c r="S159" s="3"/>
      <c r="T159" s="3"/>
      <c r="U159" s="533">
        <f t="shared" ref="U159" si="351">IFERROR(ROUND(D159*J159/F159,3),0)</f>
        <v>0</v>
      </c>
      <c r="V159" s="534">
        <f t="shared" ref="V159" si="352">IFERROR(ROUND(D159*L159/F159,3),0)</f>
        <v>0</v>
      </c>
      <c r="Y159" s="535" t="s">
        <v>284</v>
      </c>
      <c r="Z159" s="536"/>
      <c r="AA159" s="536"/>
      <c r="AB159" s="537"/>
      <c r="AC159" s="65" t="s">
        <v>83</v>
      </c>
      <c r="AD159" s="65"/>
      <c r="AE159" s="65"/>
      <c r="AF159" s="65"/>
      <c r="AG159" s="535" t="s">
        <v>285</v>
      </c>
      <c r="AH159" s="536"/>
      <c r="AI159" s="537"/>
      <c r="AJ159" s="538" t="s">
        <v>85</v>
      </c>
      <c r="AK159" s="539"/>
      <c r="AL159" s="540"/>
      <c r="AM159" s="161" t="s">
        <v>365</v>
      </c>
      <c r="AN159" s="162">
        <f t="shared" ref="AN159" si="353">B159</f>
        <v>29</v>
      </c>
      <c r="AO159" s="523">
        <f t="shared" ref="AO159" si="354">MAX(AM160:AN163)</f>
        <v>0</v>
      </c>
      <c r="AQ159" s="150"/>
      <c r="AR159" s="499" t="s">
        <v>360</v>
      </c>
      <c r="AS159" s="499"/>
      <c r="AT159" s="499"/>
      <c r="AU159" s="499"/>
      <c r="AV159" s="499"/>
      <c r="AW159" s="499"/>
      <c r="AX159" s="499"/>
      <c r="AY159" s="499"/>
      <c r="AZ159" s="499"/>
      <c r="BA159" s="499"/>
      <c r="BB159" s="500" t="s">
        <v>84</v>
      </c>
      <c r="BC159" s="501"/>
      <c r="BD159" s="501"/>
      <c r="BE159" s="502"/>
      <c r="BF159" s="503" t="s">
        <v>86</v>
      </c>
      <c r="BG159" s="504"/>
      <c r="BH159" s="523">
        <f t="shared" ref="BH159" si="355">IFERROR(ROUNDDOWN(SUM(BF160:BG163),-3),0)</f>
        <v>0</v>
      </c>
    </row>
    <row r="160" spans="2:62" ht="5.0999999999999996" customHeight="1" x14ac:dyDescent="0.45">
      <c r="B160" s="591"/>
      <c r="C160" s="592"/>
      <c r="D160" s="593"/>
      <c r="E160" s="594"/>
      <c r="F160" s="518"/>
      <c r="G160" s="597"/>
      <c r="H160" s="518"/>
      <c r="I160" s="514"/>
      <c r="J160" s="518"/>
      <c r="K160" s="597"/>
      <c r="L160" s="518"/>
      <c r="M160" s="597"/>
      <c r="N160" s="518"/>
      <c r="O160" s="597"/>
      <c r="P160" s="518"/>
      <c r="Q160" s="521"/>
      <c r="R160" s="3"/>
      <c r="S160" s="3"/>
      <c r="T160" s="3"/>
      <c r="U160" s="533"/>
      <c r="V160" s="534"/>
      <c r="Y160" s="526" t="s">
        <v>88</v>
      </c>
      <c r="Z160" s="527"/>
      <c r="AA160" s="527"/>
      <c r="AB160" s="528"/>
      <c r="AC160" s="67" t="s">
        <v>89</v>
      </c>
      <c r="AD160" s="67"/>
      <c r="AE160" s="67"/>
      <c r="AF160" s="67"/>
      <c r="AG160" s="68" t="s">
        <v>90</v>
      </c>
      <c r="AH160" s="69"/>
      <c r="AI160" s="70"/>
      <c r="AJ160" s="496" t="s">
        <v>91</v>
      </c>
      <c r="AK160" s="496"/>
      <c r="AL160" s="496"/>
      <c r="AM160" s="496">
        <f t="shared" ref="AM160" si="356">ROUNDDOWN(MIN(IF(AND($G$13="有り",D159&lt;=3.6),130000*D159,0),390000),-3)</f>
        <v>0</v>
      </c>
      <c r="AN160" s="496"/>
      <c r="AO160" s="524"/>
      <c r="AP160" s="148"/>
      <c r="AQ160" s="532" t="s">
        <v>358</v>
      </c>
      <c r="AR160" s="498" t="s">
        <v>271</v>
      </c>
      <c r="AS160" s="498"/>
      <c r="AT160" s="498"/>
      <c r="AU160" s="498"/>
      <c r="AV160" s="498"/>
      <c r="AW160" s="498"/>
      <c r="AX160" s="498"/>
      <c r="AY160" s="498"/>
      <c r="AZ160" s="498"/>
      <c r="BA160" s="498"/>
      <c r="BB160" s="480" t="s">
        <v>101</v>
      </c>
      <c r="BC160" s="481"/>
      <c r="BD160" s="481"/>
      <c r="BE160" s="482"/>
      <c r="BF160" s="495">
        <f t="shared" ref="BF160" si="357">ROUND(U159,2)*50000</f>
        <v>0</v>
      </c>
      <c r="BG160" s="495"/>
      <c r="BH160" s="524"/>
      <c r="BI160" s="9" t="s">
        <v>273</v>
      </c>
    </row>
    <row r="161" spans="2:62" ht="5.0999999999999996" customHeight="1" x14ac:dyDescent="0.45">
      <c r="B161" s="591"/>
      <c r="C161" s="592"/>
      <c r="D161" s="593"/>
      <c r="E161" s="594"/>
      <c r="F161" s="518"/>
      <c r="G161" s="597"/>
      <c r="H161" s="518"/>
      <c r="I161" s="514"/>
      <c r="J161" s="518"/>
      <c r="K161" s="597"/>
      <c r="L161" s="518"/>
      <c r="M161" s="597"/>
      <c r="N161" s="518"/>
      <c r="O161" s="597"/>
      <c r="P161" s="518"/>
      <c r="Q161" s="521"/>
      <c r="R161" s="3"/>
      <c r="S161" s="3"/>
      <c r="T161" s="3"/>
      <c r="U161" s="533"/>
      <c r="V161" s="534"/>
      <c r="Y161" s="529"/>
      <c r="Z161" s="530"/>
      <c r="AA161" s="530"/>
      <c r="AB161" s="531"/>
      <c r="AC161" s="67" t="s">
        <v>92</v>
      </c>
      <c r="AD161" s="67"/>
      <c r="AE161" s="67"/>
      <c r="AF161" s="67"/>
      <c r="AG161" s="68" t="s">
        <v>93</v>
      </c>
      <c r="AH161" s="69"/>
      <c r="AI161" s="70"/>
      <c r="AJ161" s="496" t="s">
        <v>94</v>
      </c>
      <c r="AK161" s="496"/>
      <c r="AL161" s="496"/>
      <c r="AM161" s="496">
        <f t="shared" ref="AM161" si="358">ROUNDDOWN(MIN(IF(AND(OR($G$13="無し",$G$13=""),D159&lt;=3.6),120000*D159,0),360000),-3)</f>
        <v>0</v>
      </c>
      <c r="AN161" s="496"/>
      <c r="AO161" s="524"/>
      <c r="AP161" s="148"/>
      <c r="AQ161" s="532"/>
      <c r="AR161" s="498" t="s">
        <v>272</v>
      </c>
      <c r="AS161" s="498"/>
      <c r="AT161" s="498"/>
      <c r="AU161" s="498"/>
      <c r="AV161" s="498"/>
      <c r="AW161" s="498"/>
      <c r="AX161" s="498"/>
      <c r="AY161" s="498"/>
      <c r="AZ161" s="498"/>
      <c r="BA161" s="498"/>
      <c r="BB161" s="480" t="s">
        <v>102</v>
      </c>
      <c r="BC161" s="481"/>
      <c r="BD161" s="481"/>
      <c r="BE161" s="482"/>
      <c r="BF161" s="495">
        <f t="shared" ref="BF161" si="359">ROUND(V159,2)*20000</f>
        <v>0</v>
      </c>
      <c r="BG161" s="495"/>
      <c r="BH161" s="524"/>
      <c r="BI161" s="9" t="s">
        <v>274</v>
      </c>
    </row>
    <row r="162" spans="2:62" ht="5.0999999999999996" customHeight="1" x14ac:dyDescent="0.45">
      <c r="B162" s="591"/>
      <c r="C162" s="592"/>
      <c r="D162" s="593"/>
      <c r="E162" s="594"/>
      <c r="F162" s="518"/>
      <c r="G162" s="597"/>
      <c r="H162" s="518"/>
      <c r="I162" s="514"/>
      <c r="J162" s="518"/>
      <c r="K162" s="597"/>
      <c r="L162" s="518"/>
      <c r="M162" s="597"/>
      <c r="N162" s="518"/>
      <c r="O162" s="597"/>
      <c r="P162" s="518"/>
      <c r="Q162" s="521"/>
      <c r="R162" s="3"/>
      <c r="S162" s="3"/>
      <c r="T162" s="3"/>
      <c r="U162" s="533"/>
      <c r="V162" s="534"/>
      <c r="Y162" s="526" t="s">
        <v>95</v>
      </c>
      <c r="Z162" s="527"/>
      <c r="AA162" s="527"/>
      <c r="AB162" s="528"/>
      <c r="AC162" s="67" t="s">
        <v>89</v>
      </c>
      <c r="AD162" s="67"/>
      <c r="AE162" s="67"/>
      <c r="AF162" s="67"/>
      <c r="AG162" s="68" t="s">
        <v>96</v>
      </c>
      <c r="AH162" s="69"/>
      <c r="AI162" s="70"/>
      <c r="AJ162" s="496" t="s">
        <v>97</v>
      </c>
      <c r="AK162" s="496"/>
      <c r="AL162" s="496"/>
      <c r="AM162" s="496">
        <f t="shared" ref="AM162" si="360">ROUNDDOWN(IF(AND($G$13="有り",D159&gt;3.6),110000*D159,0),-3)</f>
        <v>0</v>
      </c>
      <c r="AN162" s="496"/>
      <c r="AO162" s="524"/>
      <c r="AP162" s="149"/>
      <c r="AQ162" s="492" t="s">
        <v>359</v>
      </c>
      <c r="AR162" s="493" t="s">
        <v>277</v>
      </c>
      <c r="AS162" s="494"/>
      <c r="AT162" s="494"/>
      <c r="AU162" s="494"/>
      <c r="AV162" s="494"/>
      <c r="AW162" s="494"/>
      <c r="AX162" s="494"/>
      <c r="AY162" s="494"/>
      <c r="AZ162" s="494"/>
      <c r="BA162" s="494"/>
      <c r="BB162" s="480" t="s">
        <v>102</v>
      </c>
      <c r="BC162" s="481"/>
      <c r="BD162" s="481"/>
      <c r="BE162" s="482"/>
      <c r="BF162" s="495">
        <f t="shared" ref="BF162" si="361">N159*20000</f>
        <v>0</v>
      </c>
      <c r="BG162" s="495"/>
      <c r="BH162" s="524"/>
      <c r="BI162" s="9" t="s">
        <v>275</v>
      </c>
      <c r="BJ162" s="147"/>
    </row>
    <row r="163" spans="2:62" ht="5.0999999999999996" customHeight="1" x14ac:dyDescent="0.45">
      <c r="B163" s="591"/>
      <c r="C163" s="592"/>
      <c r="D163" s="593"/>
      <c r="E163" s="594"/>
      <c r="F163" s="598"/>
      <c r="G163" s="599"/>
      <c r="H163" s="598"/>
      <c r="I163" s="601"/>
      <c r="J163" s="598"/>
      <c r="K163" s="599"/>
      <c r="L163" s="598"/>
      <c r="M163" s="599"/>
      <c r="N163" s="598"/>
      <c r="O163" s="599"/>
      <c r="P163" s="598"/>
      <c r="Q163" s="605"/>
      <c r="R163" s="3"/>
      <c r="S163" s="3"/>
      <c r="T163" s="3"/>
      <c r="U163" s="533"/>
      <c r="V163" s="534"/>
      <c r="Y163" s="529"/>
      <c r="Z163" s="530"/>
      <c r="AA163" s="530"/>
      <c r="AB163" s="531"/>
      <c r="AC163" s="67" t="s">
        <v>92</v>
      </c>
      <c r="AD163" s="67"/>
      <c r="AE163" s="67"/>
      <c r="AF163" s="67"/>
      <c r="AG163" s="68" t="s">
        <v>99</v>
      </c>
      <c r="AH163" s="69"/>
      <c r="AI163" s="70"/>
      <c r="AJ163" s="496" t="s">
        <v>100</v>
      </c>
      <c r="AK163" s="496"/>
      <c r="AL163" s="496"/>
      <c r="AM163" s="496">
        <f t="shared" ref="AM163" si="362">ROUNDDOWN(IF(AND(OR($G$13="無し",$G$13=""),D159&gt;3.6),100000*D159,0),-3)</f>
        <v>0</v>
      </c>
      <c r="AN163" s="496"/>
      <c r="AO163" s="525"/>
      <c r="AP163" s="149"/>
      <c r="AQ163" s="492"/>
      <c r="AR163" s="493" t="s">
        <v>278</v>
      </c>
      <c r="AS163" s="494"/>
      <c r="AT163" s="494"/>
      <c r="AU163" s="494"/>
      <c r="AV163" s="494"/>
      <c r="AW163" s="494"/>
      <c r="AX163" s="494"/>
      <c r="AY163" s="494"/>
      <c r="AZ163" s="494"/>
      <c r="BA163" s="494"/>
      <c r="BB163" s="480" t="s">
        <v>264</v>
      </c>
      <c r="BC163" s="481"/>
      <c r="BD163" s="481"/>
      <c r="BE163" s="482"/>
      <c r="BF163" s="495">
        <f t="shared" ref="BF163" si="363">P159*10000</f>
        <v>0</v>
      </c>
      <c r="BG163" s="495"/>
      <c r="BH163" s="525"/>
      <c r="BI163" s="9" t="s">
        <v>276</v>
      </c>
    </row>
    <row r="164" spans="2:62" ht="5.0999999999999996" customHeight="1" x14ac:dyDescent="0.45">
      <c r="B164" s="591">
        <v>30</v>
      </c>
      <c r="C164" s="592"/>
      <c r="D164" s="593"/>
      <c r="E164" s="594"/>
      <c r="F164" s="595"/>
      <c r="G164" s="596"/>
      <c r="H164" s="595"/>
      <c r="I164" s="600"/>
      <c r="J164" s="595"/>
      <c r="K164" s="596"/>
      <c r="L164" s="595"/>
      <c r="M164" s="596"/>
      <c r="N164" s="595"/>
      <c r="O164" s="596"/>
      <c r="P164" s="595"/>
      <c r="Q164" s="604"/>
      <c r="R164" s="3"/>
      <c r="S164" s="3"/>
      <c r="T164" s="3"/>
      <c r="U164" s="533">
        <f t="shared" ref="U164" si="364">IFERROR(ROUND(D164*J164/F164,3),0)</f>
        <v>0</v>
      </c>
      <c r="V164" s="534">
        <f t="shared" ref="V164" si="365">IFERROR(ROUND(D164*L164/F164,3),0)</f>
        <v>0</v>
      </c>
      <c r="Y164" s="535" t="s">
        <v>284</v>
      </c>
      <c r="Z164" s="536"/>
      <c r="AA164" s="536"/>
      <c r="AB164" s="537"/>
      <c r="AC164" s="65" t="s">
        <v>83</v>
      </c>
      <c r="AD164" s="65"/>
      <c r="AE164" s="65"/>
      <c r="AF164" s="65"/>
      <c r="AG164" s="535" t="s">
        <v>285</v>
      </c>
      <c r="AH164" s="536"/>
      <c r="AI164" s="537"/>
      <c r="AJ164" s="538" t="s">
        <v>85</v>
      </c>
      <c r="AK164" s="539"/>
      <c r="AL164" s="540"/>
      <c r="AM164" s="161" t="s">
        <v>365</v>
      </c>
      <c r="AN164" s="162">
        <f t="shared" ref="AN164" si="366">B164</f>
        <v>30</v>
      </c>
      <c r="AO164" s="523">
        <f t="shared" ref="AO164" si="367">MAX(AM165:AN168)</f>
        <v>0</v>
      </c>
      <c r="AQ164" s="150"/>
      <c r="AR164" s="499" t="s">
        <v>360</v>
      </c>
      <c r="AS164" s="499"/>
      <c r="AT164" s="499"/>
      <c r="AU164" s="499"/>
      <c r="AV164" s="499"/>
      <c r="AW164" s="499"/>
      <c r="AX164" s="499"/>
      <c r="AY164" s="499"/>
      <c r="AZ164" s="499"/>
      <c r="BA164" s="499"/>
      <c r="BB164" s="500" t="s">
        <v>84</v>
      </c>
      <c r="BC164" s="501"/>
      <c r="BD164" s="501"/>
      <c r="BE164" s="502"/>
      <c r="BF164" s="503" t="s">
        <v>86</v>
      </c>
      <c r="BG164" s="504"/>
      <c r="BH164" s="523">
        <f t="shared" ref="BH164" si="368">IFERROR(ROUNDDOWN(SUM(BF165:BG168),-3),0)</f>
        <v>0</v>
      </c>
    </row>
    <row r="165" spans="2:62" ht="5.0999999999999996" customHeight="1" x14ac:dyDescent="0.45">
      <c r="B165" s="591"/>
      <c r="C165" s="592"/>
      <c r="D165" s="593"/>
      <c r="E165" s="594"/>
      <c r="F165" s="518"/>
      <c r="G165" s="597"/>
      <c r="H165" s="518"/>
      <c r="I165" s="514"/>
      <c r="J165" s="518"/>
      <c r="K165" s="597"/>
      <c r="L165" s="518"/>
      <c r="M165" s="597"/>
      <c r="N165" s="518"/>
      <c r="O165" s="597"/>
      <c r="P165" s="518"/>
      <c r="Q165" s="521"/>
      <c r="R165" s="3"/>
      <c r="S165" s="3"/>
      <c r="T165" s="3"/>
      <c r="U165" s="533"/>
      <c r="V165" s="534"/>
      <c r="Y165" s="526" t="s">
        <v>88</v>
      </c>
      <c r="Z165" s="527"/>
      <c r="AA165" s="527"/>
      <c r="AB165" s="528"/>
      <c r="AC165" s="67" t="s">
        <v>89</v>
      </c>
      <c r="AD165" s="67"/>
      <c r="AE165" s="67"/>
      <c r="AF165" s="67"/>
      <c r="AG165" s="68" t="s">
        <v>90</v>
      </c>
      <c r="AH165" s="69"/>
      <c r="AI165" s="70"/>
      <c r="AJ165" s="496" t="s">
        <v>91</v>
      </c>
      <c r="AK165" s="496"/>
      <c r="AL165" s="496"/>
      <c r="AM165" s="496">
        <f t="shared" ref="AM165" si="369">ROUNDDOWN(MIN(IF(AND($G$13="有り",D164&lt;=3.6),130000*D164,0),390000),-3)</f>
        <v>0</v>
      </c>
      <c r="AN165" s="496"/>
      <c r="AO165" s="524"/>
      <c r="AP165" s="148"/>
      <c r="AQ165" s="532" t="s">
        <v>358</v>
      </c>
      <c r="AR165" s="498" t="s">
        <v>271</v>
      </c>
      <c r="AS165" s="498"/>
      <c r="AT165" s="498"/>
      <c r="AU165" s="498"/>
      <c r="AV165" s="498"/>
      <c r="AW165" s="498"/>
      <c r="AX165" s="498"/>
      <c r="AY165" s="498"/>
      <c r="AZ165" s="498"/>
      <c r="BA165" s="498"/>
      <c r="BB165" s="480" t="s">
        <v>101</v>
      </c>
      <c r="BC165" s="481"/>
      <c r="BD165" s="481"/>
      <c r="BE165" s="482"/>
      <c r="BF165" s="495">
        <f t="shared" ref="BF165" si="370">ROUND(U164,2)*50000</f>
        <v>0</v>
      </c>
      <c r="BG165" s="495"/>
      <c r="BH165" s="524"/>
      <c r="BI165" s="9" t="s">
        <v>273</v>
      </c>
    </row>
    <row r="166" spans="2:62" ht="5.0999999999999996" customHeight="1" x14ac:dyDescent="0.45">
      <c r="B166" s="591"/>
      <c r="C166" s="592"/>
      <c r="D166" s="593"/>
      <c r="E166" s="594"/>
      <c r="F166" s="518"/>
      <c r="G166" s="597"/>
      <c r="H166" s="518"/>
      <c r="I166" s="514"/>
      <c r="J166" s="518"/>
      <c r="K166" s="597"/>
      <c r="L166" s="518"/>
      <c r="M166" s="597"/>
      <c r="N166" s="518"/>
      <c r="O166" s="597"/>
      <c r="P166" s="518"/>
      <c r="Q166" s="521"/>
      <c r="R166" s="3"/>
      <c r="S166" s="3"/>
      <c r="T166" s="3"/>
      <c r="U166" s="533"/>
      <c r="V166" s="534"/>
      <c r="Y166" s="529"/>
      <c r="Z166" s="530"/>
      <c r="AA166" s="530"/>
      <c r="AB166" s="531"/>
      <c r="AC166" s="67" t="s">
        <v>92</v>
      </c>
      <c r="AD166" s="67"/>
      <c r="AE166" s="67"/>
      <c r="AF166" s="67"/>
      <c r="AG166" s="68" t="s">
        <v>93</v>
      </c>
      <c r="AH166" s="69"/>
      <c r="AI166" s="70"/>
      <c r="AJ166" s="496" t="s">
        <v>94</v>
      </c>
      <c r="AK166" s="496"/>
      <c r="AL166" s="496"/>
      <c r="AM166" s="496">
        <f t="shared" ref="AM166" si="371">ROUNDDOWN(MIN(IF(AND(OR($G$13="無し",$G$13=""),D164&lt;=3.6),120000*D164,0),360000),-3)</f>
        <v>0</v>
      </c>
      <c r="AN166" s="496"/>
      <c r="AO166" s="524"/>
      <c r="AP166" s="148"/>
      <c r="AQ166" s="532"/>
      <c r="AR166" s="498" t="s">
        <v>272</v>
      </c>
      <c r="AS166" s="498"/>
      <c r="AT166" s="498"/>
      <c r="AU166" s="498"/>
      <c r="AV166" s="498"/>
      <c r="AW166" s="498"/>
      <c r="AX166" s="498"/>
      <c r="AY166" s="498"/>
      <c r="AZ166" s="498"/>
      <c r="BA166" s="498"/>
      <c r="BB166" s="480" t="s">
        <v>102</v>
      </c>
      <c r="BC166" s="481"/>
      <c r="BD166" s="481"/>
      <c r="BE166" s="482"/>
      <c r="BF166" s="495">
        <f t="shared" ref="BF166" si="372">ROUND(V164,2)*20000</f>
        <v>0</v>
      </c>
      <c r="BG166" s="495"/>
      <c r="BH166" s="524"/>
      <c r="BI166" s="9" t="s">
        <v>274</v>
      </c>
    </row>
    <row r="167" spans="2:62" ht="5.0999999999999996" customHeight="1" x14ac:dyDescent="0.45">
      <c r="B167" s="591"/>
      <c r="C167" s="592"/>
      <c r="D167" s="593"/>
      <c r="E167" s="594"/>
      <c r="F167" s="518"/>
      <c r="G167" s="597"/>
      <c r="H167" s="518"/>
      <c r="I167" s="514"/>
      <c r="J167" s="518"/>
      <c r="K167" s="597"/>
      <c r="L167" s="518"/>
      <c r="M167" s="597"/>
      <c r="N167" s="518"/>
      <c r="O167" s="597"/>
      <c r="P167" s="518"/>
      <c r="Q167" s="521"/>
      <c r="R167" s="3"/>
      <c r="S167" s="3"/>
      <c r="T167" s="3"/>
      <c r="U167" s="533"/>
      <c r="V167" s="534"/>
      <c r="Y167" s="526" t="s">
        <v>95</v>
      </c>
      <c r="Z167" s="527"/>
      <c r="AA167" s="527"/>
      <c r="AB167" s="528"/>
      <c r="AC167" s="67" t="s">
        <v>89</v>
      </c>
      <c r="AD167" s="67"/>
      <c r="AE167" s="67"/>
      <c r="AF167" s="67"/>
      <c r="AG167" s="68" t="s">
        <v>96</v>
      </c>
      <c r="AH167" s="69"/>
      <c r="AI167" s="70"/>
      <c r="AJ167" s="496" t="s">
        <v>97</v>
      </c>
      <c r="AK167" s="496"/>
      <c r="AL167" s="496"/>
      <c r="AM167" s="496">
        <f t="shared" ref="AM167" si="373">ROUNDDOWN(IF(AND($G$13="有り",D164&gt;3.6),110000*D164,0),-3)</f>
        <v>0</v>
      </c>
      <c r="AN167" s="496"/>
      <c r="AO167" s="524"/>
      <c r="AP167" s="149"/>
      <c r="AQ167" s="492" t="s">
        <v>359</v>
      </c>
      <c r="AR167" s="493" t="s">
        <v>277</v>
      </c>
      <c r="AS167" s="494"/>
      <c r="AT167" s="494"/>
      <c r="AU167" s="494"/>
      <c r="AV167" s="494"/>
      <c r="AW167" s="494"/>
      <c r="AX167" s="494"/>
      <c r="AY167" s="494"/>
      <c r="AZ167" s="494"/>
      <c r="BA167" s="494"/>
      <c r="BB167" s="480" t="s">
        <v>102</v>
      </c>
      <c r="BC167" s="481"/>
      <c r="BD167" s="481"/>
      <c r="BE167" s="482"/>
      <c r="BF167" s="495">
        <f t="shared" ref="BF167" si="374">N164*20000</f>
        <v>0</v>
      </c>
      <c r="BG167" s="495"/>
      <c r="BH167" s="524"/>
      <c r="BI167" s="9" t="s">
        <v>275</v>
      </c>
      <c r="BJ167" s="147"/>
    </row>
    <row r="168" spans="2:62" ht="5.0999999999999996" customHeight="1" thickBot="1" x14ac:dyDescent="0.5">
      <c r="B168" s="633"/>
      <c r="C168" s="634"/>
      <c r="D168" s="644"/>
      <c r="E168" s="645"/>
      <c r="F168" s="519"/>
      <c r="G168" s="646"/>
      <c r="H168" s="519"/>
      <c r="I168" s="516"/>
      <c r="J168" s="519"/>
      <c r="K168" s="646"/>
      <c r="L168" s="519"/>
      <c r="M168" s="646"/>
      <c r="N168" s="519"/>
      <c r="O168" s="646"/>
      <c r="P168" s="519"/>
      <c r="Q168" s="522"/>
      <c r="R168" s="3"/>
      <c r="S168" s="3"/>
      <c r="T168" s="3"/>
      <c r="U168" s="533"/>
      <c r="V168" s="534"/>
      <c r="Y168" s="529"/>
      <c r="Z168" s="530"/>
      <c r="AA168" s="530"/>
      <c r="AB168" s="531"/>
      <c r="AC168" s="67" t="s">
        <v>92</v>
      </c>
      <c r="AD168" s="67"/>
      <c r="AE168" s="67"/>
      <c r="AF168" s="67"/>
      <c r="AG168" s="68" t="s">
        <v>99</v>
      </c>
      <c r="AH168" s="69"/>
      <c r="AI168" s="70"/>
      <c r="AJ168" s="496" t="s">
        <v>100</v>
      </c>
      <c r="AK168" s="496"/>
      <c r="AL168" s="496"/>
      <c r="AM168" s="496">
        <f t="shared" ref="AM168" si="375">ROUNDDOWN(IF(AND(OR($G$13="無し",$G$13=""),D164&gt;3.6),100000*D164,0),-3)</f>
        <v>0</v>
      </c>
      <c r="AN168" s="496"/>
      <c r="AO168" s="525"/>
      <c r="AP168" s="149"/>
      <c r="AQ168" s="492"/>
      <c r="AR168" s="493" t="s">
        <v>278</v>
      </c>
      <c r="AS168" s="494"/>
      <c r="AT168" s="494"/>
      <c r="AU168" s="494"/>
      <c r="AV168" s="494"/>
      <c r="AW168" s="494"/>
      <c r="AX168" s="494"/>
      <c r="AY168" s="494"/>
      <c r="AZ168" s="494"/>
      <c r="BA168" s="494"/>
      <c r="BB168" s="480" t="s">
        <v>264</v>
      </c>
      <c r="BC168" s="481"/>
      <c r="BD168" s="481"/>
      <c r="BE168" s="482"/>
      <c r="BF168" s="495">
        <f t="shared" ref="BF168" si="376">P164*10000</f>
        <v>0</v>
      </c>
      <c r="BG168" s="495"/>
      <c r="BH168" s="525"/>
      <c r="BI168" s="9" t="s">
        <v>276</v>
      </c>
    </row>
    <row r="169" spans="2:62" ht="8.25" customHeight="1" x14ac:dyDescent="0.45">
      <c r="B169" s="114"/>
      <c r="C169" s="114"/>
      <c r="D169" s="114"/>
      <c r="E169" s="114"/>
      <c r="F169" s="114"/>
      <c r="G169" s="114"/>
      <c r="H169" s="114"/>
      <c r="I169" s="114"/>
      <c r="J169" s="114"/>
      <c r="K169" s="114"/>
      <c r="L169" s="114"/>
      <c r="M169" s="114"/>
      <c r="N169" s="114"/>
      <c r="O169" s="114"/>
      <c r="S169" s="3"/>
      <c r="T169" s="3"/>
      <c r="Y169" s="457"/>
      <c r="Z169" s="457"/>
      <c r="AA169" s="457"/>
      <c r="AB169" s="457"/>
      <c r="AC169" s="457"/>
      <c r="AD169" s="457"/>
      <c r="AE169" s="457"/>
      <c r="AF169" s="457"/>
      <c r="AG169" s="457"/>
      <c r="AH169" s="457"/>
      <c r="AI169" s="458"/>
      <c r="AJ169" s="458"/>
      <c r="AK169" s="458"/>
      <c r="AL169" s="458"/>
      <c r="AM169" s="114"/>
      <c r="AN169" s="114"/>
      <c r="AO169" s="114"/>
      <c r="AP169" s="497"/>
      <c r="AQ169" s="497"/>
      <c r="AR169" s="497"/>
    </row>
    <row r="170" spans="2:62" ht="22.5" customHeight="1" x14ac:dyDescent="0.45">
      <c r="B170" s="469" t="s">
        <v>319</v>
      </c>
      <c r="C170" s="469"/>
      <c r="D170" s="469"/>
      <c r="E170" s="469"/>
      <c r="F170" s="469"/>
      <c r="G170" s="469"/>
      <c r="H170" s="469"/>
      <c r="I170" s="469"/>
      <c r="J170" s="469"/>
      <c r="K170" s="469"/>
      <c r="L170" s="469"/>
      <c r="M170" s="469"/>
      <c r="N170" s="469"/>
      <c r="O170" s="470">
        <f>COUNT(D19:E168)</f>
        <v>0</v>
      </c>
      <c r="P170" s="470"/>
      <c r="Q170" s="71" t="s">
        <v>77</v>
      </c>
      <c r="R170" s="3"/>
      <c r="S170" s="3"/>
      <c r="T170" s="3"/>
      <c r="Y170" s="160" t="s">
        <v>286</v>
      </c>
      <c r="Z170" s="72"/>
      <c r="AA170" s="72"/>
      <c r="AB170" s="72"/>
      <c r="AC170" s="72"/>
      <c r="AD170" s="72"/>
      <c r="AE170" s="72"/>
      <c r="AF170" s="72"/>
      <c r="AG170" s="71"/>
      <c r="AH170" s="71"/>
      <c r="AI170" s="71"/>
      <c r="AJ170" s="59"/>
      <c r="AK170" s="471">
        <f>SUM(AO19:AO168)</f>
        <v>0</v>
      </c>
      <c r="AL170" s="471"/>
      <c r="AM170" s="471"/>
      <c r="AO170" s="3"/>
      <c r="AP170" s="3"/>
      <c r="AQ170" s="160" t="s">
        <v>367</v>
      </c>
      <c r="AR170" s="72"/>
      <c r="AS170" s="72"/>
      <c r="AT170" s="72"/>
      <c r="AU170" s="72"/>
      <c r="AV170" s="72"/>
      <c r="AW170" s="72"/>
      <c r="AX170" s="72"/>
      <c r="AY170" s="71"/>
      <c r="AZ170" s="71"/>
      <c r="BA170" s="71"/>
      <c r="BB170" s="59"/>
      <c r="BC170" s="471">
        <f>SUM(BH19:BH168)</f>
        <v>0</v>
      </c>
      <c r="BD170" s="471"/>
      <c r="BE170" s="471"/>
      <c r="BF170" s="471"/>
      <c r="BG170" s="471"/>
    </row>
    <row r="171" spans="2:62" ht="30.75" customHeight="1" x14ac:dyDescent="0.45">
      <c r="B171" s="460" t="s">
        <v>364</v>
      </c>
      <c r="C171" s="460"/>
      <c r="D171" s="460"/>
      <c r="E171" s="460"/>
      <c r="F171" s="460"/>
      <c r="G171" s="460"/>
      <c r="H171" s="460"/>
      <c r="I171" s="460"/>
      <c r="J171" s="460"/>
      <c r="K171" s="460"/>
      <c r="L171" s="460"/>
      <c r="M171" s="460"/>
      <c r="N171" s="460"/>
      <c r="O171" s="461">
        <f>SUM(D19:E168)</f>
        <v>0</v>
      </c>
      <c r="P171" s="461"/>
      <c r="Q171" s="73" t="s">
        <v>279</v>
      </c>
      <c r="R171" s="3"/>
      <c r="S171" s="3"/>
      <c r="T171" s="3"/>
      <c r="AJ171" s="114"/>
      <c r="AK171" s="114"/>
      <c r="AL171" s="114"/>
      <c r="AM171" s="114"/>
      <c r="AN171" s="114"/>
    </row>
    <row r="172" spans="2:62" ht="6.75" customHeight="1" x14ac:dyDescent="0.45">
      <c r="B172" s="114"/>
      <c r="C172" s="114"/>
      <c r="D172" s="114"/>
      <c r="E172" s="114"/>
      <c r="F172" s="114"/>
      <c r="G172" s="114"/>
      <c r="H172" s="114"/>
      <c r="I172" s="114"/>
      <c r="J172" s="114"/>
      <c r="K172" s="114"/>
      <c r="L172" s="114"/>
      <c r="M172" s="114"/>
      <c r="N172" s="114"/>
      <c r="O172" s="114"/>
      <c r="S172" s="3"/>
      <c r="T172" s="3"/>
      <c r="AJ172" s="114"/>
      <c r="AK172" s="114"/>
      <c r="AL172" s="114"/>
      <c r="AM172" s="114"/>
      <c r="AN172" s="114"/>
    </row>
    <row r="173" spans="2:62" ht="16.5" customHeight="1" thickBot="1" x14ac:dyDescent="0.45">
      <c r="B173" s="74" t="s">
        <v>81</v>
      </c>
      <c r="C173" s="64"/>
      <c r="D173" s="64"/>
      <c r="E173" s="64"/>
      <c r="F173" s="64"/>
      <c r="G173" s="64"/>
      <c r="H173" s="64"/>
      <c r="J173" s="64"/>
      <c r="K173" s="64"/>
      <c r="L173" s="64"/>
      <c r="M173" s="64"/>
      <c r="N173" s="64"/>
      <c r="O173" s="64"/>
      <c r="P173" s="64"/>
      <c r="Q173" s="64"/>
      <c r="S173" s="3"/>
      <c r="T173" s="3"/>
      <c r="U173" s="8"/>
      <c r="V173" s="8"/>
      <c r="AH173" s="114"/>
      <c r="AI173" s="114"/>
      <c r="AJ173" s="114"/>
      <c r="AK173" s="114"/>
      <c r="AL173" s="114"/>
      <c r="AM173" s="8"/>
      <c r="AN173" s="8"/>
    </row>
    <row r="174" spans="2:62" ht="18.75" customHeight="1" x14ac:dyDescent="0.45">
      <c r="B174" s="156" t="s">
        <v>82</v>
      </c>
      <c r="C174" s="157"/>
      <c r="D174" s="157"/>
      <c r="E174" s="157"/>
      <c r="F174" s="157"/>
      <c r="G174" s="157"/>
      <c r="H174" s="157"/>
      <c r="I174" s="157"/>
      <c r="J174" s="157"/>
      <c r="K174" s="157"/>
      <c r="L174" s="157"/>
      <c r="M174" s="157"/>
      <c r="N174" s="462"/>
      <c r="O174" s="463"/>
      <c r="P174" s="463"/>
      <c r="Q174" s="464"/>
      <c r="S174" s="3"/>
      <c r="T174" s="3"/>
      <c r="U174" s="8"/>
      <c r="V174" s="8"/>
      <c r="AH174" s="114"/>
      <c r="AI174" s="114"/>
      <c r="AJ174" s="114"/>
      <c r="AK174" s="114"/>
      <c r="AL174" s="114"/>
      <c r="AM174" s="8"/>
      <c r="AN174" s="8"/>
    </row>
    <row r="175" spans="2:62" ht="24" customHeight="1" thickBot="1" x14ac:dyDescent="0.5">
      <c r="B175" s="158" t="s">
        <v>327</v>
      </c>
      <c r="C175" s="159"/>
      <c r="D175" s="159"/>
      <c r="E175" s="159"/>
      <c r="F175" s="159"/>
      <c r="G175" s="159"/>
      <c r="H175" s="159"/>
      <c r="I175" s="159"/>
      <c r="J175" s="159"/>
      <c r="K175" s="159"/>
      <c r="L175" s="159"/>
      <c r="M175" s="159"/>
      <c r="N175" s="465"/>
      <c r="O175" s="466"/>
      <c r="P175" s="466"/>
      <c r="Q175" s="75" t="s">
        <v>75</v>
      </c>
      <c r="S175" s="3"/>
      <c r="T175" s="3"/>
      <c r="AG175" s="114"/>
      <c r="AH175" s="114"/>
      <c r="AI175" s="114"/>
      <c r="AJ175" s="114"/>
      <c r="AK175" s="114"/>
      <c r="AL175" s="8"/>
      <c r="AM175" s="8"/>
      <c r="AN175" s="8"/>
    </row>
    <row r="176" spans="2:62" ht="4.5" customHeight="1" thickBot="1" x14ac:dyDescent="0.5">
      <c r="S176" s="3"/>
      <c r="U176" s="76"/>
      <c r="V176" s="76"/>
      <c r="AH176" s="114"/>
      <c r="AI176" s="114"/>
      <c r="AJ176" s="114"/>
      <c r="AK176" s="114"/>
      <c r="AL176" s="114"/>
      <c r="AM176" s="8"/>
      <c r="AN176" s="8"/>
    </row>
    <row r="177" spans="1:44" ht="24" customHeight="1" x14ac:dyDescent="0.45">
      <c r="C177" s="78"/>
      <c r="D177" s="78"/>
      <c r="E177" s="467" t="s">
        <v>87</v>
      </c>
      <c r="F177" s="467"/>
      <c r="G177" s="467"/>
      <c r="H177" s="467"/>
      <c r="I177" s="467"/>
      <c r="J177" s="467"/>
      <c r="K177" s="467"/>
      <c r="L177" s="467"/>
      <c r="M177" s="468">
        <f>AK170</f>
        <v>0</v>
      </c>
      <c r="N177" s="468"/>
      <c r="O177" s="468"/>
      <c r="P177" s="468"/>
      <c r="Q177" s="58" t="s">
        <v>75</v>
      </c>
      <c r="R177" s="80"/>
      <c r="S177" s="472" t="s">
        <v>355</v>
      </c>
      <c r="U177" s="76"/>
      <c r="V177" s="76"/>
      <c r="W177" s="474" t="s">
        <v>289</v>
      </c>
      <c r="X177" s="475"/>
      <c r="Y177" s="475"/>
      <c r="Z177" s="475"/>
      <c r="AA177" s="476"/>
      <c r="AB177" s="480" t="s">
        <v>290</v>
      </c>
      <c r="AC177" s="481"/>
      <c r="AD177" s="481"/>
      <c r="AE177" s="481"/>
      <c r="AF177" s="481"/>
      <c r="AG177" s="481"/>
      <c r="AH177" s="481"/>
      <c r="AI177" s="481"/>
      <c r="AJ177" s="481"/>
      <c r="AK177" s="481"/>
      <c r="AL177" s="482"/>
      <c r="AM177" s="483" t="s">
        <v>86</v>
      </c>
      <c r="AN177" s="484"/>
      <c r="AO177" s="485"/>
    </row>
    <row r="178" spans="1:44" ht="24" customHeight="1" x14ac:dyDescent="0.45">
      <c r="C178" s="78"/>
      <c r="D178" s="78"/>
      <c r="E178" s="486" t="s">
        <v>361</v>
      </c>
      <c r="F178" s="486"/>
      <c r="G178" s="486"/>
      <c r="H178" s="486"/>
      <c r="I178" s="486"/>
      <c r="J178" s="486"/>
      <c r="K178" s="486"/>
      <c r="L178" s="486"/>
      <c r="M178" s="487">
        <f>BC170</f>
        <v>0</v>
      </c>
      <c r="N178" s="487"/>
      <c r="O178" s="487"/>
      <c r="P178" s="487"/>
      <c r="Q178" s="58" t="s">
        <v>75</v>
      </c>
      <c r="R178" s="80"/>
      <c r="S178" s="473"/>
      <c r="U178" s="76"/>
      <c r="V178" s="76"/>
      <c r="W178" s="477"/>
      <c r="X178" s="478"/>
      <c r="Y178" s="478"/>
      <c r="Z178" s="478"/>
      <c r="AA178" s="479"/>
      <c r="AB178" s="480" t="s">
        <v>291</v>
      </c>
      <c r="AC178" s="481"/>
      <c r="AD178" s="481"/>
      <c r="AE178" s="481"/>
      <c r="AF178" s="481"/>
      <c r="AG178" s="481"/>
      <c r="AH178" s="481"/>
      <c r="AI178" s="481"/>
      <c r="AJ178" s="481"/>
      <c r="AK178" s="481"/>
      <c r="AL178" s="482"/>
      <c r="AM178" s="488">
        <f>IF(N174="有り",ROUNDDOWN(MIN(N175,O171*200000),-3),0)</f>
        <v>0</v>
      </c>
      <c r="AN178" s="489"/>
      <c r="AO178" s="490"/>
    </row>
    <row r="179" spans="1:44" ht="24" customHeight="1" thickBot="1" x14ac:dyDescent="0.5">
      <c r="C179" s="78"/>
      <c r="D179" s="78"/>
      <c r="E179" s="486" t="s">
        <v>230</v>
      </c>
      <c r="F179" s="486"/>
      <c r="G179" s="486"/>
      <c r="H179" s="486"/>
      <c r="I179" s="486"/>
      <c r="J179" s="486"/>
      <c r="K179" s="486"/>
      <c r="L179" s="486"/>
      <c r="M179" s="491">
        <f>AM178</f>
        <v>0</v>
      </c>
      <c r="N179" s="491"/>
      <c r="O179" s="491"/>
      <c r="P179" s="491"/>
      <c r="Q179" s="58" t="s">
        <v>75</v>
      </c>
      <c r="R179" s="80"/>
      <c r="S179" s="473"/>
      <c r="AH179" s="114"/>
      <c r="AI179" s="114"/>
      <c r="AJ179" s="114"/>
      <c r="AK179" s="114"/>
      <c r="AL179" s="114"/>
      <c r="AM179" s="8"/>
      <c r="AN179" s="8"/>
      <c r="AQ179" s="77"/>
      <c r="AR179" s="77"/>
    </row>
    <row r="180" spans="1:44" ht="36" customHeight="1" x14ac:dyDescent="0.45">
      <c r="B180" s="78"/>
      <c r="C180" s="78"/>
      <c r="D180" s="78"/>
      <c r="E180" s="452" t="s">
        <v>98</v>
      </c>
      <c r="F180" s="452"/>
      <c r="G180" s="452"/>
      <c r="H180" s="452"/>
      <c r="I180" s="452"/>
      <c r="J180" s="452"/>
      <c r="K180" s="452"/>
      <c r="L180" s="452"/>
      <c r="M180" s="453">
        <f>ROUNDDOWN(MIN(N10,Y180),-3)</f>
        <v>0</v>
      </c>
      <c r="N180" s="453"/>
      <c r="O180" s="453"/>
      <c r="P180" s="453"/>
      <c r="Q180" s="58" t="s">
        <v>75</v>
      </c>
      <c r="R180" s="80"/>
      <c r="S180" s="143" t="s">
        <v>348</v>
      </c>
      <c r="T180" s="3"/>
      <c r="W180" s="454" t="s">
        <v>349</v>
      </c>
      <c r="X180" s="454"/>
      <c r="Y180" s="455">
        <f>M177+M178+M179</f>
        <v>0</v>
      </c>
      <c r="Z180" s="455"/>
      <c r="AA180" s="455"/>
      <c r="AB180" s="455"/>
      <c r="AC180" s="455"/>
      <c r="AD180" s="3" t="s">
        <v>350</v>
      </c>
      <c r="AO180" s="3"/>
      <c r="AP180" s="3"/>
      <c r="AQ180" s="114"/>
      <c r="AR180" s="3"/>
    </row>
    <row r="181" spans="1:44" ht="3.75" customHeight="1" x14ac:dyDescent="0.45">
      <c r="I181" s="79"/>
      <c r="J181" s="79"/>
      <c r="K181" s="79"/>
      <c r="L181" s="79"/>
      <c r="M181" s="79"/>
      <c r="N181" s="79"/>
      <c r="O181" s="79"/>
      <c r="P181" s="61"/>
      <c r="Q181" s="61"/>
      <c r="R181" s="80"/>
      <c r="S181" s="3"/>
      <c r="T181" s="3"/>
      <c r="W181" s="64"/>
      <c r="X181" s="64"/>
      <c r="Y181" s="64"/>
      <c r="Z181" s="64"/>
      <c r="AA181" s="114"/>
      <c r="AD181" s="114"/>
      <c r="AF181" s="114"/>
      <c r="AG181" s="114"/>
      <c r="AJ181" s="114"/>
      <c r="AL181" s="114"/>
      <c r="AM181" s="114"/>
      <c r="AO181" s="3"/>
      <c r="AP181" s="3"/>
      <c r="AQ181" s="114"/>
      <c r="AR181" s="3"/>
    </row>
    <row r="182" spans="1:44" ht="26.25" customHeight="1" x14ac:dyDescent="0.45">
      <c r="C182" s="80"/>
      <c r="D182" s="80"/>
      <c r="E182" s="80"/>
      <c r="F182" s="80"/>
      <c r="G182" s="80"/>
      <c r="H182" s="80"/>
      <c r="I182" s="80"/>
      <c r="J182" s="80"/>
      <c r="K182" s="80"/>
      <c r="L182" s="80"/>
      <c r="M182" s="80"/>
      <c r="N182" s="80"/>
      <c r="O182" s="80"/>
      <c r="P182" s="80"/>
      <c r="Q182" s="80"/>
      <c r="R182" s="80"/>
      <c r="S182" s="80"/>
      <c r="T182" s="3"/>
      <c r="W182" s="64"/>
      <c r="X182" s="64"/>
      <c r="Y182" s="64"/>
      <c r="Z182" s="64"/>
      <c r="AA182" s="114"/>
      <c r="AD182" s="114"/>
      <c r="AF182" s="114"/>
      <c r="AG182" s="114"/>
      <c r="AJ182" s="114"/>
      <c r="AL182" s="114"/>
      <c r="AM182" s="114"/>
      <c r="AO182" s="3"/>
      <c r="AP182" s="3"/>
      <c r="AQ182" s="114"/>
      <c r="AR182" s="3"/>
    </row>
    <row r="183" spans="1:44" ht="18.75" customHeight="1" x14ac:dyDescent="0.45">
      <c r="S183" s="80"/>
      <c r="T183" s="3"/>
      <c r="AA183" s="114"/>
      <c r="AD183" s="114"/>
      <c r="AF183" s="114"/>
      <c r="AG183" s="114"/>
      <c r="AJ183" s="114"/>
      <c r="AL183" s="114"/>
      <c r="AM183" s="114"/>
      <c r="AO183" s="3"/>
      <c r="AP183" s="3"/>
      <c r="AQ183" s="114"/>
      <c r="AR183" s="3"/>
    </row>
    <row r="184" spans="1:44" ht="18.75" customHeight="1" x14ac:dyDescent="0.5">
      <c r="A184" s="81"/>
      <c r="S184" s="3"/>
      <c r="T184" s="3"/>
      <c r="W184" s="114"/>
      <c r="X184" s="114"/>
      <c r="Y184" s="114"/>
      <c r="Z184" s="114"/>
      <c r="AA184" s="114"/>
      <c r="AB184" s="114"/>
      <c r="AC184" s="114"/>
      <c r="AD184" s="114"/>
      <c r="AE184" s="114"/>
      <c r="AF184" s="114"/>
      <c r="AG184" s="114"/>
      <c r="AH184" s="114"/>
      <c r="AI184" s="114"/>
      <c r="AJ184" s="114"/>
      <c r="AK184" s="114"/>
      <c r="AL184" s="114"/>
      <c r="AM184" s="114"/>
      <c r="AN184" s="114"/>
      <c r="AO184" s="114"/>
      <c r="AP184" s="114"/>
      <c r="AQ184" s="114"/>
      <c r="AR184" s="3"/>
    </row>
    <row r="185" spans="1:44" ht="18.75" customHeight="1" x14ac:dyDescent="0.45">
      <c r="S185" s="3"/>
      <c r="T185" s="3"/>
      <c r="AA185" s="114"/>
      <c r="AD185" s="114"/>
      <c r="AF185" s="114"/>
      <c r="AG185" s="114"/>
      <c r="AJ185" s="114"/>
      <c r="AM185" s="114"/>
      <c r="AO185" s="3"/>
      <c r="AP185" s="3"/>
      <c r="AQ185" s="114"/>
      <c r="AR185" s="3"/>
    </row>
    <row r="186" spans="1:44" ht="18.75" customHeight="1" x14ac:dyDescent="0.45">
      <c r="S186" s="3"/>
      <c r="T186" s="3"/>
      <c r="AA186" s="114"/>
      <c r="AD186" s="114"/>
      <c r="AF186" s="114"/>
      <c r="AG186" s="114"/>
      <c r="AJ186" s="114"/>
      <c r="AM186" s="114"/>
      <c r="AO186" s="3"/>
      <c r="AP186" s="3"/>
      <c r="AQ186" s="114"/>
      <c r="AR186" s="3"/>
    </row>
    <row r="187" spans="1:44" ht="35.25" customHeight="1" x14ac:dyDescent="0.45">
      <c r="S187" s="3"/>
      <c r="T187" s="3"/>
      <c r="W187" s="8"/>
      <c r="X187" s="8"/>
      <c r="Y187" s="8"/>
      <c r="Z187" s="8"/>
      <c r="AA187" s="114"/>
      <c r="AD187" s="114"/>
      <c r="AF187" s="114"/>
      <c r="AG187" s="114"/>
      <c r="AJ187" s="114"/>
      <c r="AM187" s="114"/>
      <c r="AO187" s="3"/>
      <c r="AP187" s="3"/>
      <c r="AQ187" s="114"/>
      <c r="AR187" s="3"/>
    </row>
    <row r="188" spans="1:44" ht="20.399999999999999" customHeight="1" x14ac:dyDescent="0.45">
      <c r="S188" s="3"/>
      <c r="T188" s="3"/>
      <c r="W188" s="8"/>
      <c r="X188" s="8"/>
      <c r="Y188" s="8"/>
      <c r="Z188" s="8"/>
      <c r="AA188" s="114"/>
      <c r="AD188" s="114"/>
      <c r="AF188" s="114"/>
      <c r="AG188" s="114"/>
      <c r="AJ188" s="114"/>
      <c r="AM188" s="114"/>
      <c r="AO188" s="3"/>
      <c r="AP188" s="3"/>
      <c r="AQ188" s="114"/>
      <c r="AR188" s="3"/>
    </row>
    <row r="189" spans="1:44" ht="20.399999999999999" customHeight="1" x14ac:dyDescent="0.45">
      <c r="S189" s="3"/>
      <c r="T189" s="9"/>
      <c r="U189" s="9"/>
      <c r="V189" s="9"/>
      <c r="AA189" s="114"/>
      <c r="AD189" s="114"/>
      <c r="AF189" s="114"/>
      <c r="AG189" s="114"/>
      <c r="AJ189" s="114"/>
      <c r="AM189" s="114"/>
      <c r="AO189" s="3"/>
      <c r="AP189" s="3"/>
      <c r="AQ189" s="114"/>
      <c r="AR189" s="3"/>
    </row>
    <row r="190" spans="1:44" ht="27" customHeight="1" x14ac:dyDescent="0.45">
      <c r="S190" s="3"/>
      <c r="T190" s="9"/>
      <c r="U190" s="9"/>
      <c r="V190" s="9"/>
      <c r="AM190" s="8"/>
      <c r="AN190" s="8"/>
    </row>
    <row r="191" spans="1:44" ht="26.25" customHeight="1" x14ac:dyDescent="0.45">
      <c r="S191" s="3"/>
      <c r="T191" s="9"/>
      <c r="U191" s="9"/>
      <c r="V191" s="9"/>
      <c r="AM191" s="8"/>
      <c r="AN191" s="8"/>
    </row>
    <row r="192" spans="1:44" ht="26.25" customHeight="1" x14ac:dyDescent="0.45">
      <c r="N192" s="60"/>
      <c r="V192" s="9"/>
      <c r="W192" s="9"/>
      <c r="X192" s="9"/>
    </row>
    <row r="193" spans="21:40" ht="26.25" customHeight="1" x14ac:dyDescent="0.45">
      <c r="V193" s="9"/>
      <c r="W193" s="9"/>
      <c r="X193" s="9"/>
      <c r="Y193" s="9"/>
      <c r="Z193" s="9"/>
      <c r="AA193" s="9"/>
      <c r="AB193" s="9"/>
      <c r="AC193" s="456"/>
      <c r="AD193" s="456"/>
      <c r="AE193" s="456"/>
      <c r="AF193" s="456"/>
      <c r="AG193" s="456"/>
      <c r="AH193" s="456"/>
      <c r="AI193" s="456"/>
      <c r="AJ193" s="459"/>
      <c r="AK193" s="459"/>
    </row>
    <row r="194" spans="21:40" ht="26.25" customHeight="1" x14ac:dyDescent="0.45">
      <c r="Y194" s="9"/>
      <c r="Z194" s="9"/>
      <c r="AA194" s="9"/>
      <c r="AB194" s="9"/>
      <c r="AC194" s="456"/>
      <c r="AD194" s="456"/>
      <c r="AE194" s="456"/>
      <c r="AF194" s="456"/>
      <c r="AG194" s="456"/>
      <c r="AH194" s="456"/>
      <c r="AI194" s="456"/>
      <c r="AJ194" s="459"/>
      <c r="AK194" s="459"/>
    </row>
    <row r="195" spans="21:40" x14ac:dyDescent="0.45">
      <c r="Y195" s="9"/>
      <c r="Z195" s="9"/>
      <c r="AA195" s="9"/>
      <c r="AB195" s="9"/>
      <c r="AC195" s="456"/>
      <c r="AD195" s="456"/>
      <c r="AE195" s="456"/>
      <c r="AF195" s="456"/>
      <c r="AG195" s="456"/>
      <c r="AH195" s="456"/>
      <c r="AI195" s="456"/>
      <c r="AJ195" s="459"/>
      <c r="AK195" s="459"/>
    </row>
    <row r="196" spans="21:40" x14ac:dyDescent="0.45">
      <c r="Y196" s="9"/>
      <c r="Z196" s="9"/>
      <c r="AA196" s="9"/>
      <c r="AB196" s="9"/>
      <c r="AC196" s="456"/>
      <c r="AD196" s="456"/>
      <c r="AE196" s="456"/>
      <c r="AF196" s="456"/>
      <c r="AG196" s="456"/>
      <c r="AH196" s="456"/>
      <c r="AI196" s="456"/>
      <c r="AJ196" s="459"/>
      <c r="AK196" s="459"/>
    </row>
    <row r="197" spans="21:40" x14ac:dyDescent="0.4">
      <c r="U197" s="8"/>
      <c r="V197" s="2"/>
      <c r="Y197" s="9"/>
      <c r="Z197" s="9"/>
      <c r="AA197" s="9"/>
      <c r="AB197" s="9"/>
      <c r="AC197" s="456"/>
      <c r="AD197" s="456"/>
      <c r="AE197" s="456"/>
      <c r="AF197" s="456"/>
      <c r="AG197" s="456"/>
      <c r="AH197" s="456"/>
      <c r="AI197" s="456"/>
      <c r="AJ197" s="459"/>
      <c r="AK197" s="459"/>
    </row>
    <row r="198" spans="21:40" x14ac:dyDescent="0.45">
      <c r="U198" s="8"/>
      <c r="V198" s="4"/>
      <c r="W198" s="4"/>
      <c r="X198" s="4"/>
    </row>
    <row r="199" spans="21:40" x14ac:dyDescent="0.45">
      <c r="U199" s="8"/>
      <c r="V199" s="4"/>
      <c r="W199" s="4"/>
      <c r="X199" s="4"/>
    </row>
    <row r="200" spans="21:40" x14ac:dyDescent="0.45">
      <c r="U200" s="8"/>
      <c r="V200" s="114"/>
      <c r="W200" s="114"/>
      <c r="X200" s="114"/>
      <c r="AH200" s="8"/>
      <c r="AI200" s="8"/>
      <c r="AJ200" s="8"/>
      <c r="AK200" s="8"/>
      <c r="AL200" s="8"/>
      <c r="AM200" s="8"/>
      <c r="AN200" s="8"/>
    </row>
    <row r="201" spans="21:40" x14ac:dyDescent="0.45">
      <c r="U201" s="8"/>
      <c r="AH201" s="8"/>
      <c r="AI201" s="8"/>
      <c r="AJ201" s="8"/>
      <c r="AK201" s="8"/>
      <c r="AL201" s="8"/>
      <c r="AM201" s="8"/>
      <c r="AN201" s="8"/>
    </row>
    <row r="202" spans="21:40" x14ac:dyDescent="0.45">
      <c r="U202" s="8"/>
      <c r="Y202" s="4"/>
      <c r="Z202" s="4"/>
      <c r="AA202" s="4"/>
      <c r="AB202" s="451"/>
      <c r="AC202" s="451"/>
      <c r="AD202" s="451"/>
      <c r="AE202" s="451"/>
      <c r="AH202" s="8"/>
      <c r="AI202" s="8"/>
      <c r="AJ202" s="8"/>
      <c r="AK202" s="8"/>
      <c r="AL202" s="8"/>
      <c r="AM202" s="8"/>
      <c r="AN202" s="8"/>
    </row>
    <row r="203" spans="21:40" x14ac:dyDescent="0.45">
      <c r="Y203" s="4"/>
      <c r="Z203" s="4"/>
      <c r="AA203" s="4"/>
      <c r="AB203" s="451"/>
      <c r="AC203" s="451"/>
      <c r="AD203" s="451"/>
      <c r="AE203" s="451"/>
      <c r="AH203" s="8"/>
      <c r="AI203" s="8"/>
      <c r="AJ203" s="8"/>
      <c r="AK203" s="8"/>
      <c r="AL203" s="8"/>
      <c r="AM203" s="8"/>
      <c r="AN203" s="8"/>
    </row>
    <row r="204" spans="21:40" x14ac:dyDescent="0.45">
      <c r="Y204" s="114"/>
      <c r="Z204" s="114"/>
      <c r="AA204" s="114"/>
      <c r="AB204" s="451"/>
      <c r="AC204" s="451"/>
      <c r="AD204" s="451"/>
      <c r="AE204" s="451"/>
      <c r="AH204" s="8"/>
      <c r="AI204" s="8"/>
      <c r="AJ204" s="8"/>
      <c r="AK204" s="8"/>
      <c r="AL204" s="8"/>
      <c r="AM204" s="8"/>
      <c r="AN204" s="8"/>
    </row>
    <row r="205" spans="21:40" x14ac:dyDescent="0.45">
      <c r="AH205" s="8"/>
      <c r="AI205" s="8"/>
      <c r="AJ205" s="8"/>
      <c r="AK205" s="8"/>
      <c r="AL205" s="8"/>
      <c r="AM205" s="8"/>
      <c r="AN205" s="8"/>
    </row>
  </sheetData>
  <sheetProtection algorithmName="SHA-512" hashValue="3EwDzCNNn6p52gfmtTtkVoVkw077M2iCj0s904yW5QeWoXnNJ0rQMTPG1vy2Ua23e0f958HBdN4g4+TNiVao7Q==" saltValue="jAR+WI2NPa1cwLQoFy+FSw==" spinCount="100000" sheet="1" objects="1" scenarios="1"/>
  <dataConsolidate/>
  <mergeCells count="1332">
    <mergeCell ref="BB148:BE148"/>
    <mergeCell ref="BF148:BG148"/>
    <mergeCell ref="V144:V148"/>
    <mergeCell ref="Y144:AB144"/>
    <mergeCell ref="AG144:AI144"/>
    <mergeCell ref="AJ144:AL144"/>
    <mergeCell ref="AO144:AO148"/>
    <mergeCell ref="AR144:BA144"/>
    <mergeCell ref="BB144:BE144"/>
    <mergeCell ref="BF144:BG144"/>
    <mergeCell ref="BH144:BH148"/>
    <mergeCell ref="Y145:AB146"/>
    <mergeCell ref="AJ145:AL145"/>
    <mergeCell ref="AM145:AN145"/>
    <mergeCell ref="AQ145:AQ146"/>
    <mergeCell ref="AR145:BA145"/>
    <mergeCell ref="BB145:BE145"/>
    <mergeCell ref="BF145:BG145"/>
    <mergeCell ref="AJ146:AL146"/>
    <mergeCell ref="AM146:AN146"/>
    <mergeCell ref="AR146:BA146"/>
    <mergeCell ref="BB146:BE146"/>
    <mergeCell ref="BF146:BG146"/>
    <mergeCell ref="Y147:AB148"/>
    <mergeCell ref="AJ147:AL147"/>
    <mergeCell ref="AM147:AN147"/>
    <mergeCell ref="B144:C148"/>
    <mergeCell ref="D144:E148"/>
    <mergeCell ref="F144:G148"/>
    <mergeCell ref="H144:I148"/>
    <mergeCell ref="J144:K148"/>
    <mergeCell ref="L144:M148"/>
    <mergeCell ref="N144:O148"/>
    <mergeCell ref="P144:Q148"/>
    <mergeCell ref="U144:U148"/>
    <mergeCell ref="AQ147:AQ148"/>
    <mergeCell ref="AR147:BA147"/>
    <mergeCell ref="BB147:BE147"/>
    <mergeCell ref="BF147:BG147"/>
    <mergeCell ref="AJ148:AL148"/>
    <mergeCell ref="AM148:AN148"/>
    <mergeCell ref="AR148:BA148"/>
    <mergeCell ref="B139:C143"/>
    <mergeCell ref="D139:E143"/>
    <mergeCell ref="F139:G143"/>
    <mergeCell ref="H139:I143"/>
    <mergeCell ref="J139:K143"/>
    <mergeCell ref="L139:M143"/>
    <mergeCell ref="N139:O143"/>
    <mergeCell ref="P139:Q143"/>
    <mergeCell ref="U139:U143"/>
    <mergeCell ref="AQ142:AQ143"/>
    <mergeCell ref="AR142:BA142"/>
    <mergeCell ref="BB142:BE142"/>
    <mergeCell ref="BF142:BG142"/>
    <mergeCell ref="AJ143:AL143"/>
    <mergeCell ref="AM143:AN143"/>
    <mergeCell ref="AR143:BA143"/>
    <mergeCell ref="BB143:BE143"/>
    <mergeCell ref="BF143:BG143"/>
    <mergeCell ref="V139:V143"/>
    <mergeCell ref="Y139:AB139"/>
    <mergeCell ref="AG139:AI139"/>
    <mergeCell ref="AJ139:AL139"/>
    <mergeCell ref="AO139:AO143"/>
    <mergeCell ref="AR139:BA139"/>
    <mergeCell ref="BB139:BE139"/>
    <mergeCell ref="BF139:BG139"/>
    <mergeCell ref="BB138:BE138"/>
    <mergeCell ref="BF138:BG138"/>
    <mergeCell ref="V134:V138"/>
    <mergeCell ref="Y134:AB134"/>
    <mergeCell ref="AG134:AI134"/>
    <mergeCell ref="AJ134:AL134"/>
    <mergeCell ref="AO134:AO138"/>
    <mergeCell ref="AR134:BA134"/>
    <mergeCell ref="BB134:BE134"/>
    <mergeCell ref="BF134:BG134"/>
    <mergeCell ref="BH139:BH143"/>
    <mergeCell ref="Y140:AB141"/>
    <mergeCell ref="AJ140:AL140"/>
    <mergeCell ref="AM140:AN140"/>
    <mergeCell ref="AQ140:AQ141"/>
    <mergeCell ref="AR140:BA140"/>
    <mergeCell ref="BB140:BE140"/>
    <mergeCell ref="BF140:BG140"/>
    <mergeCell ref="AJ141:AL141"/>
    <mergeCell ref="AM141:AN141"/>
    <mergeCell ref="AR141:BA141"/>
    <mergeCell ref="BB141:BE141"/>
    <mergeCell ref="BF141:BG141"/>
    <mergeCell ref="Y142:AB143"/>
    <mergeCell ref="AJ142:AL142"/>
    <mergeCell ref="AM142:AN142"/>
    <mergeCell ref="BH134:BH138"/>
    <mergeCell ref="Y135:AB136"/>
    <mergeCell ref="AJ135:AL135"/>
    <mergeCell ref="AM135:AN135"/>
    <mergeCell ref="AQ135:AQ136"/>
    <mergeCell ref="AR135:BA135"/>
    <mergeCell ref="BB135:BE135"/>
    <mergeCell ref="BF135:BG135"/>
    <mergeCell ref="AJ136:AL136"/>
    <mergeCell ref="AM136:AN136"/>
    <mergeCell ref="AR136:BA136"/>
    <mergeCell ref="BB136:BE136"/>
    <mergeCell ref="BF136:BG136"/>
    <mergeCell ref="Y137:AB138"/>
    <mergeCell ref="AJ137:AL137"/>
    <mergeCell ref="AM137:AN137"/>
    <mergeCell ref="B134:C138"/>
    <mergeCell ref="D134:E138"/>
    <mergeCell ref="F134:G138"/>
    <mergeCell ref="H134:I138"/>
    <mergeCell ref="J134:K138"/>
    <mergeCell ref="L134:M138"/>
    <mergeCell ref="N134:O138"/>
    <mergeCell ref="P134:Q138"/>
    <mergeCell ref="U134:U138"/>
    <mergeCell ref="AQ137:AQ138"/>
    <mergeCell ref="AR137:BA137"/>
    <mergeCell ref="BB137:BE137"/>
    <mergeCell ref="BF137:BG137"/>
    <mergeCell ref="AJ138:AL138"/>
    <mergeCell ref="AM138:AN138"/>
    <mergeCell ref="AR138:BA138"/>
    <mergeCell ref="B129:C133"/>
    <mergeCell ref="D129:E133"/>
    <mergeCell ref="F129:G133"/>
    <mergeCell ref="H129:I133"/>
    <mergeCell ref="J129:K133"/>
    <mergeCell ref="L129:M133"/>
    <mergeCell ref="N129:O133"/>
    <mergeCell ref="P129:Q133"/>
    <mergeCell ref="U129:U133"/>
    <mergeCell ref="AQ132:AQ133"/>
    <mergeCell ref="AR132:BA132"/>
    <mergeCell ref="BB132:BE132"/>
    <mergeCell ref="BF132:BG132"/>
    <mergeCell ref="AJ133:AL133"/>
    <mergeCell ref="AM133:AN133"/>
    <mergeCell ref="AR133:BA133"/>
    <mergeCell ref="BB133:BE133"/>
    <mergeCell ref="BF133:BG133"/>
    <mergeCell ref="V129:V133"/>
    <mergeCell ref="Y129:AB129"/>
    <mergeCell ref="AG129:AI129"/>
    <mergeCell ref="AJ129:AL129"/>
    <mergeCell ref="AO129:AO133"/>
    <mergeCell ref="AR129:BA129"/>
    <mergeCell ref="BB129:BE129"/>
    <mergeCell ref="BF129:BG129"/>
    <mergeCell ref="AO124:AO128"/>
    <mergeCell ref="AR124:BA124"/>
    <mergeCell ref="BB124:BE124"/>
    <mergeCell ref="BF124:BG124"/>
    <mergeCell ref="BH129:BH133"/>
    <mergeCell ref="Y130:AB131"/>
    <mergeCell ref="AJ130:AL130"/>
    <mergeCell ref="AM130:AN130"/>
    <mergeCell ref="AQ130:AQ131"/>
    <mergeCell ref="AR130:BA130"/>
    <mergeCell ref="BB130:BE130"/>
    <mergeCell ref="BF130:BG130"/>
    <mergeCell ref="AJ131:AL131"/>
    <mergeCell ref="AM131:AN131"/>
    <mergeCell ref="AR131:BA131"/>
    <mergeCell ref="BB131:BE131"/>
    <mergeCell ref="BF131:BG131"/>
    <mergeCell ref="Y132:AB133"/>
    <mergeCell ref="AJ132:AL132"/>
    <mergeCell ref="AM132:AN132"/>
    <mergeCell ref="BB125:BE125"/>
    <mergeCell ref="BF125:BG125"/>
    <mergeCell ref="AJ126:AL126"/>
    <mergeCell ref="AM126:AN126"/>
    <mergeCell ref="AR126:BA126"/>
    <mergeCell ref="BB126:BE126"/>
    <mergeCell ref="BF126:BG126"/>
    <mergeCell ref="Y127:AB128"/>
    <mergeCell ref="AJ127:AL127"/>
    <mergeCell ref="AM127:AN127"/>
    <mergeCell ref="B124:C128"/>
    <mergeCell ref="D124:E128"/>
    <mergeCell ref="F124:G128"/>
    <mergeCell ref="H124:I128"/>
    <mergeCell ref="J124:K128"/>
    <mergeCell ref="L124:M128"/>
    <mergeCell ref="N124:O128"/>
    <mergeCell ref="P124:Q128"/>
    <mergeCell ref="U124:U128"/>
    <mergeCell ref="AQ127:AQ128"/>
    <mergeCell ref="AR127:BA127"/>
    <mergeCell ref="BB127:BE127"/>
    <mergeCell ref="BF127:BG127"/>
    <mergeCell ref="AJ128:AL128"/>
    <mergeCell ref="AM128:AN128"/>
    <mergeCell ref="AR128:BA128"/>
    <mergeCell ref="BB128:BE128"/>
    <mergeCell ref="BF128:BG128"/>
    <mergeCell ref="V124:V128"/>
    <mergeCell ref="Y124:AB124"/>
    <mergeCell ref="AG124:AI124"/>
    <mergeCell ref="AJ124:AL124"/>
    <mergeCell ref="B119:C123"/>
    <mergeCell ref="D119:E123"/>
    <mergeCell ref="F119:G123"/>
    <mergeCell ref="H119:I123"/>
    <mergeCell ref="J119:K123"/>
    <mergeCell ref="L119:M123"/>
    <mergeCell ref="N119:O123"/>
    <mergeCell ref="P119:Q123"/>
    <mergeCell ref="U119:U123"/>
    <mergeCell ref="AQ122:AQ123"/>
    <mergeCell ref="AR122:BA122"/>
    <mergeCell ref="BB122:BE122"/>
    <mergeCell ref="BF122:BG122"/>
    <mergeCell ref="AJ123:AL123"/>
    <mergeCell ref="AM123:AN123"/>
    <mergeCell ref="AR123:BA123"/>
    <mergeCell ref="BB123:BE123"/>
    <mergeCell ref="BF123:BG123"/>
    <mergeCell ref="V119:V123"/>
    <mergeCell ref="Y119:AB119"/>
    <mergeCell ref="AG119:AI119"/>
    <mergeCell ref="AJ119:AL119"/>
    <mergeCell ref="AO119:AO123"/>
    <mergeCell ref="AR119:BA119"/>
    <mergeCell ref="BB119:BE119"/>
    <mergeCell ref="BF119:BG119"/>
    <mergeCell ref="BB168:BE168"/>
    <mergeCell ref="BF168:BG168"/>
    <mergeCell ref="V164:V168"/>
    <mergeCell ref="Y164:AB164"/>
    <mergeCell ref="AG164:AI164"/>
    <mergeCell ref="AJ164:AL164"/>
    <mergeCell ref="AO164:AO168"/>
    <mergeCell ref="AR164:BA164"/>
    <mergeCell ref="BB164:BE164"/>
    <mergeCell ref="BF164:BG164"/>
    <mergeCell ref="BH119:BH123"/>
    <mergeCell ref="Y120:AB121"/>
    <mergeCell ref="AJ120:AL120"/>
    <mergeCell ref="AM120:AN120"/>
    <mergeCell ref="AQ120:AQ121"/>
    <mergeCell ref="AR120:BA120"/>
    <mergeCell ref="BB120:BE120"/>
    <mergeCell ref="BF120:BG120"/>
    <mergeCell ref="AJ121:AL121"/>
    <mergeCell ref="AM121:AN121"/>
    <mergeCell ref="AR121:BA121"/>
    <mergeCell ref="BB121:BE121"/>
    <mergeCell ref="BF121:BG121"/>
    <mergeCell ref="Y122:AB123"/>
    <mergeCell ref="AJ122:AL122"/>
    <mergeCell ref="AM122:AN122"/>
    <mergeCell ref="BH124:BH128"/>
    <mergeCell ref="Y125:AB126"/>
    <mergeCell ref="AJ125:AL125"/>
    <mergeCell ref="AM125:AN125"/>
    <mergeCell ref="AQ125:AQ126"/>
    <mergeCell ref="AR125:BA125"/>
    <mergeCell ref="BH164:BH168"/>
    <mergeCell ref="Y165:AB166"/>
    <mergeCell ref="AJ165:AL165"/>
    <mergeCell ref="AM165:AN165"/>
    <mergeCell ref="AQ165:AQ166"/>
    <mergeCell ref="AR165:BA165"/>
    <mergeCell ref="BB165:BE165"/>
    <mergeCell ref="BF165:BG165"/>
    <mergeCell ref="AJ166:AL166"/>
    <mergeCell ref="AM166:AN166"/>
    <mergeCell ref="AR166:BA166"/>
    <mergeCell ref="BB166:BE166"/>
    <mergeCell ref="BF166:BG166"/>
    <mergeCell ref="Y167:AB168"/>
    <mergeCell ref="AJ167:AL167"/>
    <mergeCell ref="AM167:AN167"/>
    <mergeCell ref="B164:C168"/>
    <mergeCell ref="D164:E168"/>
    <mergeCell ref="F164:G168"/>
    <mergeCell ref="H164:I168"/>
    <mergeCell ref="J164:K168"/>
    <mergeCell ref="L164:M168"/>
    <mergeCell ref="N164:O168"/>
    <mergeCell ref="P164:Q168"/>
    <mergeCell ref="U164:U168"/>
    <mergeCell ref="AQ167:AQ168"/>
    <mergeCell ref="AR167:BA167"/>
    <mergeCell ref="BB167:BE167"/>
    <mergeCell ref="BF167:BG167"/>
    <mergeCell ref="AJ168:AL168"/>
    <mergeCell ref="AM168:AN168"/>
    <mergeCell ref="AR168:BA168"/>
    <mergeCell ref="F154:G158"/>
    <mergeCell ref="H154:I158"/>
    <mergeCell ref="J154:K158"/>
    <mergeCell ref="L154:M158"/>
    <mergeCell ref="N154:O158"/>
    <mergeCell ref="P154:Q158"/>
    <mergeCell ref="U154:U158"/>
    <mergeCell ref="V154:V158"/>
    <mergeCell ref="Y154:AB154"/>
    <mergeCell ref="AG154:AI154"/>
    <mergeCell ref="AJ154:AL154"/>
    <mergeCell ref="AO154:AO158"/>
    <mergeCell ref="BH159:BH163"/>
    <mergeCell ref="Y160:AB161"/>
    <mergeCell ref="AJ160:AL160"/>
    <mergeCell ref="AM160:AN160"/>
    <mergeCell ref="AQ160:AQ161"/>
    <mergeCell ref="AR160:BA160"/>
    <mergeCell ref="BB160:BE160"/>
    <mergeCell ref="BF160:BG160"/>
    <mergeCell ref="AJ161:AL161"/>
    <mergeCell ref="AM161:AN161"/>
    <mergeCell ref="AR161:BA161"/>
    <mergeCell ref="BB161:BE161"/>
    <mergeCell ref="BF161:BG161"/>
    <mergeCell ref="Y162:AB163"/>
    <mergeCell ref="AJ162:AL162"/>
    <mergeCell ref="AM162:AN162"/>
    <mergeCell ref="AQ162:AQ163"/>
    <mergeCell ref="AR162:BA162"/>
    <mergeCell ref="BB162:BE162"/>
    <mergeCell ref="BF162:BG162"/>
    <mergeCell ref="B159:C163"/>
    <mergeCell ref="D159:E163"/>
    <mergeCell ref="F159:G163"/>
    <mergeCell ref="H159:I163"/>
    <mergeCell ref="J159:K163"/>
    <mergeCell ref="L159:M163"/>
    <mergeCell ref="N159:O163"/>
    <mergeCell ref="P159:Q163"/>
    <mergeCell ref="U159:U163"/>
    <mergeCell ref="V159:V163"/>
    <mergeCell ref="Y159:AB159"/>
    <mergeCell ref="AG159:AI159"/>
    <mergeCell ref="AJ159:AL159"/>
    <mergeCell ref="AO159:AO163"/>
    <mergeCell ref="AR159:BA159"/>
    <mergeCell ref="BB159:BE159"/>
    <mergeCell ref="BF159:BG159"/>
    <mergeCell ref="BF163:BG163"/>
    <mergeCell ref="AJ163:AL163"/>
    <mergeCell ref="AM163:AN163"/>
    <mergeCell ref="AR163:BA163"/>
    <mergeCell ref="BB163:BE163"/>
    <mergeCell ref="AR154:BA154"/>
    <mergeCell ref="BB154:BE154"/>
    <mergeCell ref="BF154:BG154"/>
    <mergeCell ref="BH154:BH158"/>
    <mergeCell ref="Y155:AB156"/>
    <mergeCell ref="AJ155:AL155"/>
    <mergeCell ref="AM155:AN155"/>
    <mergeCell ref="AQ155:AQ156"/>
    <mergeCell ref="AR155:BA155"/>
    <mergeCell ref="BB155:BE155"/>
    <mergeCell ref="BF155:BG155"/>
    <mergeCell ref="AJ156:AL156"/>
    <mergeCell ref="AM156:AN156"/>
    <mergeCell ref="AR156:BA156"/>
    <mergeCell ref="BB156:BE156"/>
    <mergeCell ref="BF156:BG156"/>
    <mergeCell ref="Y157:AB158"/>
    <mergeCell ref="AJ157:AL157"/>
    <mergeCell ref="AM157:AN157"/>
    <mergeCell ref="AQ157:AQ158"/>
    <mergeCell ref="AR157:BA157"/>
    <mergeCell ref="BB157:BE157"/>
    <mergeCell ref="BF157:BG157"/>
    <mergeCell ref="AJ158:AL158"/>
    <mergeCell ref="AM158:AN158"/>
    <mergeCell ref="AR158:BA158"/>
    <mergeCell ref="BB158:BE158"/>
    <mergeCell ref="BF158:BG158"/>
    <mergeCell ref="BH149:BH153"/>
    <mergeCell ref="Y150:AB151"/>
    <mergeCell ref="AJ150:AL150"/>
    <mergeCell ref="AM150:AN150"/>
    <mergeCell ref="AQ150:AQ151"/>
    <mergeCell ref="AR150:BA150"/>
    <mergeCell ref="BB150:BE150"/>
    <mergeCell ref="BF150:BG150"/>
    <mergeCell ref="AJ151:AL151"/>
    <mergeCell ref="AM151:AN151"/>
    <mergeCell ref="AR151:BA151"/>
    <mergeCell ref="BB151:BE151"/>
    <mergeCell ref="BF151:BG151"/>
    <mergeCell ref="Y152:AB153"/>
    <mergeCell ref="AJ152:AL152"/>
    <mergeCell ref="AM152:AN152"/>
    <mergeCell ref="AQ152:AQ153"/>
    <mergeCell ref="AR152:BA152"/>
    <mergeCell ref="BB152:BE152"/>
    <mergeCell ref="BF152:BG152"/>
    <mergeCell ref="AJ153:AL153"/>
    <mergeCell ref="AM153:AN153"/>
    <mergeCell ref="AR153:BA153"/>
    <mergeCell ref="BB153:BE153"/>
    <mergeCell ref="BF153:BG153"/>
    <mergeCell ref="B10:E10"/>
    <mergeCell ref="F10:M10"/>
    <mergeCell ref="N10:P10"/>
    <mergeCell ref="B12:Q12"/>
    <mergeCell ref="B13:F13"/>
    <mergeCell ref="G13:I13"/>
    <mergeCell ref="K13:O13"/>
    <mergeCell ref="P13:Q13"/>
    <mergeCell ref="A3:E3"/>
    <mergeCell ref="N5:O5"/>
    <mergeCell ref="P5:Q5"/>
    <mergeCell ref="M8:N8"/>
    <mergeCell ref="O8:Q8"/>
    <mergeCell ref="B14:Q14"/>
    <mergeCell ref="B15:Q15"/>
    <mergeCell ref="A1:G1"/>
    <mergeCell ref="O1:Q1"/>
    <mergeCell ref="F3:Q3"/>
    <mergeCell ref="B16:C18"/>
    <mergeCell ref="D16:E18"/>
    <mergeCell ref="F16:I16"/>
    <mergeCell ref="J16:M16"/>
    <mergeCell ref="N16:O16"/>
    <mergeCell ref="P16:Q16"/>
    <mergeCell ref="F17:G17"/>
    <mergeCell ref="H17:I17"/>
    <mergeCell ref="J17:M17"/>
    <mergeCell ref="N17:O17"/>
    <mergeCell ref="P17:Q17"/>
    <mergeCell ref="U17:V17"/>
    <mergeCell ref="F18:G18"/>
    <mergeCell ref="H18:I18"/>
    <mergeCell ref="J18:K18"/>
    <mergeCell ref="L18:M18"/>
    <mergeCell ref="N18:O18"/>
    <mergeCell ref="P18:Q18"/>
    <mergeCell ref="BH19:BH23"/>
    <mergeCell ref="AJ20:AL20"/>
    <mergeCell ref="AM20:AN20"/>
    <mergeCell ref="AQ20:AQ21"/>
    <mergeCell ref="AR20:BA20"/>
    <mergeCell ref="N19:O23"/>
    <mergeCell ref="P19:Q23"/>
    <mergeCell ref="U19:U23"/>
    <mergeCell ref="V19:V23"/>
    <mergeCell ref="Y19:AB19"/>
    <mergeCell ref="AG19:AI19"/>
    <mergeCell ref="Y20:AB21"/>
    <mergeCell ref="Y22:AB23"/>
    <mergeCell ref="BB20:BE20"/>
    <mergeCell ref="BF20:BG20"/>
    <mergeCell ref="AJ21:AL21"/>
    <mergeCell ref="AM21:AN21"/>
    <mergeCell ref="AR21:BA21"/>
    <mergeCell ref="BB21:BE21"/>
    <mergeCell ref="BF21:BG21"/>
    <mergeCell ref="AJ19:AL19"/>
    <mergeCell ref="AO19:AO23"/>
    <mergeCell ref="AR19:BA19"/>
    <mergeCell ref="BB19:BE19"/>
    <mergeCell ref="BF19:BG19"/>
    <mergeCell ref="AJ22:AL22"/>
    <mergeCell ref="AM22:AN22"/>
    <mergeCell ref="AQ22:AQ23"/>
    <mergeCell ref="AR22:BA22"/>
    <mergeCell ref="BB22:BE22"/>
    <mergeCell ref="BF22:BG22"/>
    <mergeCell ref="AJ23:AL23"/>
    <mergeCell ref="AM23:AN23"/>
    <mergeCell ref="AR23:BA23"/>
    <mergeCell ref="BB23:BE23"/>
    <mergeCell ref="BF23:BG23"/>
    <mergeCell ref="B24:C28"/>
    <mergeCell ref="D24:E28"/>
    <mergeCell ref="F24:G28"/>
    <mergeCell ref="H24:I28"/>
    <mergeCell ref="J24:K28"/>
    <mergeCell ref="L24:M28"/>
    <mergeCell ref="N24:O28"/>
    <mergeCell ref="P24:Q28"/>
    <mergeCell ref="U24:U28"/>
    <mergeCell ref="B19:C23"/>
    <mergeCell ref="D19:E23"/>
    <mergeCell ref="F19:G23"/>
    <mergeCell ref="H19:I23"/>
    <mergeCell ref="J19:K23"/>
    <mergeCell ref="L19:M23"/>
    <mergeCell ref="BB24:BE24"/>
    <mergeCell ref="BF24:BG24"/>
    <mergeCell ref="BH24:BH28"/>
    <mergeCell ref="Y25:AB26"/>
    <mergeCell ref="AJ25:AL25"/>
    <mergeCell ref="AM25:AN25"/>
    <mergeCell ref="AQ25:AQ26"/>
    <mergeCell ref="AR25:BA25"/>
    <mergeCell ref="BB25:BE25"/>
    <mergeCell ref="BF25:BG25"/>
    <mergeCell ref="Y24:AB24"/>
    <mergeCell ref="AG24:AI24"/>
    <mergeCell ref="AJ24:AL24"/>
    <mergeCell ref="AO24:AO28"/>
    <mergeCell ref="AR24:BA24"/>
    <mergeCell ref="AJ26:AL26"/>
    <mergeCell ref="AM26:AN26"/>
    <mergeCell ref="AR26:BA26"/>
    <mergeCell ref="AM28:AN28"/>
    <mergeCell ref="BB26:BE26"/>
    <mergeCell ref="BF26:BG26"/>
    <mergeCell ref="Y27:AB28"/>
    <mergeCell ref="AJ27:AL27"/>
    <mergeCell ref="AM27:AN27"/>
    <mergeCell ref="AQ27:AQ28"/>
    <mergeCell ref="AR27:BA27"/>
    <mergeCell ref="BB27:BE27"/>
    <mergeCell ref="BF27:BG27"/>
    <mergeCell ref="AJ28:AL28"/>
    <mergeCell ref="AR28:BA28"/>
    <mergeCell ref="BB28:BE28"/>
    <mergeCell ref="BF28:BG28"/>
    <mergeCell ref="B29:C33"/>
    <mergeCell ref="D29:E33"/>
    <mergeCell ref="F29:G33"/>
    <mergeCell ref="H29:I33"/>
    <mergeCell ref="J29:K33"/>
    <mergeCell ref="L29:M33"/>
    <mergeCell ref="N29:O33"/>
    <mergeCell ref="V24:V28"/>
    <mergeCell ref="BH29:BH33"/>
    <mergeCell ref="Y30:AB31"/>
    <mergeCell ref="AJ30:AL30"/>
    <mergeCell ref="AM30:AN30"/>
    <mergeCell ref="AQ30:AQ31"/>
    <mergeCell ref="AR30:BA30"/>
    <mergeCell ref="P29:Q33"/>
    <mergeCell ref="U29:U33"/>
    <mergeCell ref="V29:V33"/>
    <mergeCell ref="Y29:AB29"/>
    <mergeCell ref="AG29:AI29"/>
    <mergeCell ref="AJ29:AL29"/>
    <mergeCell ref="Y32:AB33"/>
    <mergeCell ref="AJ32:AL32"/>
    <mergeCell ref="BB30:BE30"/>
    <mergeCell ref="BF30:BG30"/>
    <mergeCell ref="AJ31:AL31"/>
    <mergeCell ref="AM31:AN31"/>
    <mergeCell ref="AR31:BA31"/>
    <mergeCell ref="BB31:BE31"/>
    <mergeCell ref="BF31:BG31"/>
    <mergeCell ref="AO29:AO33"/>
    <mergeCell ref="AR29:BA29"/>
    <mergeCell ref="BB29:BE29"/>
    <mergeCell ref="BF29:BG29"/>
    <mergeCell ref="AM32:AN32"/>
    <mergeCell ref="AQ32:AQ33"/>
    <mergeCell ref="AR32:BA32"/>
    <mergeCell ref="BB32:BE32"/>
    <mergeCell ref="BF32:BG32"/>
    <mergeCell ref="AJ33:AL33"/>
    <mergeCell ref="AM33:AN33"/>
    <mergeCell ref="AR33:BA33"/>
    <mergeCell ref="BB33:BE33"/>
    <mergeCell ref="BF33:BG33"/>
    <mergeCell ref="BH34:BH38"/>
    <mergeCell ref="AJ35:AL35"/>
    <mergeCell ref="AM35:AN35"/>
    <mergeCell ref="AQ35:AQ36"/>
    <mergeCell ref="AR35:BA35"/>
    <mergeCell ref="N34:O38"/>
    <mergeCell ref="P34:Q38"/>
    <mergeCell ref="U34:U38"/>
    <mergeCell ref="V34:V38"/>
    <mergeCell ref="Y34:AB34"/>
    <mergeCell ref="AG34:AI34"/>
    <mergeCell ref="Y35:AB36"/>
    <mergeCell ref="Y37:AB38"/>
    <mergeCell ref="BB35:BE35"/>
    <mergeCell ref="BF35:BG35"/>
    <mergeCell ref="AJ36:AL36"/>
    <mergeCell ref="AM36:AN36"/>
    <mergeCell ref="AR36:BA36"/>
    <mergeCell ref="BB36:BE36"/>
    <mergeCell ref="BF36:BG36"/>
    <mergeCell ref="AJ34:AL34"/>
    <mergeCell ref="AO34:AO38"/>
    <mergeCell ref="AR34:BA34"/>
    <mergeCell ref="BB34:BE34"/>
    <mergeCell ref="BF34:BG34"/>
    <mergeCell ref="AJ37:AL37"/>
    <mergeCell ref="AM37:AN37"/>
    <mergeCell ref="AQ37:AQ38"/>
    <mergeCell ref="AR37:BA37"/>
    <mergeCell ref="BB37:BE37"/>
    <mergeCell ref="BF37:BG37"/>
    <mergeCell ref="AJ38:AL38"/>
    <mergeCell ref="AM38:AN38"/>
    <mergeCell ref="AR38:BA38"/>
    <mergeCell ref="BB38:BE38"/>
    <mergeCell ref="BF38:BG38"/>
    <mergeCell ref="B39:C43"/>
    <mergeCell ref="D39:E43"/>
    <mergeCell ref="F39:G43"/>
    <mergeCell ref="H39:I43"/>
    <mergeCell ref="J39:K43"/>
    <mergeCell ref="L39:M43"/>
    <mergeCell ref="N39:O43"/>
    <mergeCell ref="P39:Q43"/>
    <mergeCell ref="U39:U43"/>
    <mergeCell ref="B34:C38"/>
    <mergeCell ref="D34:E38"/>
    <mergeCell ref="F34:G38"/>
    <mergeCell ref="H34:I38"/>
    <mergeCell ref="J34:K38"/>
    <mergeCell ref="L34:M38"/>
    <mergeCell ref="BB39:BE39"/>
    <mergeCell ref="BF39:BG39"/>
    <mergeCell ref="BH39:BH43"/>
    <mergeCell ref="Y40:AB41"/>
    <mergeCell ref="AJ40:AL40"/>
    <mergeCell ref="AM40:AN40"/>
    <mergeCell ref="AQ40:AQ41"/>
    <mergeCell ref="AR40:BA40"/>
    <mergeCell ref="BB40:BE40"/>
    <mergeCell ref="BF40:BG40"/>
    <mergeCell ref="Y39:AB39"/>
    <mergeCell ref="AG39:AI39"/>
    <mergeCell ref="AJ39:AL39"/>
    <mergeCell ref="AO39:AO43"/>
    <mergeCell ref="AR39:BA39"/>
    <mergeCell ref="AJ41:AL41"/>
    <mergeCell ref="AM41:AN41"/>
    <mergeCell ref="AR41:BA41"/>
    <mergeCell ref="AM43:AN43"/>
    <mergeCell ref="BB41:BE41"/>
    <mergeCell ref="BF41:BG41"/>
    <mergeCell ref="Y42:AB43"/>
    <mergeCell ref="AJ42:AL42"/>
    <mergeCell ref="AM42:AN42"/>
    <mergeCell ref="AQ42:AQ43"/>
    <mergeCell ref="AR42:BA42"/>
    <mergeCell ref="BB42:BE42"/>
    <mergeCell ref="BF42:BG42"/>
    <mergeCell ref="AJ43:AL43"/>
    <mergeCell ref="AR43:BA43"/>
    <mergeCell ref="BB43:BE43"/>
    <mergeCell ref="BF43:BG43"/>
    <mergeCell ref="B44:C48"/>
    <mergeCell ref="D44:E48"/>
    <mergeCell ref="F44:G48"/>
    <mergeCell ref="H44:I48"/>
    <mergeCell ref="J44:K48"/>
    <mergeCell ref="L44:M48"/>
    <mergeCell ref="N44:O48"/>
    <mergeCell ref="V39:V43"/>
    <mergeCell ref="BH44:BH48"/>
    <mergeCell ref="Y45:AB46"/>
    <mergeCell ref="AJ45:AL45"/>
    <mergeCell ref="AM45:AN45"/>
    <mergeCell ref="AQ45:AQ46"/>
    <mergeCell ref="AR45:BA45"/>
    <mergeCell ref="P44:Q48"/>
    <mergeCell ref="U44:U48"/>
    <mergeCell ref="V44:V48"/>
    <mergeCell ref="Y44:AB44"/>
    <mergeCell ref="AG44:AI44"/>
    <mergeCell ref="AJ44:AL44"/>
    <mergeCell ref="Y47:AB48"/>
    <mergeCell ref="AJ47:AL47"/>
    <mergeCell ref="BB45:BE45"/>
    <mergeCell ref="BF45:BG45"/>
    <mergeCell ref="AJ46:AL46"/>
    <mergeCell ref="AM46:AN46"/>
    <mergeCell ref="AR46:BA46"/>
    <mergeCell ref="BB46:BE46"/>
    <mergeCell ref="BF46:BG46"/>
    <mergeCell ref="AO44:AO48"/>
    <mergeCell ref="AR44:BA44"/>
    <mergeCell ref="BB44:BE44"/>
    <mergeCell ref="BF44:BG44"/>
    <mergeCell ref="AM47:AN47"/>
    <mergeCell ref="AQ47:AQ48"/>
    <mergeCell ref="AR47:BA47"/>
    <mergeCell ref="BB47:BE47"/>
    <mergeCell ref="BF47:BG47"/>
    <mergeCell ref="AJ48:AL48"/>
    <mergeCell ref="AM48:AN48"/>
    <mergeCell ref="AR48:BA48"/>
    <mergeCell ref="BB48:BE48"/>
    <mergeCell ref="BF48:BG48"/>
    <mergeCell ref="BH49:BH53"/>
    <mergeCell ref="AJ50:AL50"/>
    <mergeCell ref="AM50:AN50"/>
    <mergeCell ref="AQ50:AQ51"/>
    <mergeCell ref="AR50:BA50"/>
    <mergeCell ref="N49:O53"/>
    <mergeCell ref="P49:Q53"/>
    <mergeCell ref="U49:U53"/>
    <mergeCell ref="V49:V53"/>
    <mergeCell ref="Y49:AB49"/>
    <mergeCell ref="AG49:AI49"/>
    <mergeCell ref="Y50:AB51"/>
    <mergeCell ref="Y52:AB53"/>
    <mergeCell ref="BB50:BE50"/>
    <mergeCell ref="BF50:BG50"/>
    <mergeCell ref="AJ51:AL51"/>
    <mergeCell ref="AM51:AN51"/>
    <mergeCell ref="AR51:BA51"/>
    <mergeCell ref="BB51:BE51"/>
    <mergeCell ref="BF51:BG51"/>
    <mergeCell ref="AJ49:AL49"/>
    <mergeCell ref="AO49:AO53"/>
    <mergeCell ref="AR49:BA49"/>
    <mergeCell ref="BB49:BE49"/>
    <mergeCell ref="BF49:BG49"/>
    <mergeCell ref="AJ52:AL52"/>
    <mergeCell ref="AM52:AN52"/>
    <mergeCell ref="AQ52:AQ53"/>
    <mergeCell ref="AR52:BA52"/>
    <mergeCell ref="BB52:BE52"/>
    <mergeCell ref="BF52:BG52"/>
    <mergeCell ref="AJ53:AL53"/>
    <mergeCell ref="AM53:AN53"/>
    <mergeCell ref="AR53:BA53"/>
    <mergeCell ref="BB53:BE53"/>
    <mergeCell ref="BF53:BG53"/>
    <mergeCell ref="B54:C58"/>
    <mergeCell ref="D54:E58"/>
    <mergeCell ref="F54:G58"/>
    <mergeCell ref="H54:I58"/>
    <mergeCell ref="J54:K58"/>
    <mergeCell ref="L54:M58"/>
    <mergeCell ref="N54:O58"/>
    <mergeCell ref="P54:Q58"/>
    <mergeCell ref="U54:U58"/>
    <mergeCell ref="B49:C53"/>
    <mergeCell ref="D49:E53"/>
    <mergeCell ref="F49:G53"/>
    <mergeCell ref="H49:I53"/>
    <mergeCell ref="J49:K53"/>
    <mergeCell ref="L49:M53"/>
    <mergeCell ref="BB54:BE54"/>
    <mergeCell ref="BF54:BG54"/>
    <mergeCell ref="BH54:BH58"/>
    <mergeCell ref="Y55:AB56"/>
    <mergeCell ref="AJ55:AL55"/>
    <mergeCell ref="AM55:AN55"/>
    <mergeCell ref="AQ55:AQ56"/>
    <mergeCell ref="AR55:BA55"/>
    <mergeCell ref="BB55:BE55"/>
    <mergeCell ref="BF55:BG55"/>
    <mergeCell ref="Y54:AB54"/>
    <mergeCell ref="AG54:AI54"/>
    <mergeCell ref="AJ54:AL54"/>
    <mergeCell ref="AO54:AO58"/>
    <mergeCell ref="AR54:BA54"/>
    <mergeCell ref="AJ56:AL56"/>
    <mergeCell ref="AM56:AN56"/>
    <mergeCell ref="AR56:BA56"/>
    <mergeCell ref="AM58:AN58"/>
    <mergeCell ref="BB56:BE56"/>
    <mergeCell ref="BF56:BG56"/>
    <mergeCell ref="Y57:AB58"/>
    <mergeCell ref="AJ57:AL57"/>
    <mergeCell ref="AM57:AN57"/>
    <mergeCell ref="AQ57:AQ58"/>
    <mergeCell ref="AR57:BA57"/>
    <mergeCell ref="BB57:BE57"/>
    <mergeCell ref="BF57:BG57"/>
    <mergeCell ref="AJ58:AL58"/>
    <mergeCell ref="AR58:BA58"/>
    <mergeCell ref="BB58:BE58"/>
    <mergeCell ref="BF58:BG58"/>
    <mergeCell ref="B59:C63"/>
    <mergeCell ref="D59:E63"/>
    <mergeCell ref="F59:G63"/>
    <mergeCell ref="H59:I63"/>
    <mergeCell ref="J59:K63"/>
    <mergeCell ref="L59:M63"/>
    <mergeCell ref="N59:O63"/>
    <mergeCell ref="V54:V58"/>
    <mergeCell ref="BH59:BH63"/>
    <mergeCell ref="Y60:AB61"/>
    <mergeCell ref="AJ60:AL60"/>
    <mergeCell ref="AM60:AN60"/>
    <mergeCell ref="AQ60:AQ61"/>
    <mergeCell ref="AR60:BA60"/>
    <mergeCell ref="P59:Q63"/>
    <mergeCell ref="U59:U63"/>
    <mergeCell ref="V59:V63"/>
    <mergeCell ref="Y59:AB59"/>
    <mergeCell ref="AG59:AI59"/>
    <mergeCell ref="AJ59:AL59"/>
    <mergeCell ref="Y62:AB63"/>
    <mergeCell ref="AJ62:AL62"/>
    <mergeCell ref="BB60:BE60"/>
    <mergeCell ref="BF60:BG60"/>
    <mergeCell ref="AJ61:AL61"/>
    <mergeCell ref="AM61:AN61"/>
    <mergeCell ref="AR61:BA61"/>
    <mergeCell ref="BB61:BE61"/>
    <mergeCell ref="BF61:BG61"/>
    <mergeCell ref="AO59:AO63"/>
    <mergeCell ref="AR59:BA59"/>
    <mergeCell ref="BB59:BE59"/>
    <mergeCell ref="BF59:BG59"/>
    <mergeCell ref="AM62:AN62"/>
    <mergeCell ref="AQ62:AQ63"/>
    <mergeCell ref="AR62:BA62"/>
    <mergeCell ref="BB62:BE62"/>
    <mergeCell ref="BF62:BG62"/>
    <mergeCell ref="AJ63:AL63"/>
    <mergeCell ref="AM63:AN63"/>
    <mergeCell ref="AR63:BA63"/>
    <mergeCell ref="BB63:BE63"/>
    <mergeCell ref="BF63:BG63"/>
    <mergeCell ref="BH64:BH68"/>
    <mergeCell ref="AJ65:AL65"/>
    <mergeCell ref="AM65:AN65"/>
    <mergeCell ref="AQ65:AQ66"/>
    <mergeCell ref="AR65:BA65"/>
    <mergeCell ref="N64:O68"/>
    <mergeCell ref="P64:Q68"/>
    <mergeCell ref="U64:U68"/>
    <mergeCell ref="V64:V68"/>
    <mergeCell ref="Y64:AB64"/>
    <mergeCell ref="AG64:AI64"/>
    <mergeCell ref="Y65:AB66"/>
    <mergeCell ref="Y67:AB68"/>
    <mergeCell ref="BB65:BE65"/>
    <mergeCell ref="BF65:BG65"/>
    <mergeCell ref="AJ66:AL66"/>
    <mergeCell ref="AM66:AN66"/>
    <mergeCell ref="AR66:BA66"/>
    <mergeCell ref="BB66:BE66"/>
    <mergeCell ref="BF66:BG66"/>
    <mergeCell ref="AJ64:AL64"/>
    <mergeCell ref="AO64:AO68"/>
    <mergeCell ref="AR64:BA64"/>
    <mergeCell ref="BB64:BE64"/>
    <mergeCell ref="BF64:BG64"/>
    <mergeCell ref="AJ67:AL67"/>
    <mergeCell ref="AM67:AN67"/>
    <mergeCell ref="AQ67:AQ68"/>
    <mergeCell ref="AR67:BA67"/>
    <mergeCell ref="BB67:BE67"/>
    <mergeCell ref="BF67:BG67"/>
    <mergeCell ref="AJ68:AL68"/>
    <mergeCell ref="AM68:AN68"/>
    <mergeCell ref="AR68:BA68"/>
    <mergeCell ref="BB68:BE68"/>
    <mergeCell ref="BF68:BG68"/>
    <mergeCell ref="B69:C73"/>
    <mergeCell ref="D69:E73"/>
    <mergeCell ref="F69:G73"/>
    <mergeCell ref="H69:I73"/>
    <mergeCell ref="J69:K73"/>
    <mergeCell ref="L69:M73"/>
    <mergeCell ref="N69:O73"/>
    <mergeCell ref="P69:Q73"/>
    <mergeCell ref="U69:U73"/>
    <mergeCell ref="B64:C68"/>
    <mergeCell ref="D64:E68"/>
    <mergeCell ref="F64:G68"/>
    <mergeCell ref="H64:I68"/>
    <mergeCell ref="J64:K68"/>
    <mergeCell ref="L64:M68"/>
    <mergeCell ref="BB69:BE69"/>
    <mergeCell ref="BF69:BG69"/>
    <mergeCell ref="BH69:BH73"/>
    <mergeCell ref="Y70:AB71"/>
    <mergeCell ref="AJ70:AL70"/>
    <mergeCell ref="AM70:AN70"/>
    <mergeCell ref="AQ70:AQ71"/>
    <mergeCell ref="AR70:BA70"/>
    <mergeCell ref="BB70:BE70"/>
    <mergeCell ref="BF70:BG70"/>
    <mergeCell ref="Y69:AB69"/>
    <mergeCell ref="AG69:AI69"/>
    <mergeCell ref="AJ69:AL69"/>
    <mergeCell ref="AO69:AO73"/>
    <mergeCell ref="AR69:BA69"/>
    <mergeCell ref="AJ71:AL71"/>
    <mergeCell ref="AM71:AN71"/>
    <mergeCell ref="AR71:BA71"/>
    <mergeCell ref="AM73:AN73"/>
    <mergeCell ref="BB71:BE71"/>
    <mergeCell ref="BF71:BG71"/>
    <mergeCell ref="Y72:AB73"/>
    <mergeCell ref="AJ72:AL72"/>
    <mergeCell ref="AM72:AN72"/>
    <mergeCell ref="AQ72:AQ73"/>
    <mergeCell ref="AR72:BA72"/>
    <mergeCell ref="BB72:BE72"/>
    <mergeCell ref="BF72:BG72"/>
    <mergeCell ref="AJ73:AL73"/>
    <mergeCell ref="AR73:BA73"/>
    <mergeCell ref="BB73:BE73"/>
    <mergeCell ref="BF73:BG73"/>
    <mergeCell ref="B74:C78"/>
    <mergeCell ref="D74:E78"/>
    <mergeCell ref="F74:G78"/>
    <mergeCell ref="H74:I78"/>
    <mergeCell ref="J74:K78"/>
    <mergeCell ref="L74:M78"/>
    <mergeCell ref="N74:O78"/>
    <mergeCell ref="V69:V73"/>
    <mergeCell ref="BH74:BH78"/>
    <mergeCell ref="Y75:AB76"/>
    <mergeCell ref="AJ75:AL75"/>
    <mergeCell ref="AM75:AN75"/>
    <mergeCell ref="AQ75:AQ76"/>
    <mergeCell ref="AR75:BA75"/>
    <mergeCell ref="P74:Q78"/>
    <mergeCell ref="U74:U78"/>
    <mergeCell ref="V74:V78"/>
    <mergeCell ref="Y74:AB74"/>
    <mergeCell ref="AG74:AI74"/>
    <mergeCell ref="AJ74:AL74"/>
    <mergeCell ref="Y77:AB78"/>
    <mergeCell ref="AJ77:AL77"/>
    <mergeCell ref="BB75:BE75"/>
    <mergeCell ref="BF75:BG75"/>
    <mergeCell ref="AJ76:AL76"/>
    <mergeCell ref="AM76:AN76"/>
    <mergeCell ref="AR76:BA76"/>
    <mergeCell ref="BB76:BE76"/>
    <mergeCell ref="BF76:BG76"/>
    <mergeCell ref="AO74:AO78"/>
    <mergeCell ref="AR74:BA74"/>
    <mergeCell ref="BB74:BE74"/>
    <mergeCell ref="BF74:BG74"/>
    <mergeCell ref="AM77:AN77"/>
    <mergeCell ref="AQ77:AQ78"/>
    <mergeCell ref="AR77:BA77"/>
    <mergeCell ref="BB77:BE77"/>
    <mergeCell ref="BF77:BG77"/>
    <mergeCell ref="AJ78:AL78"/>
    <mergeCell ref="AM78:AN78"/>
    <mergeCell ref="AR78:BA78"/>
    <mergeCell ref="BB78:BE78"/>
    <mergeCell ref="BF78:BG78"/>
    <mergeCell ref="BH79:BH83"/>
    <mergeCell ref="AJ80:AL80"/>
    <mergeCell ref="AM80:AN80"/>
    <mergeCell ref="AQ80:AQ81"/>
    <mergeCell ref="AR80:BA80"/>
    <mergeCell ref="N79:O83"/>
    <mergeCell ref="P79:Q83"/>
    <mergeCell ref="U79:U83"/>
    <mergeCell ref="V79:V83"/>
    <mergeCell ref="Y79:AB79"/>
    <mergeCell ref="AG79:AI79"/>
    <mergeCell ref="Y80:AB81"/>
    <mergeCell ref="Y82:AB83"/>
    <mergeCell ref="BB80:BE80"/>
    <mergeCell ref="BF80:BG80"/>
    <mergeCell ref="AJ81:AL81"/>
    <mergeCell ref="AM81:AN81"/>
    <mergeCell ref="AR81:BA81"/>
    <mergeCell ref="BB81:BE81"/>
    <mergeCell ref="BF81:BG81"/>
    <mergeCell ref="AJ79:AL79"/>
    <mergeCell ref="AO79:AO83"/>
    <mergeCell ref="AR79:BA79"/>
    <mergeCell ref="BB79:BE79"/>
    <mergeCell ref="BF79:BG79"/>
    <mergeCell ref="AJ82:AL82"/>
    <mergeCell ref="AM82:AN82"/>
    <mergeCell ref="AQ82:AQ83"/>
    <mergeCell ref="AR82:BA82"/>
    <mergeCell ref="BB82:BE82"/>
    <mergeCell ref="BF82:BG82"/>
    <mergeCell ref="AJ83:AL83"/>
    <mergeCell ref="AM83:AN83"/>
    <mergeCell ref="AR83:BA83"/>
    <mergeCell ref="BB83:BE83"/>
    <mergeCell ref="BF83:BG83"/>
    <mergeCell ref="B84:C88"/>
    <mergeCell ref="D84:E88"/>
    <mergeCell ref="F84:G88"/>
    <mergeCell ref="H84:I88"/>
    <mergeCell ref="J84:K88"/>
    <mergeCell ref="L84:M88"/>
    <mergeCell ref="N84:O88"/>
    <mergeCell ref="P84:Q88"/>
    <mergeCell ref="U84:U88"/>
    <mergeCell ref="B79:C83"/>
    <mergeCell ref="D79:E83"/>
    <mergeCell ref="F79:G83"/>
    <mergeCell ref="H79:I83"/>
    <mergeCell ref="J79:K83"/>
    <mergeCell ref="L79:M83"/>
    <mergeCell ref="BB84:BE84"/>
    <mergeCell ref="BF84:BG84"/>
    <mergeCell ref="BH84:BH88"/>
    <mergeCell ref="Y85:AB86"/>
    <mergeCell ref="AJ85:AL85"/>
    <mergeCell ref="AM85:AN85"/>
    <mergeCell ref="AQ85:AQ86"/>
    <mergeCell ref="AR85:BA85"/>
    <mergeCell ref="BB85:BE85"/>
    <mergeCell ref="BF85:BG85"/>
    <mergeCell ref="Y84:AB84"/>
    <mergeCell ref="AG84:AI84"/>
    <mergeCell ref="AJ84:AL84"/>
    <mergeCell ref="AO84:AO88"/>
    <mergeCell ref="AR84:BA84"/>
    <mergeCell ref="AJ86:AL86"/>
    <mergeCell ref="AM86:AN86"/>
    <mergeCell ref="AR86:BA86"/>
    <mergeCell ref="AM88:AN88"/>
    <mergeCell ref="BB86:BE86"/>
    <mergeCell ref="BF86:BG86"/>
    <mergeCell ref="Y87:AB88"/>
    <mergeCell ref="AJ87:AL87"/>
    <mergeCell ref="AM87:AN87"/>
    <mergeCell ref="AQ87:AQ88"/>
    <mergeCell ref="AR87:BA87"/>
    <mergeCell ref="BB87:BE87"/>
    <mergeCell ref="BF87:BG87"/>
    <mergeCell ref="AJ88:AL88"/>
    <mergeCell ref="AR88:BA88"/>
    <mergeCell ref="BB88:BE88"/>
    <mergeCell ref="BF88:BG88"/>
    <mergeCell ref="B89:C93"/>
    <mergeCell ref="D89:E93"/>
    <mergeCell ref="F89:G93"/>
    <mergeCell ref="H89:I93"/>
    <mergeCell ref="J89:K93"/>
    <mergeCell ref="L89:M93"/>
    <mergeCell ref="N89:O93"/>
    <mergeCell ref="V84:V88"/>
    <mergeCell ref="BH89:BH93"/>
    <mergeCell ref="Y90:AB91"/>
    <mergeCell ref="AJ90:AL90"/>
    <mergeCell ref="AM90:AN90"/>
    <mergeCell ref="AQ90:AQ91"/>
    <mergeCell ref="AR90:BA90"/>
    <mergeCell ref="P89:Q93"/>
    <mergeCell ref="U89:U93"/>
    <mergeCell ref="V89:V93"/>
    <mergeCell ref="Y89:AB89"/>
    <mergeCell ref="AG89:AI89"/>
    <mergeCell ref="AJ89:AL89"/>
    <mergeCell ref="Y92:AB93"/>
    <mergeCell ref="AJ92:AL92"/>
    <mergeCell ref="BB90:BE90"/>
    <mergeCell ref="BF90:BG90"/>
    <mergeCell ref="AJ91:AL91"/>
    <mergeCell ref="AM91:AN91"/>
    <mergeCell ref="AR91:BA91"/>
    <mergeCell ref="BB91:BE91"/>
    <mergeCell ref="BF91:BG91"/>
    <mergeCell ref="AO89:AO93"/>
    <mergeCell ref="AR89:BA89"/>
    <mergeCell ref="BB89:BE89"/>
    <mergeCell ref="BF89:BG89"/>
    <mergeCell ref="AM92:AN92"/>
    <mergeCell ref="AQ92:AQ93"/>
    <mergeCell ref="AR92:BA92"/>
    <mergeCell ref="BB92:BE92"/>
    <mergeCell ref="BF92:BG92"/>
    <mergeCell ref="AJ93:AL93"/>
    <mergeCell ref="AM93:AN93"/>
    <mergeCell ref="AR93:BA93"/>
    <mergeCell ref="BB93:BE93"/>
    <mergeCell ref="BF93:BG93"/>
    <mergeCell ref="BH94:BH98"/>
    <mergeCell ref="AJ95:AL95"/>
    <mergeCell ref="AM95:AN95"/>
    <mergeCell ref="AQ95:AQ96"/>
    <mergeCell ref="AR95:BA95"/>
    <mergeCell ref="N94:O98"/>
    <mergeCell ref="P94:Q98"/>
    <mergeCell ref="U94:U98"/>
    <mergeCell ref="V94:V98"/>
    <mergeCell ref="Y94:AB94"/>
    <mergeCell ref="AG94:AI94"/>
    <mergeCell ref="Y95:AB96"/>
    <mergeCell ref="Y97:AB98"/>
    <mergeCell ref="BB95:BE95"/>
    <mergeCell ref="BF95:BG95"/>
    <mergeCell ref="AJ96:AL96"/>
    <mergeCell ref="AM96:AN96"/>
    <mergeCell ref="AR96:BA96"/>
    <mergeCell ref="BB96:BE96"/>
    <mergeCell ref="BF96:BG96"/>
    <mergeCell ref="AJ94:AL94"/>
    <mergeCell ref="AO94:AO98"/>
    <mergeCell ref="AR94:BA94"/>
    <mergeCell ref="BB94:BE94"/>
    <mergeCell ref="BF94:BG94"/>
    <mergeCell ref="AJ97:AL97"/>
    <mergeCell ref="AM97:AN97"/>
    <mergeCell ref="AQ97:AQ98"/>
    <mergeCell ref="AR97:BA97"/>
    <mergeCell ref="BB97:BE97"/>
    <mergeCell ref="BF97:BG97"/>
    <mergeCell ref="AJ98:AL98"/>
    <mergeCell ref="AM98:AN98"/>
    <mergeCell ref="AR98:BA98"/>
    <mergeCell ref="BB98:BE98"/>
    <mergeCell ref="BF98:BG98"/>
    <mergeCell ref="B99:C103"/>
    <mergeCell ref="D99:E103"/>
    <mergeCell ref="F99:G103"/>
    <mergeCell ref="H99:I103"/>
    <mergeCell ref="J99:K103"/>
    <mergeCell ref="L99:M103"/>
    <mergeCell ref="N99:O103"/>
    <mergeCell ref="P99:Q103"/>
    <mergeCell ref="U99:U103"/>
    <mergeCell ref="B94:C98"/>
    <mergeCell ref="D94:E98"/>
    <mergeCell ref="F94:G98"/>
    <mergeCell ref="H94:I98"/>
    <mergeCell ref="J94:K98"/>
    <mergeCell ref="L94:M98"/>
    <mergeCell ref="BB99:BE99"/>
    <mergeCell ref="BF99:BG99"/>
    <mergeCell ref="BH99:BH103"/>
    <mergeCell ref="Y100:AB101"/>
    <mergeCell ref="AJ100:AL100"/>
    <mergeCell ref="AM100:AN100"/>
    <mergeCell ref="AQ100:AQ101"/>
    <mergeCell ref="AR100:BA100"/>
    <mergeCell ref="BB100:BE100"/>
    <mergeCell ref="BF100:BG100"/>
    <mergeCell ref="Y99:AB99"/>
    <mergeCell ref="AG99:AI99"/>
    <mergeCell ref="AJ99:AL99"/>
    <mergeCell ref="AO99:AO103"/>
    <mergeCell ref="AR99:BA99"/>
    <mergeCell ref="AJ101:AL101"/>
    <mergeCell ref="AM101:AN101"/>
    <mergeCell ref="AR101:BA101"/>
    <mergeCell ref="AM103:AN103"/>
    <mergeCell ref="BB101:BE101"/>
    <mergeCell ref="BF101:BG101"/>
    <mergeCell ref="Y102:AB103"/>
    <mergeCell ref="AJ102:AL102"/>
    <mergeCell ref="AM102:AN102"/>
    <mergeCell ref="AQ102:AQ103"/>
    <mergeCell ref="AR102:BA102"/>
    <mergeCell ref="BB102:BE102"/>
    <mergeCell ref="BF102:BG102"/>
    <mergeCell ref="AJ103:AL103"/>
    <mergeCell ref="AR103:BA103"/>
    <mergeCell ref="BB103:BE103"/>
    <mergeCell ref="BF103:BG103"/>
    <mergeCell ref="B104:C108"/>
    <mergeCell ref="D104:E108"/>
    <mergeCell ref="F104:G108"/>
    <mergeCell ref="H104:I108"/>
    <mergeCell ref="J104:K108"/>
    <mergeCell ref="L104:M108"/>
    <mergeCell ref="N104:O108"/>
    <mergeCell ref="V99:V103"/>
    <mergeCell ref="BH104:BH108"/>
    <mergeCell ref="Y105:AB106"/>
    <mergeCell ref="AJ105:AL105"/>
    <mergeCell ref="AM105:AN105"/>
    <mergeCell ref="AQ105:AQ106"/>
    <mergeCell ref="AR105:BA105"/>
    <mergeCell ref="P104:Q108"/>
    <mergeCell ref="U104:U108"/>
    <mergeCell ref="V104:V108"/>
    <mergeCell ref="Y104:AB104"/>
    <mergeCell ref="AG104:AI104"/>
    <mergeCell ref="AJ104:AL104"/>
    <mergeCell ref="Y107:AB108"/>
    <mergeCell ref="AJ107:AL107"/>
    <mergeCell ref="BB105:BE105"/>
    <mergeCell ref="BF105:BG105"/>
    <mergeCell ref="AJ106:AL106"/>
    <mergeCell ref="AM106:AN106"/>
    <mergeCell ref="AR106:BA106"/>
    <mergeCell ref="BB106:BE106"/>
    <mergeCell ref="BF106:BG106"/>
    <mergeCell ref="AO104:AO108"/>
    <mergeCell ref="AR104:BA104"/>
    <mergeCell ref="BB104:BE104"/>
    <mergeCell ref="BF104:BG104"/>
    <mergeCell ref="AM107:AN107"/>
    <mergeCell ref="AQ107:AQ108"/>
    <mergeCell ref="AR107:BA107"/>
    <mergeCell ref="BB107:BE107"/>
    <mergeCell ref="BF107:BG107"/>
    <mergeCell ref="AJ108:AL108"/>
    <mergeCell ref="AM108:AN108"/>
    <mergeCell ref="AR108:BA108"/>
    <mergeCell ref="BB108:BE108"/>
    <mergeCell ref="BF108:BG108"/>
    <mergeCell ref="BH109:BH113"/>
    <mergeCell ref="AJ110:AL110"/>
    <mergeCell ref="AM110:AN110"/>
    <mergeCell ref="AQ110:AQ111"/>
    <mergeCell ref="AR110:BA110"/>
    <mergeCell ref="N109:O113"/>
    <mergeCell ref="P109:Q113"/>
    <mergeCell ref="U109:U113"/>
    <mergeCell ref="V109:V113"/>
    <mergeCell ref="Y109:AB109"/>
    <mergeCell ref="AG109:AI109"/>
    <mergeCell ref="Y110:AB111"/>
    <mergeCell ref="Y112:AB113"/>
    <mergeCell ref="BB110:BE110"/>
    <mergeCell ref="BF110:BG110"/>
    <mergeCell ref="AJ111:AL111"/>
    <mergeCell ref="AM111:AN111"/>
    <mergeCell ref="AR111:BA111"/>
    <mergeCell ref="BB111:BE111"/>
    <mergeCell ref="BF111:BG111"/>
    <mergeCell ref="AJ109:AL109"/>
    <mergeCell ref="AO109:AO113"/>
    <mergeCell ref="AR109:BA109"/>
    <mergeCell ref="BB109:BE109"/>
    <mergeCell ref="BF109:BG109"/>
    <mergeCell ref="AJ112:AL112"/>
    <mergeCell ref="AM112:AN112"/>
    <mergeCell ref="AQ112:AQ113"/>
    <mergeCell ref="AR112:BA112"/>
    <mergeCell ref="BB112:BE112"/>
    <mergeCell ref="BF112:BG112"/>
    <mergeCell ref="AJ113:AL113"/>
    <mergeCell ref="AM113:AN113"/>
    <mergeCell ref="AR113:BA113"/>
    <mergeCell ref="BB113:BE113"/>
    <mergeCell ref="BF113:BG113"/>
    <mergeCell ref="B114:C118"/>
    <mergeCell ref="D114:E118"/>
    <mergeCell ref="F114:G118"/>
    <mergeCell ref="H114:I118"/>
    <mergeCell ref="J114:K118"/>
    <mergeCell ref="L114:M118"/>
    <mergeCell ref="N114:O118"/>
    <mergeCell ref="P114:Q118"/>
    <mergeCell ref="U114:U118"/>
    <mergeCell ref="B109:C113"/>
    <mergeCell ref="D109:E113"/>
    <mergeCell ref="F109:G113"/>
    <mergeCell ref="H109:I113"/>
    <mergeCell ref="J109:K113"/>
    <mergeCell ref="L109:M113"/>
    <mergeCell ref="BB114:BE114"/>
    <mergeCell ref="BF114:BG114"/>
    <mergeCell ref="BH114:BH118"/>
    <mergeCell ref="Y115:AB116"/>
    <mergeCell ref="AJ115:AL115"/>
    <mergeCell ref="AM115:AN115"/>
    <mergeCell ref="AQ115:AQ116"/>
    <mergeCell ref="AR115:BA115"/>
    <mergeCell ref="BB115:BE115"/>
    <mergeCell ref="BF115:BG115"/>
    <mergeCell ref="Y114:AB114"/>
    <mergeCell ref="AG114:AI114"/>
    <mergeCell ref="AJ114:AL114"/>
    <mergeCell ref="AO114:AO118"/>
    <mergeCell ref="AR114:BA114"/>
    <mergeCell ref="AJ116:AL116"/>
    <mergeCell ref="AM116:AN116"/>
    <mergeCell ref="AR116:BA116"/>
    <mergeCell ref="AM118:AN118"/>
    <mergeCell ref="BB116:BE116"/>
    <mergeCell ref="BF116:BG116"/>
    <mergeCell ref="Y117:AB118"/>
    <mergeCell ref="AJ117:AL117"/>
    <mergeCell ref="AM117:AN117"/>
    <mergeCell ref="AQ117:AQ118"/>
    <mergeCell ref="AR117:BA117"/>
    <mergeCell ref="BB117:BE117"/>
    <mergeCell ref="BF117:BG117"/>
    <mergeCell ref="AJ118:AL118"/>
    <mergeCell ref="B170:N170"/>
    <mergeCell ref="O170:P170"/>
    <mergeCell ref="AK170:AM170"/>
    <mergeCell ref="BC170:BG170"/>
    <mergeCell ref="B171:N171"/>
    <mergeCell ref="O171:P171"/>
    <mergeCell ref="AR118:BA118"/>
    <mergeCell ref="BB118:BE118"/>
    <mergeCell ref="BF118:BG118"/>
    <mergeCell ref="Y169:AH169"/>
    <mergeCell ref="AI169:AL169"/>
    <mergeCell ref="AP169:AR169"/>
    <mergeCell ref="V114:V118"/>
    <mergeCell ref="B149:C153"/>
    <mergeCell ref="D149:E153"/>
    <mergeCell ref="F149:G153"/>
    <mergeCell ref="H149:I153"/>
    <mergeCell ref="J149:K153"/>
    <mergeCell ref="L149:M153"/>
    <mergeCell ref="N149:O153"/>
    <mergeCell ref="P149:Q153"/>
    <mergeCell ref="U149:U153"/>
    <mergeCell ref="V149:V153"/>
    <mergeCell ref="Y149:AB149"/>
    <mergeCell ref="AG149:AI149"/>
    <mergeCell ref="AJ149:AL149"/>
    <mergeCell ref="AO149:AO153"/>
    <mergeCell ref="AR149:BA149"/>
    <mergeCell ref="BB149:BE149"/>
    <mergeCell ref="BF149:BG149"/>
    <mergeCell ref="B154:C158"/>
    <mergeCell ref="D154:E158"/>
    <mergeCell ref="AB177:AL177"/>
    <mergeCell ref="AM177:AO177"/>
    <mergeCell ref="E178:L178"/>
    <mergeCell ref="M178:P178"/>
    <mergeCell ref="AB178:AL178"/>
    <mergeCell ref="AM178:AO178"/>
    <mergeCell ref="N174:Q174"/>
    <mergeCell ref="N175:P175"/>
    <mergeCell ref="E177:L177"/>
    <mergeCell ref="M177:P177"/>
    <mergeCell ref="S177:S179"/>
    <mergeCell ref="W177:AA178"/>
    <mergeCell ref="E179:L179"/>
    <mergeCell ref="M179:P179"/>
    <mergeCell ref="AB202:AE202"/>
    <mergeCell ref="AB203:AE203"/>
    <mergeCell ref="AB204:AE204"/>
    <mergeCell ref="E180:L180"/>
    <mergeCell ref="M180:P180"/>
    <mergeCell ref="W180:X180"/>
    <mergeCell ref="Y180:AC180"/>
    <mergeCell ref="AC193:AI193"/>
    <mergeCell ref="AJ193:AK197"/>
    <mergeCell ref="AC194:AI194"/>
    <mergeCell ref="AC195:AI195"/>
    <mergeCell ref="AC196:AI196"/>
    <mergeCell ref="AC197:AI197"/>
  </mergeCells>
  <phoneticPr fontId="3"/>
  <conditionalFormatting sqref="D19">
    <cfRule type="containsBlanks" dxfId="70" priority="32">
      <formula>LEN(TRIM(D19))=0</formula>
    </cfRule>
  </conditionalFormatting>
  <conditionalFormatting sqref="D24 D29 D34 D39 D44 D49 D54 D59 D64 D69 D74 D79 D84 D89 D94 D99 D104 D109 D114">
    <cfRule type="containsBlanks" dxfId="69" priority="22">
      <formula>LEN(TRIM(D24))=0</formula>
    </cfRule>
  </conditionalFormatting>
  <conditionalFormatting sqref="D119 D124 D129 D134 D139 D144">
    <cfRule type="containsBlanks" dxfId="68" priority="8">
      <formula>LEN(TRIM(D119))=0</formula>
    </cfRule>
  </conditionalFormatting>
  <conditionalFormatting sqref="D149 D154 D159 D164">
    <cfRule type="containsBlanks" dxfId="67" priority="15">
      <formula>LEN(TRIM(D149))=0</formula>
    </cfRule>
  </conditionalFormatting>
  <conditionalFormatting sqref="F3">
    <cfRule type="expression" dxfId="66" priority="1">
      <formula>$F$3=""</formula>
    </cfRule>
  </conditionalFormatting>
  <conditionalFormatting sqref="F19">
    <cfRule type="containsBlanks" dxfId="65" priority="28">
      <formula>LEN(TRIM(F19))=0</formula>
    </cfRule>
  </conditionalFormatting>
  <conditionalFormatting sqref="F24 F29 F34 F39 F44 F49 F54 F59 F64 F69 F74 F79 F84 F89 F94 F99 F104 F109 F114">
    <cfRule type="containsBlanks" dxfId="64" priority="21">
      <formula>LEN(TRIM(F24))=0</formula>
    </cfRule>
  </conditionalFormatting>
  <conditionalFormatting sqref="F119 F124 F129 F134 F139 F144">
    <cfRule type="containsBlanks" dxfId="63" priority="7">
      <formula>LEN(TRIM(F119))=0</formula>
    </cfRule>
  </conditionalFormatting>
  <conditionalFormatting sqref="F149 F154 F159 F164">
    <cfRule type="containsBlanks" dxfId="62" priority="14">
      <formula>LEN(TRIM(F149))=0</formula>
    </cfRule>
  </conditionalFormatting>
  <conditionalFormatting sqref="G13">
    <cfRule type="containsBlanks" dxfId="61" priority="30">
      <formula>LEN(TRIM(G13))=0</formula>
    </cfRule>
  </conditionalFormatting>
  <conditionalFormatting sqref="H19">
    <cfRule type="containsBlanks" dxfId="60" priority="27">
      <formula>LEN(TRIM(H19))=0</formula>
    </cfRule>
  </conditionalFormatting>
  <conditionalFormatting sqref="H24 H29 H34 H39 H44 H49 H54 H59 H64 H69 H74 H79 H84 H89 H94 H99 H104 H109 H114">
    <cfRule type="containsBlanks" dxfId="59" priority="20">
      <formula>LEN(TRIM(H24))=0</formula>
    </cfRule>
  </conditionalFormatting>
  <conditionalFormatting sqref="H119 H124 H129 H134 H139 H144">
    <cfRule type="containsBlanks" dxfId="58" priority="6">
      <formula>LEN(TRIM(H119))=0</formula>
    </cfRule>
  </conditionalFormatting>
  <conditionalFormatting sqref="H149 H154 H159 H164">
    <cfRule type="containsBlanks" dxfId="57" priority="13">
      <formula>LEN(TRIM(H149))=0</formula>
    </cfRule>
  </conditionalFormatting>
  <conditionalFormatting sqref="J19">
    <cfRule type="containsBlanks" dxfId="56" priority="26">
      <formula>LEN(TRIM(J19))=0</formula>
    </cfRule>
  </conditionalFormatting>
  <conditionalFormatting sqref="J24 J29 J34 J39 J44 J49 J54 J59 J64 J69 J74 J79 J84 J89 J94 J99 J104 J109 J114">
    <cfRule type="containsBlanks" dxfId="55" priority="19">
      <formula>LEN(TRIM(J24))=0</formula>
    </cfRule>
  </conditionalFormatting>
  <conditionalFormatting sqref="J119 J124 J129 J134 J139 J144">
    <cfRule type="containsBlanks" dxfId="54" priority="5">
      <formula>LEN(TRIM(J119))=0</formula>
    </cfRule>
  </conditionalFormatting>
  <conditionalFormatting sqref="J149 J154 J159 J164">
    <cfRule type="containsBlanks" dxfId="53" priority="12">
      <formula>LEN(TRIM(J149))=0</formula>
    </cfRule>
  </conditionalFormatting>
  <conditionalFormatting sqref="L19">
    <cfRule type="containsBlanks" dxfId="52" priority="25">
      <formula>LEN(TRIM(L19))=0</formula>
    </cfRule>
  </conditionalFormatting>
  <conditionalFormatting sqref="L24 L29 L34 L39 L44 L49 L54 L59 L64 L69 L74 L79 L84 L89 L94 L99 L104 L109 L114">
    <cfRule type="containsBlanks" dxfId="51" priority="18">
      <formula>LEN(TRIM(L24))=0</formula>
    </cfRule>
  </conditionalFormatting>
  <conditionalFormatting sqref="L119 L124 L129 L134 L139 L144">
    <cfRule type="containsBlanks" dxfId="50" priority="4">
      <formula>LEN(TRIM(L119))=0</formula>
    </cfRule>
  </conditionalFormatting>
  <conditionalFormatting sqref="L149 L154 L159 L164">
    <cfRule type="containsBlanks" dxfId="49" priority="11">
      <formula>LEN(TRIM(L149))=0</formula>
    </cfRule>
  </conditionalFormatting>
  <conditionalFormatting sqref="N10">
    <cfRule type="cellIs" dxfId="48" priority="29" operator="equal">
      <formula>""</formula>
    </cfRule>
  </conditionalFormatting>
  <conditionalFormatting sqref="N19">
    <cfRule type="containsBlanks" dxfId="47" priority="24">
      <formula>LEN(TRIM(N19))=0</formula>
    </cfRule>
  </conditionalFormatting>
  <conditionalFormatting sqref="N24 N29 N34 N39 N44 N49 N54 N59 N64 N69 N74 N79 N84 N89 N94 N99 N104 N109 N114">
    <cfRule type="containsBlanks" dxfId="46" priority="17">
      <formula>LEN(TRIM(N24))=0</formula>
    </cfRule>
  </conditionalFormatting>
  <conditionalFormatting sqref="N119 N124 N129 N134 N139 N144">
    <cfRule type="containsBlanks" dxfId="45" priority="3">
      <formula>LEN(TRIM(N119))=0</formula>
    </cfRule>
  </conditionalFormatting>
  <conditionalFormatting sqref="N149 N154 N159 N164">
    <cfRule type="containsBlanks" dxfId="44" priority="10">
      <formula>LEN(TRIM(N149))=0</formula>
    </cfRule>
  </conditionalFormatting>
  <conditionalFormatting sqref="O8">
    <cfRule type="containsBlanks" dxfId="43" priority="34">
      <formula>LEN(TRIM(O8))=0</formula>
    </cfRule>
  </conditionalFormatting>
  <conditionalFormatting sqref="O170:O171">
    <cfRule type="cellIs" dxfId="42" priority="33" operator="equal">
      <formula>""</formula>
    </cfRule>
  </conditionalFormatting>
  <conditionalFormatting sqref="O171">
    <cfRule type="containsText" dxfId="41" priority="31" operator="containsText" text="発電出力値合計と一致させてください">
      <formula>NOT(ISERROR(SEARCH("発電出力値合計と一致させてください",O171)))</formula>
    </cfRule>
  </conditionalFormatting>
  <conditionalFormatting sqref="P19">
    <cfRule type="containsBlanks" dxfId="40" priority="23">
      <formula>LEN(TRIM(P19))=0</formula>
    </cfRule>
  </conditionalFormatting>
  <conditionalFormatting sqref="P24 P29 P34 P39 P44 P49 P54 P59 P64 P69 P74 P79 P84 P89 P94 P99 P104 P109 P114">
    <cfRule type="containsBlanks" dxfId="39" priority="16">
      <formula>LEN(TRIM(P24))=0</formula>
    </cfRule>
  </conditionalFormatting>
  <conditionalFormatting sqref="P119 P124 P129 P134 P139 P144">
    <cfRule type="containsBlanks" dxfId="38" priority="2">
      <formula>LEN(TRIM(P119))=0</formula>
    </cfRule>
  </conditionalFormatting>
  <conditionalFormatting sqref="P149 P154 P159 P164">
    <cfRule type="containsBlanks" dxfId="37" priority="9">
      <formula>LEN(TRIM(P149))=0</formula>
    </cfRule>
  </conditionalFormatting>
  <dataValidations count="4">
    <dataValidation type="list" allowBlank="1" showInputMessage="1" showErrorMessage="1" sqref="N174:Q174" xr:uid="{D1780995-D7AB-44B4-A271-E2037361B0A0}">
      <formula1>IF($P$5="集合",$BN$3:$BN$4,BN5)</formula1>
    </dataValidation>
    <dataValidation type="list" allowBlank="1" showInputMessage="1" showErrorMessage="1" sqref="O8" xr:uid="{6BBB580F-4A03-459E-8352-0524136587E2}">
      <formula1>$BM$3:$BM$5</formula1>
    </dataValidation>
    <dataValidation type="list" allowBlank="1" showInputMessage="1" showErrorMessage="1" sqref="G13" xr:uid="{E973F9F7-FC23-41D2-8781-FD7837943FA7}">
      <formula1>$BL$3:$BL$4</formula1>
    </dataValidation>
    <dataValidation type="custom" allowBlank="1" showInputMessage="1" showErrorMessage="1" errorTitle="数値入力エラー" error="小数点以下第3位を四捨五入してください。" sqref="D19:Q168" xr:uid="{ABF0D3B8-2A88-41C0-9A06-19811561B717}">
      <formula1>D19=ROUND(D19,2)</formula1>
    </dataValidation>
  </dataValidations>
  <printOptions horizontalCentered="1" verticalCentered="1"/>
  <pageMargins left="0.39370078740157483" right="0.39370078740157483" top="0.31496062992125984" bottom="0.23622047244094491" header="0.31496062992125984" footer="0.23622047244094491"/>
  <pageSetup paperSize="9" scale="54" orientation="portrait" r:id="rId1"/>
  <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rgb="FF92D050"/>
    <pageSetUpPr fitToPage="1"/>
  </sheetPr>
  <dimension ref="A1:AX36"/>
  <sheetViews>
    <sheetView view="pageBreakPreview" zoomScaleNormal="100" zoomScaleSheetLayoutView="100" workbookViewId="0">
      <selection sqref="A1:H1"/>
    </sheetView>
  </sheetViews>
  <sheetFormatPr defaultColWidth="4" defaultRowHeight="18" x14ac:dyDescent="0.45"/>
  <cols>
    <col min="1" max="1" width="2.69921875" style="8" customWidth="1"/>
    <col min="2" max="2" width="7.19921875" style="8" bestFit="1" customWidth="1"/>
    <col min="3" max="15" width="4" style="8"/>
    <col min="16" max="16" width="4" style="8" customWidth="1"/>
    <col min="17" max="17" width="4" style="8"/>
    <col min="18" max="18" width="4.69921875" style="8" customWidth="1"/>
    <col min="19" max="20" width="4" style="8"/>
    <col min="21" max="21" width="4" style="3"/>
    <col min="22" max="23" width="4" style="3" customWidth="1"/>
    <col min="24" max="30" width="4" style="3"/>
    <col min="31" max="32" width="9.59765625" style="3" customWidth="1"/>
    <col min="33" max="39" width="4" style="3"/>
    <col min="40" max="40" width="4.69921875" style="3" customWidth="1"/>
    <col min="41" max="41" width="4" style="8" customWidth="1"/>
    <col min="42" max="47" width="4" style="8"/>
    <col min="48" max="48" width="4" style="8" customWidth="1"/>
    <col min="49" max="49" width="9" style="8" bestFit="1" customWidth="1"/>
    <col min="50" max="50" width="14.69921875" style="8" customWidth="1"/>
    <col min="51" max="54" width="4" style="8" customWidth="1"/>
    <col min="55" max="16384" width="4" style="8"/>
  </cols>
  <sheetData>
    <row r="1" spans="1:50" ht="16.2" customHeight="1" x14ac:dyDescent="0.45">
      <c r="A1" s="590" t="s">
        <v>356</v>
      </c>
      <c r="B1" s="590"/>
      <c r="C1" s="590"/>
      <c r="D1" s="590"/>
      <c r="E1" s="590"/>
      <c r="F1" s="590"/>
      <c r="G1" s="590"/>
      <c r="H1" s="590"/>
      <c r="I1" s="32"/>
      <c r="J1" s="10" t="s">
        <v>283</v>
      </c>
      <c r="K1" s="10"/>
      <c r="L1" s="10"/>
      <c r="M1" s="10"/>
      <c r="N1" s="10"/>
      <c r="O1" s="10"/>
      <c r="P1" s="10"/>
      <c r="Q1" s="10"/>
      <c r="R1" s="10"/>
      <c r="S1" s="10"/>
      <c r="T1" s="10"/>
      <c r="U1" s="32"/>
      <c r="V1" s="32"/>
      <c r="W1" s="32"/>
      <c r="X1" s="32"/>
      <c r="Y1" s="32"/>
      <c r="Z1" s="32"/>
      <c r="AA1" s="32"/>
      <c r="AB1" s="32"/>
      <c r="AC1" s="32"/>
      <c r="AD1" s="32"/>
      <c r="AE1" s="32"/>
      <c r="AF1" s="32"/>
      <c r="AG1" s="32"/>
      <c r="AH1" s="32"/>
      <c r="AI1" s="32"/>
    </row>
    <row r="2" spans="1:50" ht="7.95" customHeight="1" x14ac:dyDescent="0.45">
      <c r="A2" s="48"/>
      <c r="B2" s="48"/>
      <c r="C2" s="48"/>
      <c r="D2" s="48"/>
      <c r="E2" s="48"/>
      <c r="F2" s="48"/>
      <c r="G2" s="48"/>
      <c r="H2" s="48"/>
      <c r="I2" s="48"/>
      <c r="J2" s="82"/>
      <c r="K2" s="82"/>
      <c r="L2" s="82"/>
      <c r="M2" s="82"/>
      <c r="N2" s="82"/>
      <c r="O2" s="82"/>
      <c r="P2" s="82"/>
      <c r="Q2" s="82"/>
      <c r="R2" s="82"/>
      <c r="S2" s="82"/>
      <c r="T2" s="10"/>
      <c r="U2" s="32"/>
      <c r="V2" s="32"/>
      <c r="W2" s="32"/>
      <c r="X2" s="32"/>
      <c r="Y2" s="32"/>
      <c r="Z2" s="32"/>
      <c r="AA2" s="32"/>
      <c r="AB2" s="32"/>
      <c r="AC2" s="32"/>
      <c r="AD2" s="32"/>
      <c r="AE2" s="32"/>
      <c r="AF2" s="32"/>
      <c r="AG2" s="32"/>
      <c r="AH2" s="32"/>
      <c r="AI2" s="32"/>
    </row>
    <row r="3" spans="1:50" ht="25.95" customHeight="1" x14ac:dyDescent="0.45">
      <c r="A3" s="701" t="s">
        <v>65</v>
      </c>
      <c r="B3" s="701"/>
      <c r="C3" s="701"/>
      <c r="D3" s="701"/>
      <c r="E3" s="701"/>
      <c r="F3" s="588" t="str">
        <f t="array" ref="F3">IF(第一面!L16:AX17&lt;&gt;"",第一面!L16:AX17,IF(第一面!L24:AX25&lt;&gt;"",第一面!L24:AX25&amp;"　"&amp;第一面!BJ24:CN24&amp;"　"&amp;第一面!BJ25:CN25,""))</f>
        <v/>
      </c>
      <c r="G3" s="589"/>
      <c r="H3" s="589"/>
      <c r="I3" s="589"/>
      <c r="J3" s="589"/>
      <c r="K3" s="589"/>
      <c r="L3" s="589"/>
      <c r="M3" s="589"/>
      <c r="N3" s="589"/>
      <c r="O3" s="589"/>
      <c r="P3" s="589"/>
      <c r="Q3" s="589"/>
      <c r="R3" s="589"/>
      <c r="S3" s="702"/>
      <c r="W3" s="8"/>
      <c r="X3" s="8"/>
      <c r="Y3" s="8"/>
      <c r="Z3" s="8"/>
      <c r="AA3" s="8"/>
      <c r="AB3" s="8"/>
      <c r="AC3" s="8"/>
      <c r="AD3" s="8"/>
      <c r="AW3" s="1" t="s">
        <v>67</v>
      </c>
      <c r="AX3" s="8" t="s">
        <v>266</v>
      </c>
    </row>
    <row r="4" spans="1:50" ht="10.199999999999999" customHeight="1" x14ac:dyDescent="0.45">
      <c r="A4" s="52"/>
      <c r="B4" s="52"/>
      <c r="C4" s="52"/>
      <c r="D4" s="52"/>
      <c r="E4" s="52"/>
      <c r="F4" s="52"/>
      <c r="G4" s="52"/>
      <c r="H4" s="52"/>
      <c r="I4" s="52"/>
      <c r="J4" s="52"/>
      <c r="K4" s="52"/>
      <c r="L4" s="52"/>
      <c r="M4" s="52"/>
      <c r="N4" s="52"/>
      <c r="O4" s="52"/>
      <c r="P4" s="52"/>
      <c r="Q4" s="52"/>
      <c r="R4" s="52"/>
      <c r="S4" s="52"/>
      <c r="W4" s="8"/>
      <c r="X4" s="8"/>
      <c r="Y4" s="8"/>
      <c r="Z4" s="8"/>
      <c r="AA4" s="8"/>
      <c r="AB4" s="8"/>
      <c r="AC4" s="8"/>
      <c r="AD4" s="8"/>
      <c r="AW4" s="1" t="s">
        <v>69</v>
      </c>
      <c r="AX4" s="8" t="s">
        <v>320</v>
      </c>
    </row>
    <row r="5" spans="1:50" ht="26.4" x14ac:dyDescent="0.45">
      <c r="A5" s="53" t="s">
        <v>231</v>
      </c>
      <c r="O5" s="52"/>
      <c r="P5" s="52"/>
      <c r="Q5" s="52"/>
      <c r="R5" s="52"/>
      <c r="S5" s="52"/>
      <c r="T5" s="52"/>
      <c r="U5" s="52"/>
      <c r="AX5" s="8" t="s">
        <v>321</v>
      </c>
    </row>
    <row r="6" spans="1:50" ht="6.75" customHeight="1" x14ac:dyDescent="0.45">
      <c r="U6" s="8"/>
    </row>
    <row r="7" spans="1:50" ht="24" customHeight="1" x14ac:dyDescent="0.4">
      <c r="A7" s="55" t="s">
        <v>105</v>
      </c>
      <c r="O7" s="699" t="s">
        <v>265</v>
      </c>
      <c r="P7" s="700"/>
      <c r="Q7" s="657"/>
      <c r="R7" s="658"/>
      <c r="S7" s="658"/>
      <c r="T7" s="659"/>
      <c r="X7" s="2" t="s">
        <v>103</v>
      </c>
      <c r="AH7" s="8"/>
      <c r="AI7" s="8"/>
      <c r="AJ7" s="8"/>
      <c r="AO7" s="3"/>
    </row>
    <row r="8" spans="1:50" ht="6.6" customHeight="1" x14ac:dyDescent="0.45">
      <c r="A8" s="55"/>
      <c r="X8" s="695" t="s">
        <v>104</v>
      </c>
      <c r="Y8" s="703"/>
      <c r="Z8" s="703"/>
      <c r="AA8" s="703"/>
      <c r="AB8" s="703"/>
      <c r="AC8" s="703"/>
      <c r="AD8" s="696"/>
      <c r="AE8" s="695" t="s">
        <v>86</v>
      </c>
      <c r="AF8" s="696"/>
      <c r="AG8" s="9"/>
      <c r="AH8" s="9"/>
      <c r="AI8" s="9"/>
      <c r="AJ8" s="8"/>
      <c r="AO8" s="3"/>
    </row>
    <row r="9" spans="1:50" ht="27" customHeight="1" x14ac:dyDescent="0.45">
      <c r="B9" s="480" t="s">
        <v>242</v>
      </c>
      <c r="C9" s="481"/>
      <c r="D9" s="481"/>
      <c r="E9" s="705"/>
      <c r="F9" s="706"/>
      <c r="G9" s="707"/>
      <c r="H9" s="707"/>
      <c r="I9" s="707"/>
      <c r="J9" s="708"/>
      <c r="K9" s="679" t="s">
        <v>246</v>
      </c>
      <c r="L9" s="481"/>
      <c r="M9" s="481"/>
      <c r="N9" s="705"/>
      <c r="O9" s="706"/>
      <c r="P9" s="707"/>
      <c r="Q9" s="707"/>
      <c r="R9" s="707"/>
      <c r="S9" s="707"/>
      <c r="T9" s="708"/>
      <c r="X9" s="697"/>
      <c r="Y9" s="704"/>
      <c r="Z9" s="704"/>
      <c r="AA9" s="704"/>
      <c r="AB9" s="704"/>
      <c r="AC9" s="704"/>
      <c r="AD9" s="698"/>
      <c r="AE9" s="697"/>
      <c r="AF9" s="698"/>
      <c r="AG9" s="9"/>
      <c r="AH9" s="9"/>
      <c r="AI9" s="9"/>
      <c r="AJ9" s="8"/>
      <c r="AO9" s="3"/>
    </row>
    <row r="10" spans="1:50" x14ac:dyDescent="0.45">
      <c r="H10" s="115"/>
      <c r="I10" s="115"/>
      <c r="J10" s="115"/>
      <c r="K10" s="115"/>
      <c r="L10" s="115"/>
      <c r="M10" s="115"/>
      <c r="N10" s="116"/>
      <c r="O10" s="116"/>
      <c r="P10" s="116"/>
      <c r="Q10" s="116"/>
      <c r="R10" s="116"/>
      <c r="S10" s="116"/>
      <c r="X10" s="663" t="s">
        <v>106</v>
      </c>
      <c r="Y10" s="664"/>
      <c r="Z10" s="664"/>
      <c r="AA10" s="664"/>
      <c r="AB10" s="664"/>
      <c r="AC10" s="664"/>
      <c r="AD10" s="665"/>
      <c r="AE10" s="669">
        <f>ROUNDDOWN(IF(N13&lt;6.34,MIN(AG11/4*3,N13*190000,950000),0),-3)</f>
        <v>0</v>
      </c>
      <c r="AF10" s="670"/>
      <c r="AG10" s="9" t="s">
        <v>107</v>
      </c>
      <c r="AH10" s="9"/>
      <c r="AI10" s="9"/>
      <c r="AJ10" s="8"/>
      <c r="AO10" s="3"/>
    </row>
    <row r="11" spans="1:50" ht="29.4" customHeight="1" x14ac:dyDescent="0.45">
      <c r="B11" s="561" t="s">
        <v>221</v>
      </c>
      <c r="C11" s="456"/>
      <c r="D11" s="456"/>
      <c r="E11" s="456"/>
      <c r="F11" s="456"/>
      <c r="G11" s="456"/>
      <c r="H11" s="456"/>
      <c r="I11" s="456"/>
      <c r="J11" s="456"/>
      <c r="K11" s="456"/>
      <c r="L11" s="456"/>
      <c r="M11" s="456"/>
      <c r="N11" s="456"/>
      <c r="O11" s="456"/>
      <c r="P11" s="456"/>
      <c r="Q11" s="456"/>
      <c r="R11" s="456"/>
      <c r="S11" s="456"/>
      <c r="T11" s="456"/>
      <c r="X11" s="663" t="s">
        <v>108</v>
      </c>
      <c r="Y11" s="664"/>
      <c r="Z11" s="664"/>
      <c r="AA11" s="664"/>
      <c r="AB11" s="664"/>
      <c r="AC11" s="664"/>
      <c r="AD11" s="665"/>
      <c r="AE11" s="662"/>
      <c r="AF11" s="671"/>
      <c r="AG11" s="662">
        <f>SUM(B13+H13)</f>
        <v>0</v>
      </c>
      <c r="AH11" s="459"/>
      <c r="AI11" s="459"/>
      <c r="AJ11" s="8"/>
      <c r="AO11" s="3"/>
    </row>
    <row r="12" spans="1:50" ht="47.4" customHeight="1" x14ac:dyDescent="0.45">
      <c r="B12" s="679" t="s">
        <v>342</v>
      </c>
      <c r="C12" s="680"/>
      <c r="D12" s="680"/>
      <c r="E12" s="680"/>
      <c r="F12" s="680"/>
      <c r="G12" s="681"/>
      <c r="H12" s="679" t="s">
        <v>299</v>
      </c>
      <c r="I12" s="680"/>
      <c r="J12" s="680"/>
      <c r="K12" s="680"/>
      <c r="L12" s="680"/>
      <c r="M12" s="681"/>
      <c r="N12" s="694" t="s">
        <v>109</v>
      </c>
      <c r="O12" s="692"/>
      <c r="P12" s="692"/>
      <c r="Q12" s="692"/>
      <c r="R12" s="692"/>
      <c r="S12" s="693"/>
      <c r="X12" s="663" t="s">
        <v>110</v>
      </c>
      <c r="Y12" s="664"/>
      <c r="Z12" s="664"/>
      <c r="AA12" s="664"/>
      <c r="AB12" s="664"/>
      <c r="AC12" s="664"/>
      <c r="AD12" s="665"/>
      <c r="AE12" s="672"/>
      <c r="AF12" s="673"/>
      <c r="AJ12" s="8"/>
      <c r="AO12" s="3"/>
    </row>
    <row r="13" spans="1:50" ht="25.95" customHeight="1" x14ac:dyDescent="0.45">
      <c r="B13" s="686"/>
      <c r="C13" s="687"/>
      <c r="D13" s="687"/>
      <c r="E13" s="687"/>
      <c r="F13" s="687"/>
      <c r="G13" s="83" t="s">
        <v>75</v>
      </c>
      <c r="H13" s="688"/>
      <c r="I13" s="689"/>
      <c r="J13" s="689"/>
      <c r="K13" s="689"/>
      <c r="L13" s="689"/>
      <c r="M13" s="83" t="s">
        <v>75</v>
      </c>
      <c r="N13" s="690"/>
      <c r="O13" s="691"/>
      <c r="P13" s="691"/>
      <c r="Q13" s="691"/>
      <c r="R13" s="692" t="s">
        <v>111</v>
      </c>
      <c r="S13" s="693"/>
      <c r="AJ13" s="8"/>
      <c r="AO13" s="3"/>
    </row>
    <row r="14" spans="1:50" ht="15.75" customHeight="1" x14ac:dyDescent="0.45">
      <c r="B14" s="683" t="s">
        <v>334</v>
      </c>
      <c r="C14" s="684"/>
      <c r="D14" s="684"/>
      <c r="E14" s="684"/>
      <c r="F14" s="684"/>
      <c r="G14" s="684"/>
      <c r="H14" s="685"/>
      <c r="I14" s="685"/>
      <c r="J14" s="685"/>
      <c r="K14" s="685"/>
      <c r="L14" s="685"/>
      <c r="M14" s="685"/>
      <c r="N14" s="685"/>
      <c r="O14" s="685"/>
      <c r="P14" s="685"/>
      <c r="Q14" s="685"/>
      <c r="R14" s="685"/>
      <c r="S14" s="685"/>
      <c r="X14" s="3" t="s">
        <v>112</v>
      </c>
      <c r="AJ14" s="8"/>
      <c r="AO14" s="3"/>
    </row>
    <row r="15" spans="1:50" ht="12" customHeight="1" x14ac:dyDescent="0.45">
      <c r="X15" s="666" t="s">
        <v>343</v>
      </c>
      <c r="Y15" s="667"/>
      <c r="Z15" s="667"/>
      <c r="AA15" s="667"/>
      <c r="AB15" s="667"/>
      <c r="AC15" s="667"/>
      <c r="AD15" s="668"/>
      <c r="AE15" s="666" t="s">
        <v>86</v>
      </c>
      <c r="AF15" s="668"/>
      <c r="AJ15" s="8"/>
      <c r="AO15" s="3"/>
    </row>
    <row r="16" spans="1:50" ht="12" customHeight="1" x14ac:dyDescent="0.45">
      <c r="B16" s="112" t="b">
        <v>0</v>
      </c>
      <c r="X16" s="663" t="s">
        <v>106</v>
      </c>
      <c r="Y16" s="664"/>
      <c r="Z16" s="664"/>
      <c r="AA16" s="664"/>
      <c r="AB16" s="664"/>
      <c r="AC16" s="664"/>
      <c r="AD16" s="665"/>
      <c r="AE16" s="669">
        <f>ROUNDDOWN(IF(N13&gt;=6.34,MIN(AG11/4*3,N13*150000),0),-3)</f>
        <v>0</v>
      </c>
      <c r="AF16" s="670"/>
      <c r="AJ16" s="8"/>
      <c r="AO16" s="3"/>
    </row>
    <row r="17" spans="1:41" x14ac:dyDescent="0.45">
      <c r="B17" s="561"/>
      <c r="C17" s="561"/>
      <c r="D17" s="561"/>
      <c r="E17" s="561"/>
      <c r="F17" s="561"/>
      <c r="G17" s="561"/>
      <c r="H17" s="561"/>
      <c r="I17" s="561"/>
      <c r="J17" s="561"/>
      <c r="K17" s="561"/>
      <c r="L17" s="561"/>
      <c r="M17" s="561"/>
      <c r="N17" s="561"/>
      <c r="O17" s="561"/>
      <c r="P17" s="561"/>
      <c r="Q17" s="561"/>
      <c r="R17" s="561"/>
      <c r="S17" s="561"/>
      <c r="T17" s="561"/>
      <c r="X17" s="663" t="s">
        <v>113</v>
      </c>
      <c r="Y17" s="664"/>
      <c r="Z17" s="664"/>
      <c r="AA17" s="664"/>
      <c r="AB17" s="664"/>
      <c r="AC17" s="664"/>
      <c r="AD17" s="665"/>
      <c r="AE17" s="672"/>
      <c r="AF17" s="673"/>
      <c r="AJ17" s="8"/>
      <c r="AO17" s="3"/>
    </row>
    <row r="18" spans="1:41" ht="5.25" customHeight="1" x14ac:dyDescent="0.45">
      <c r="B18" s="64"/>
      <c r="C18" s="64"/>
      <c r="D18" s="64"/>
      <c r="E18" s="64"/>
      <c r="F18" s="64"/>
      <c r="G18" s="64"/>
      <c r="H18" s="64"/>
      <c r="I18" s="64"/>
      <c r="J18" s="64"/>
      <c r="K18" s="64"/>
      <c r="L18" s="64"/>
      <c r="M18" s="64"/>
      <c r="N18" s="64"/>
      <c r="O18" s="64"/>
      <c r="P18" s="64"/>
      <c r="Q18" s="64"/>
      <c r="R18" s="458"/>
      <c r="S18" s="458"/>
      <c r="T18" s="60"/>
      <c r="AC18" s="8"/>
      <c r="AD18" s="8"/>
      <c r="AE18" s="8"/>
      <c r="AF18" s="8"/>
      <c r="AG18" s="8"/>
      <c r="AH18" s="8"/>
      <c r="AI18" s="8"/>
      <c r="AJ18" s="8"/>
      <c r="AK18" s="8"/>
    </row>
    <row r="19" spans="1:41" ht="38.4" customHeight="1" x14ac:dyDescent="0.45">
      <c r="E19" s="84" t="s">
        <v>105</v>
      </c>
      <c r="F19" s="84"/>
      <c r="G19" s="84"/>
      <c r="H19" s="84"/>
      <c r="I19" s="84"/>
      <c r="J19" s="84"/>
      <c r="K19" s="84"/>
      <c r="L19" s="682">
        <f>IF(B16=TRUE,"第三面別紙参照",MAX(AE16,AE10))</f>
        <v>0</v>
      </c>
      <c r="M19" s="682"/>
      <c r="N19" s="682"/>
      <c r="O19" s="682"/>
      <c r="P19" s="682"/>
      <c r="Q19" s="682"/>
      <c r="R19" s="682"/>
      <c r="S19" s="58" t="s">
        <v>75</v>
      </c>
      <c r="AC19" s="8"/>
      <c r="AD19" s="8"/>
      <c r="AE19" s="8"/>
      <c r="AF19" s="8"/>
      <c r="AG19" s="8"/>
      <c r="AH19" s="8"/>
      <c r="AI19" s="8"/>
      <c r="AJ19" s="8"/>
      <c r="AK19" s="8"/>
    </row>
    <row r="20" spans="1:41" x14ac:dyDescent="0.45">
      <c r="B20" s="85"/>
      <c r="C20" s="85"/>
      <c r="D20" s="85"/>
      <c r="E20" s="85"/>
      <c r="F20" s="85"/>
      <c r="G20" s="85"/>
      <c r="H20" s="85"/>
      <c r="I20" s="85"/>
      <c r="J20" s="85"/>
      <c r="K20" s="85"/>
      <c r="L20" s="85"/>
      <c r="M20" s="85"/>
      <c r="N20" s="85"/>
      <c r="O20" s="85"/>
      <c r="P20" s="85"/>
      <c r="Q20" s="85"/>
      <c r="R20" s="85"/>
      <c r="S20" s="85"/>
      <c r="T20" s="85"/>
      <c r="AC20" s="8"/>
      <c r="AD20" s="8"/>
      <c r="AE20" s="8"/>
      <c r="AF20" s="8"/>
      <c r="AG20" s="8"/>
      <c r="AH20" s="8"/>
      <c r="AI20" s="8"/>
      <c r="AJ20" s="8"/>
      <c r="AK20" s="8"/>
      <c r="AL20" s="8"/>
      <c r="AM20" s="8"/>
      <c r="AN20" s="8"/>
    </row>
    <row r="21" spans="1:41" ht="24" customHeight="1" x14ac:dyDescent="0.45">
      <c r="A21" s="55" t="s">
        <v>114</v>
      </c>
      <c r="B21" s="85"/>
      <c r="C21" s="85"/>
      <c r="D21" s="85"/>
      <c r="E21" s="85"/>
      <c r="F21" s="85"/>
      <c r="G21" s="85"/>
      <c r="O21" s="86" t="s">
        <v>265</v>
      </c>
      <c r="P21" s="87"/>
      <c r="Q21" s="657"/>
      <c r="R21" s="658"/>
      <c r="S21" s="658"/>
      <c r="T21" s="659"/>
      <c r="AC21" s="8"/>
      <c r="AD21" s="8"/>
      <c r="AE21" s="8"/>
      <c r="AF21" s="8"/>
      <c r="AG21" s="8"/>
      <c r="AH21" s="8"/>
      <c r="AI21" s="8"/>
      <c r="AJ21" s="8"/>
      <c r="AK21" s="8"/>
      <c r="AL21" s="8"/>
      <c r="AM21" s="8"/>
      <c r="AN21" s="8"/>
    </row>
    <row r="22" spans="1:41" ht="6.75" customHeight="1" x14ac:dyDescent="0.45">
      <c r="A22" s="55"/>
      <c r="B22" s="85"/>
      <c r="C22" s="85"/>
      <c r="D22" s="85"/>
      <c r="E22" s="85"/>
      <c r="F22" s="85"/>
      <c r="G22" s="85"/>
      <c r="O22" s="117"/>
      <c r="P22" s="117"/>
      <c r="Q22" s="117"/>
      <c r="R22" s="117"/>
      <c r="S22" s="117"/>
      <c r="T22" s="118"/>
      <c r="AC22" s="8"/>
      <c r="AD22" s="8"/>
      <c r="AE22" s="8"/>
      <c r="AF22" s="8"/>
      <c r="AG22" s="8"/>
      <c r="AH22" s="8"/>
      <c r="AI22" s="8"/>
      <c r="AJ22" s="8"/>
      <c r="AK22" s="8"/>
      <c r="AL22" s="8"/>
      <c r="AM22" s="8"/>
      <c r="AN22" s="8"/>
    </row>
    <row r="23" spans="1:41" ht="33" customHeight="1" x14ac:dyDescent="0.45">
      <c r="B23" s="660" t="s">
        <v>218</v>
      </c>
      <c r="C23" s="661"/>
      <c r="D23" s="661"/>
      <c r="E23" s="661"/>
      <c r="F23" s="661"/>
      <c r="G23" s="661"/>
      <c r="H23" s="661"/>
      <c r="I23" s="661"/>
      <c r="J23" s="661"/>
      <c r="K23" s="661"/>
      <c r="L23" s="661"/>
      <c r="M23" s="661"/>
      <c r="N23" s="661"/>
      <c r="O23" s="661"/>
      <c r="P23" s="678"/>
      <c r="Q23" s="658"/>
      <c r="R23" s="658"/>
      <c r="S23" s="658"/>
      <c r="T23" s="659"/>
      <c r="AC23" s="8"/>
      <c r="AD23" s="8"/>
      <c r="AE23" s="8"/>
      <c r="AF23" s="8"/>
      <c r="AG23" s="8"/>
      <c r="AH23" s="8"/>
      <c r="AI23" s="8"/>
      <c r="AJ23" s="8"/>
      <c r="AK23" s="8"/>
    </row>
    <row r="24" spans="1:41" ht="12.6" customHeight="1" x14ac:dyDescent="0.45">
      <c r="B24" s="88"/>
      <c r="C24" s="88"/>
      <c r="D24" s="88"/>
      <c r="E24" s="88"/>
      <c r="F24" s="88"/>
      <c r="G24" s="88"/>
      <c r="H24" s="88"/>
      <c r="I24" s="88"/>
      <c r="J24" s="88"/>
      <c r="K24" s="88"/>
      <c r="L24" s="88"/>
      <c r="M24" s="88"/>
      <c r="N24" s="88"/>
      <c r="O24" s="88"/>
      <c r="P24" s="79"/>
      <c r="Q24" s="79"/>
      <c r="R24" s="79"/>
      <c r="S24" s="79"/>
      <c r="T24" s="79"/>
      <c r="V24" s="8"/>
      <c r="W24" s="8"/>
      <c r="X24" s="8"/>
      <c r="Y24" s="8"/>
      <c r="Z24" s="8"/>
      <c r="AA24" s="8"/>
      <c r="AB24" s="8"/>
      <c r="AC24" s="8"/>
      <c r="AD24" s="8"/>
      <c r="AE24" s="8"/>
      <c r="AF24" s="8"/>
      <c r="AG24" s="8"/>
      <c r="AH24" s="8"/>
      <c r="AI24" s="8"/>
    </row>
    <row r="25" spans="1:41" ht="28.2" customHeight="1" x14ac:dyDescent="0.45">
      <c r="B25" s="675" t="s">
        <v>242</v>
      </c>
      <c r="C25" s="676"/>
      <c r="D25" s="676"/>
      <c r="E25" s="677"/>
      <c r="F25" s="654"/>
      <c r="G25" s="655"/>
      <c r="H25" s="655"/>
      <c r="I25" s="655"/>
      <c r="J25" s="656"/>
      <c r="K25" s="675" t="s">
        <v>243</v>
      </c>
      <c r="L25" s="676"/>
      <c r="M25" s="676"/>
      <c r="N25" s="677"/>
      <c r="O25" s="654"/>
      <c r="P25" s="655"/>
      <c r="Q25" s="655"/>
      <c r="R25" s="655"/>
      <c r="S25" s="655"/>
      <c r="T25" s="656"/>
      <c r="V25" s="8"/>
      <c r="W25" s="8"/>
      <c r="X25" s="8"/>
      <c r="Y25" s="8"/>
      <c r="Z25" s="8"/>
      <c r="AA25" s="8"/>
      <c r="AB25" s="8"/>
      <c r="AC25" s="8"/>
      <c r="AD25" s="8"/>
      <c r="AE25" s="8"/>
      <c r="AF25" s="8"/>
      <c r="AG25" s="8"/>
      <c r="AH25" s="8"/>
      <c r="AI25" s="8"/>
    </row>
    <row r="26" spans="1:41" ht="12" customHeight="1" x14ac:dyDescent="0.45">
      <c r="B26" s="89"/>
      <c r="C26" s="89"/>
      <c r="D26" s="89"/>
      <c r="E26" s="89"/>
      <c r="F26" s="89"/>
      <c r="G26" s="89"/>
      <c r="H26" s="119"/>
      <c r="I26" s="119"/>
      <c r="J26" s="73"/>
      <c r="K26" s="89"/>
      <c r="L26" s="89"/>
      <c r="M26" s="89"/>
      <c r="N26" s="89"/>
      <c r="O26" s="89"/>
      <c r="P26" s="89"/>
      <c r="Q26" s="89"/>
      <c r="R26" s="119"/>
      <c r="S26" s="119"/>
      <c r="T26" s="73"/>
      <c r="AH26" s="8"/>
      <c r="AI26" s="8"/>
      <c r="AJ26" s="8"/>
      <c r="AK26" s="8"/>
    </row>
    <row r="27" spans="1:41" ht="27" customHeight="1" x14ac:dyDescent="0.45">
      <c r="B27" s="648" t="s">
        <v>115</v>
      </c>
      <c r="C27" s="649"/>
      <c r="D27" s="649"/>
      <c r="E27" s="649"/>
      <c r="F27" s="649"/>
      <c r="G27" s="649"/>
      <c r="H27" s="652"/>
      <c r="I27" s="653"/>
      <c r="J27" s="90" t="s">
        <v>75</v>
      </c>
      <c r="K27" s="648" t="s">
        <v>116</v>
      </c>
      <c r="L27" s="649"/>
      <c r="M27" s="649"/>
      <c r="N27" s="649"/>
      <c r="O27" s="649"/>
      <c r="P27" s="649"/>
      <c r="Q27" s="649"/>
      <c r="R27" s="652"/>
      <c r="S27" s="653"/>
      <c r="T27" s="90" t="s">
        <v>75</v>
      </c>
      <c r="V27" s="480" t="s">
        <v>219</v>
      </c>
      <c r="W27" s="481"/>
      <c r="X27" s="481"/>
      <c r="Y27" s="481"/>
      <c r="Z27" s="481"/>
      <c r="AA27" s="481"/>
      <c r="AB27" s="482"/>
      <c r="AC27" s="674">
        <f>IF(P23="該当有り",MIN(ROUNDDOWN(H29-R29,-3),1000000),0)</f>
        <v>0</v>
      </c>
      <c r="AD27" s="674"/>
      <c r="AE27" s="674"/>
      <c r="AF27" s="674"/>
      <c r="AG27" s="674"/>
      <c r="AH27" s="674"/>
      <c r="AI27" s="674"/>
      <c r="AJ27" s="8"/>
      <c r="AK27" s="8"/>
      <c r="AL27" s="8"/>
      <c r="AM27" s="8"/>
      <c r="AN27" s="8"/>
    </row>
    <row r="28" spans="1:41" ht="27" customHeight="1" x14ac:dyDescent="0.45">
      <c r="B28" s="648" t="s">
        <v>117</v>
      </c>
      <c r="C28" s="649"/>
      <c r="D28" s="649"/>
      <c r="E28" s="649"/>
      <c r="F28" s="649"/>
      <c r="G28" s="649"/>
      <c r="H28" s="652"/>
      <c r="I28" s="653"/>
      <c r="J28" s="90" t="s">
        <v>75</v>
      </c>
      <c r="K28" s="648" t="s">
        <v>118</v>
      </c>
      <c r="L28" s="649"/>
      <c r="M28" s="649"/>
      <c r="N28" s="649"/>
      <c r="O28" s="649"/>
      <c r="P28" s="649"/>
      <c r="Q28" s="649"/>
      <c r="R28" s="652"/>
      <c r="S28" s="653"/>
      <c r="T28" s="90" t="s">
        <v>75</v>
      </c>
      <c r="U28" s="8"/>
      <c r="V28" s="480" t="s">
        <v>220</v>
      </c>
      <c r="W28" s="481"/>
      <c r="X28" s="481"/>
      <c r="Y28" s="481"/>
      <c r="Z28" s="481"/>
      <c r="AA28" s="481"/>
      <c r="AB28" s="482"/>
      <c r="AC28" s="674">
        <f>IF(P23="該当無し",MIN(ROUNDDOWN(H29/2-R29,-3),500000),0)</f>
        <v>0</v>
      </c>
      <c r="AD28" s="674"/>
      <c r="AE28" s="674"/>
      <c r="AF28" s="674"/>
      <c r="AG28" s="674"/>
      <c r="AH28" s="674"/>
      <c r="AI28" s="674"/>
      <c r="AJ28" s="8"/>
      <c r="AK28" s="8"/>
      <c r="AL28" s="8"/>
      <c r="AM28" s="8"/>
      <c r="AN28" s="8"/>
    </row>
    <row r="29" spans="1:41" ht="27" customHeight="1" x14ac:dyDescent="0.45">
      <c r="B29" s="648" t="s">
        <v>119</v>
      </c>
      <c r="C29" s="649"/>
      <c r="D29" s="649"/>
      <c r="E29" s="649"/>
      <c r="F29" s="649"/>
      <c r="G29" s="649"/>
      <c r="H29" s="650">
        <f>SUM(H27,H28)</f>
        <v>0</v>
      </c>
      <c r="I29" s="651"/>
      <c r="J29" s="90" t="s">
        <v>75</v>
      </c>
      <c r="K29" s="648" t="s">
        <v>120</v>
      </c>
      <c r="L29" s="649"/>
      <c r="M29" s="649"/>
      <c r="N29" s="649"/>
      <c r="O29" s="649"/>
      <c r="P29" s="649"/>
      <c r="Q29" s="649"/>
      <c r="R29" s="650">
        <f>SUM(R27,R28)</f>
        <v>0</v>
      </c>
      <c r="S29" s="651"/>
      <c r="T29" s="90" t="s">
        <v>75</v>
      </c>
      <c r="U29" s="8"/>
      <c r="V29" s="8"/>
      <c r="W29" s="8"/>
      <c r="X29" s="8"/>
      <c r="Y29" s="8"/>
      <c r="Z29" s="8"/>
      <c r="AA29" s="8"/>
      <c r="AB29" s="8"/>
      <c r="AC29" s="8"/>
      <c r="AD29" s="8"/>
      <c r="AE29" s="8"/>
      <c r="AF29" s="8"/>
      <c r="AG29" s="8"/>
      <c r="AH29" s="8"/>
      <c r="AI29" s="8"/>
      <c r="AJ29" s="8"/>
      <c r="AK29" s="8"/>
      <c r="AL29" s="8"/>
      <c r="AM29" s="8"/>
      <c r="AN29" s="8"/>
    </row>
    <row r="30" spans="1:41" ht="7.95" customHeight="1" x14ac:dyDescent="0.45">
      <c r="U30" s="8"/>
      <c r="V30" s="8"/>
      <c r="W30" s="8"/>
      <c r="X30" s="8"/>
      <c r="Y30" s="8"/>
      <c r="Z30" s="8"/>
      <c r="AA30" s="8"/>
      <c r="AB30" s="8"/>
      <c r="AC30" s="8"/>
      <c r="AD30" s="8"/>
      <c r="AE30" s="8"/>
      <c r="AF30" s="8"/>
      <c r="AG30" s="8"/>
      <c r="AH30" s="8"/>
      <c r="AI30" s="8"/>
      <c r="AJ30" s="8"/>
      <c r="AK30" s="8"/>
      <c r="AL30" s="8"/>
      <c r="AM30" s="8"/>
      <c r="AN30" s="8"/>
    </row>
    <row r="31" spans="1:41" ht="30.6" customHeight="1" x14ac:dyDescent="0.45">
      <c r="E31" s="543" t="s">
        <v>114</v>
      </c>
      <c r="F31" s="543"/>
      <c r="G31" s="543"/>
      <c r="H31" s="543"/>
      <c r="I31" s="543"/>
      <c r="J31" s="543"/>
      <c r="K31" s="543"/>
      <c r="L31" s="647">
        <f>IF(MIN(AC27:AI28)&lt;0,"助成対象外",MAX(AC27:AI28))</f>
        <v>0</v>
      </c>
      <c r="M31" s="647"/>
      <c r="N31" s="647"/>
      <c r="O31" s="647"/>
      <c r="P31" s="647"/>
      <c r="Q31" s="647"/>
      <c r="R31" s="647"/>
      <c r="S31" s="58" t="s">
        <v>75</v>
      </c>
      <c r="U31" s="8"/>
      <c r="V31" s="8"/>
      <c r="W31" s="8"/>
      <c r="X31" s="8"/>
      <c r="Y31" s="8"/>
      <c r="Z31" s="8"/>
      <c r="AA31" s="8"/>
      <c r="AB31" s="8"/>
      <c r="AC31" s="8"/>
      <c r="AD31" s="8"/>
      <c r="AE31" s="8"/>
      <c r="AF31" s="8"/>
      <c r="AG31" s="8"/>
      <c r="AH31" s="8"/>
      <c r="AI31" s="8"/>
      <c r="AJ31" s="8"/>
      <c r="AK31" s="8"/>
      <c r="AL31" s="8"/>
      <c r="AM31" s="8"/>
      <c r="AN31" s="8"/>
    </row>
    <row r="32" spans="1:41" ht="12.75" customHeight="1" x14ac:dyDescent="0.45">
      <c r="B32" s="85"/>
      <c r="C32" s="85"/>
      <c r="D32" s="85"/>
      <c r="E32" s="85"/>
      <c r="F32" s="85"/>
      <c r="G32" s="85"/>
      <c r="H32" s="85"/>
      <c r="I32" s="85"/>
      <c r="J32" s="85"/>
      <c r="K32" s="85"/>
      <c r="L32" s="85"/>
      <c r="M32" s="85"/>
      <c r="N32" s="85"/>
      <c r="O32" s="85"/>
      <c r="P32" s="85"/>
      <c r="Q32" s="85"/>
      <c r="R32" s="85"/>
      <c r="S32" s="85"/>
      <c r="T32" s="85"/>
      <c r="U32" s="8"/>
      <c r="V32" s="8"/>
      <c r="W32" s="8"/>
      <c r="X32" s="8"/>
      <c r="Y32" s="8"/>
      <c r="Z32" s="8"/>
      <c r="AA32" s="8"/>
      <c r="AB32" s="8"/>
      <c r="AC32" s="8"/>
      <c r="AD32" s="8"/>
      <c r="AE32" s="8"/>
      <c r="AF32" s="8"/>
      <c r="AG32" s="8"/>
      <c r="AH32" s="8"/>
      <c r="AI32" s="8"/>
      <c r="AJ32" s="8"/>
      <c r="AK32" s="8"/>
      <c r="AL32" s="8"/>
      <c r="AM32" s="8"/>
      <c r="AN32" s="8"/>
    </row>
    <row r="33" spans="21:37" ht="11.25" customHeight="1" x14ac:dyDescent="0.45">
      <c r="U33" s="8"/>
      <c r="V33" s="8"/>
      <c r="W33" s="8"/>
      <c r="X33" s="8"/>
      <c r="Y33" s="8"/>
      <c r="Z33" s="8"/>
      <c r="AA33" s="8"/>
      <c r="AB33" s="8"/>
      <c r="AC33" s="8"/>
      <c r="AD33" s="8"/>
      <c r="AE33" s="8"/>
      <c r="AF33" s="8"/>
      <c r="AG33" s="8"/>
      <c r="AH33" s="8"/>
      <c r="AI33" s="8"/>
      <c r="AJ33" s="8"/>
      <c r="AK33" s="8"/>
    </row>
    <row r="34" spans="21:37" ht="18.75" customHeight="1" x14ac:dyDescent="0.45">
      <c r="V34" s="8"/>
      <c r="W34" s="8"/>
      <c r="X34" s="8"/>
      <c r="Y34" s="8"/>
      <c r="Z34" s="8"/>
      <c r="AA34" s="8"/>
      <c r="AB34" s="8"/>
      <c r="AC34" s="8"/>
      <c r="AD34" s="8"/>
      <c r="AE34" s="8"/>
      <c r="AF34" s="8"/>
      <c r="AG34" s="8"/>
      <c r="AH34" s="8"/>
      <c r="AI34" s="8"/>
      <c r="AJ34" s="8"/>
      <c r="AK34" s="8"/>
    </row>
    <row r="35" spans="21:37" x14ac:dyDescent="0.45">
      <c r="V35" s="8"/>
      <c r="W35" s="8"/>
      <c r="X35" s="8"/>
      <c r="Y35" s="8"/>
      <c r="Z35" s="8"/>
      <c r="AA35" s="8"/>
      <c r="AB35" s="8"/>
      <c r="AC35" s="8"/>
      <c r="AD35" s="8"/>
      <c r="AE35" s="8"/>
      <c r="AF35" s="8"/>
      <c r="AG35" s="8"/>
      <c r="AH35" s="8"/>
      <c r="AI35" s="8"/>
      <c r="AJ35" s="8"/>
      <c r="AK35" s="8"/>
    </row>
    <row r="36" spans="21:37" x14ac:dyDescent="0.45">
      <c r="V36" s="8"/>
      <c r="W36" s="8"/>
      <c r="X36" s="8"/>
      <c r="Y36" s="8"/>
      <c r="Z36" s="8"/>
      <c r="AA36" s="8"/>
      <c r="AB36" s="8"/>
      <c r="AC36" s="8"/>
      <c r="AD36" s="8"/>
      <c r="AE36" s="8"/>
      <c r="AF36" s="8"/>
      <c r="AG36" s="8"/>
      <c r="AH36" s="8"/>
      <c r="AI36" s="8"/>
      <c r="AJ36" s="8"/>
      <c r="AK36" s="8"/>
    </row>
  </sheetData>
  <sheetProtection algorithmName="SHA-512" hashValue="FY74pOKcZfhg8/na2wlrLL1RpCb4HS0d90c6iP+xmERc++0I+4s/eDYKonpsrpLt3Wg+yqu4oV0deBrs/0a0kA==" saltValue="h3hYYbXuLEq0DbAFZ1xVIw==" spinCount="100000" sheet="1" objects="1" scenarios="1"/>
  <dataConsolidate/>
  <mergeCells count="58">
    <mergeCell ref="A1:H1"/>
    <mergeCell ref="AE8:AF9"/>
    <mergeCell ref="O7:P7"/>
    <mergeCell ref="Q7:T7"/>
    <mergeCell ref="A3:E3"/>
    <mergeCell ref="F3:S3"/>
    <mergeCell ref="X8:AD9"/>
    <mergeCell ref="B9:E9"/>
    <mergeCell ref="F9:J9"/>
    <mergeCell ref="K9:N9"/>
    <mergeCell ref="O9:T9"/>
    <mergeCell ref="H12:M12"/>
    <mergeCell ref="L19:R19"/>
    <mergeCell ref="X17:AD17"/>
    <mergeCell ref="X10:AD10"/>
    <mergeCell ref="B14:S14"/>
    <mergeCell ref="B17:T17"/>
    <mergeCell ref="B12:G12"/>
    <mergeCell ref="B13:F13"/>
    <mergeCell ref="H13:L13"/>
    <mergeCell ref="N13:Q13"/>
    <mergeCell ref="R13:S13"/>
    <mergeCell ref="B11:T11"/>
    <mergeCell ref="N12:S12"/>
    <mergeCell ref="P23:T23"/>
    <mergeCell ref="B27:G27"/>
    <mergeCell ref="H27:I27"/>
    <mergeCell ref="K27:Q27"/>
    <mergeCell ref="B25:E25"/>
    <mergeCell ref="AC27:AI27"/>
    <mergeCell ref="AC28:AI28"/>
    <mergeCell ref="V27:AB27"/>
    <mergeCell ref="V28:AB28"/>
    <mergeCell ref="K25:N25"/>
    <mergeCell ref="AG11:AI11"/>
    <mergeCell ref="X12:AD12"/>
    <mergeCell ref="X15:AD15"/>
    <mergeCell ref="AE15:AF15"/>
    <mergeCell ref="X16:AD16"/>
    <mergeCell ref="AE10:AF12"/>
    <mergeCell ref="X11:AD11"/>
    <mergeCell ref="AE16:AF17"/>
    <mergeCell ref="E31:K31"/>
    <mergeCell ref="L31:R31"/>
    <mergeCell ref="B29:G29"/>
    <mergeCell ref="H29:I29"/>
    <mergeCell ref="R18:S18"/>
    <mergeCell ref="B28:G28"/>
    <mergeCell ref="H28:I28"/>
    <mergeCell ref="K28:Q28"/>
    <mergeCell ref="R28:S28"/>
    <mergeCell ref="F25:J25"/>
    <mergeCell ref="O25:T25"/>
    <mergeCell ref="K29:Q29"/>
    <mergeCell ref="R29:S29"/>
    <mergeCell ref="Q21:T21"/>
    <mergeCell ref="R27:S27"/>
    <mergeCell ref="B23:O23"/>
  </mergeCells>
  <phoneticPr fontId="3"/>
  <conditionalFormatting sqref="B13">
    <cfRule type="expression" dxfId="36" priority="13">
      <formula>$B$13=""</formula>
    </cfRule>
  </conditionalFormatting>
  <conditionalFormatting sqref="F3">
    <cfRule type="expression" dxfId="35" priority="20">
      <formula>$F$3=""</formula>
    </cfRule>
  </conditionalFormatting>
  <conditionalFormatting sqref="F9:J9 O9:T9">
    <cfRule type="containsBlanks" dxfId="34" priority="4">
      <formula>LEN(TRIM(F9))=0</formula>
    </cfRule>
  </conditionalFormatting>
  <conditionalFormatting sqref="F25:J25 O25:T25">
    <cfRule type="containsBlanks" dxfId="33" priority="5">
      <formula>LEN(TRIM(F25))=0</formula>
    </cfRule>
  </conditionalFormatting>
  <conditionalFormatting sqref="H13">
    <cfRule type="expression" dxfId="32" priority="15">
      <formula>$H$13=""</formula>
    </cfRule>
  </conditionalFormatting>
  <conditionalFormatting sqref="H27:I28 R27:S28">
    <cfRule type="containsBlanks" dxfId="31" priority="11">
      <formula>LEN(TRIM(H27))=0</formula>
    </cfRule>
  </conditionalFormatting>
  <conditionalFormatting sqref="N13">
    <cfRule type="expression" dxfId="30" priority="1">
      <formula>$N$13=""</formula>
    </cfRule>
  </conditionalFormatting>
  <conditionalFormatting sqref="P23:T23">
    <cfRule type="containsBlanks" dxfId="29" priority="10">
      <formula>LEN(TRIM(P23))=0</formula>
    </cfRule>
  </conditionalFormatting>
  <conditionalFormatting sqref="Q7">
    <cfRule type="containsBlanks" dxfId="28" priority="3">
      <formula>LEN(TRIM(Q7))=0</formula>
    </cfRule>
  </conditionalFormatting>
  <conditionalFormatting sqref="Q21">
    <cfRule type="containsBlanks" dxfId="27" priority="2">
      <formula>LEN(TRIM(Q21))=0</formula>
    </cfRule>
  </conditionalFormatting>
  <dataValidations count="4">
    <dataValidation type="custom" allowBlank="1" showInputMessage="1" showErrorMessage="1" errorTitle="数値が無効です" error="蓄電池システムの機器費は蓄電容量1kWh当たり20万円を超えることはできません。" sqref="B14" xr:uid="{00000000-0002-0000-0500-000000000000}">
      <formula1>B14/P14&lt;=200000</formula1>
    </dataValidation>
    <dataValidation type="list" allowBlank="1" showInputMessage="1" showErrorMessage="1" sqref="P23:T23" xr:uid="{00000000-0002-0000-0500-000001000000}">
      <formula1>$AW$2:$AW$4</formula1>
    </dataValidation>
    <dataValidation type="list" allowBlank="1" showInputMessage="1" showErrorMessage="1" sqref="Q7:T7 Q21:T21" xr:uid="{00000000-0002-0000-0500-000002000000}">
      <formula1>$AX$3:$AX$5</formula1>
    </dataValidation>
    <dataValidation type="custom" allowBlank="1" showInputMessage="1" showErrorMessage="1" errorTitle="数値エラー" error="購入予定金額を超えることはできません。" sqref="B13" xr:uid="{00000000-0002-0000-0500-000003000000}">
      <formula1>C13&gt;=B13</formula1>
    </dataValidation>
  </dataValidations>
  <printOptions horizontalCentered="1" verticalCentered="1"/>
  <pageMargins left="0.23622047244094491" right="0.23622047244094491" top="0.55118110236220474" bottom="0.35433070866141736" header="0.31496062992125984" footer="0.31496062992125984"/>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9221" r:id="rId4" name="Check Box 5">
              <controlPr locked="0" defaultSize="0" autoFill="0" autoLine="0" autoPict="0">
                <anchor moveWithCells="1">
                  <from>
                    <xdr:col>1</xdr:col>
                    <xdr:colOff>22860</xdr:colOff>
                    <xdr:row>15</xdr:row>
                    <xdr:rowOff>83820</xdr:rowOff>
                  </from>
                  <to>
                    <xdr:col>16</xdr:col>
                    <xdr:colOff>68580</xdr:colOff>
                    <xdr:row>18</xdr:row>
                    <xdr:rowOff>7620</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3">
    <tabColor theme="9" tint="0.79998168889431442"/>
    <pageSetUpPr fitToPage="1"/>
  </sheetPr>
  <dimension ref="B1:BB41"/>
  <sheetViews>
    <sheetView view="pageBreakPreview" zoomScale="85" zoomScaleNormal="100" zoomScaleSheetLayoutView="85" workbookViewId="0"/>
  </sheetViews>
  <sheetFormatPr defaultColWidth="4" defaultRowHeight="18" x14ac:dyDescent="0.45"/>
  <cols>
    <col min="1" max="1" width="2.69921875" style="8" customWidth="1"/>
    <col min="2" max="2" width="7" style="8" bestFit="1" customWidth="1"/>
    <col min="3" max="3" width="4" style="8" customWidth="1"/>
    <col min="4" max="5" width="4" style="8"/>
    <col min="6" max="6" width="3.3984375" style="8" customWidth="1"/>
    <col min="7" max="7" width="1.69921875" style="8" customWidth="1"/>
    <col min="8" max="10" width="4" style="8"/>
    <col min="11" max="11" width="4" style="8" customWidth="1"/>
    <col min="12" max="12" width="4" style="8"/>
    <col min="13" max="14" width="4" style="8" customWidth="1"/>
    <col min="15" max="16" width="4" style="8"/>
    <col min="17" max="17" width="4.69921875" style="8" customWidth="1"/>
    <col min="18" max="19" width="4" style="8" customWidth="1"/>
    <col min="20" max="22" width="4" style="8"/>
    <col min="23" max="23" width="4" style="8" customWidth="1"/>
    <col min="24" max="30" width="4" style="8"/>
    <col min="31" max="31" width="29.8984375" style="8" customWidth="1"/>
    <col min="32" max="32" width="10.3984375" style="8" customWidth="1"/>
    <col min="33" max="33" width="4.09765625" style="8" customWidth="1"/>
    <col min="34" max="34" width="4.19921875" style="8" customWidth="1"/>
    <col min="35" max="40" width="4" style="8"/>
    <col min="41" max="41" width="9.59765625" style="8" customWidth="1"/>
    <col min="42" max="42" width="0.8984375" style="8" customWidth="1"/>
    <col min="43" max="43" width="17.19921875" style="8" bestFit="1" customWidth="1"/>
    <col min="44" max="45" width="4" style="8"/>
    <col min="46" max="46" width="11.5" style="8" customWidth="1"/>
    <col min="47" max="53" width="4" style="8"/>
    <col min="54" max="54" width="0" style="8" hidden="1" customWidth="1"/>
    <col min="55" max="16384" width="4" style="8"/>
  </cols>
  <sheetData>
    <row r="1" spans="2:54" x14ac:dyDescent="0.45">
      <c r="B1" s="709" t="s">
        <v>356</v>
      </c>
      <c r="C1" s="709"/>
      <c r="D1" s="709"/>
      <c r="E1" s="709"/>
      <c r="F1" s="709"/>
      <c r="G1" s="709"/>
      <c r="H1" s="709"/>
      <c r="I1" s="709"/>
      <c r="J1" s="709"/>
      <c r="K1" s="709"/>
      <c r="N1" s="8" t="s">
        <v>415</v>
      </c>
    </row>
    <row r="2" spans="2:54" ht="4.5" customHeight="1" x14ac:dyDescent="0.45">
      <c r="B2" s="120"/>
      <c r="C2" s="121"/>
      <c r="D2" s="121"/>
      <c r="E2" s="121"/>
      <c r="F2" s="121"/>
      <c r="G2" s="121"/>
      <c r="H2" s="121"/>
      <c r="I2" s="121"/>
      <c r="J2" s="121"/>
      <c r="K2" s="121"/>
      <c r="L2" s="121"/>
      <c r="M2" s="121"/>
      <c r="N2" s="121"/>
      <c r="O2" s="121"/>
      <c r="P2" s="121"/>
      <c r="Q2" s="121"/>
      <c r="R2" s="121"/>
      <c r="S2" s="121"/>
      <c r="T2" s="121"/>
      <c r="U2" s="121"/>
      <c r="V2" s="121"/>
      <c r="W2" s="121"/>
      <c r="X2" s="121"/>
      <c r="Y2" s="121"/>
      <c r="Z2" s="121"/>
      <c r="AA2" s="121"/>
      <c r="AB2" s="121"/>
    </row>
    <row r="3" spans="2:54" ht="31.95" customHeight="1" x14ac:dyDescent="0.45">
      <c r="B3" s="578" t="s">
        <v>65</v>
      </c>
      <c r="C3" s="579"/>
      <c r="D3" s="579"/>
      <c r="E3" s="580"/>
      <c r="F3" s="588" t="str">
        <f t="array" ref="F3">IF(第一面!L16:AX17&lt;&gt;"",第一面!L16:AX17,IF(第一面!L24:AX25&lt;&gt;"",第一面!L24:AX25&amp;"　"&amp;第一面!BJ24:CN24&amp;"　"&amp;第一面!BJ25:CN25,""))</f>
        <v/>
      </c>
      <c r="G3" s="589"/>
      <c r="H3" s="589"/>
      <c r="I3" s="589"/>
      <c r="J3" s="589"/>
      <c r="K3" s="589"/>
      <c r="L3" s="589"/>
      <c r="M3" s="589"/>
      <c r="N3" s="589"/>
      <c r="O3" s="589"/>
      <c r="P3" s="589"/>
      <c r="Q3" s="589"/>
      <c r="R3" s="589"/>
      <c r="S3" s="589"/>
      <c r="T3" s="589"/>
      <c r="U3" s="589"/>
      <c r="V3" s="589"/>
      <c r="W3" s="589"/>
      <c r="X3" s="589"/>
      <c r="Y3" s="589"/>
      <c r="Z3" s="589"/>
      <c r="AA3" s="589"/>
      <c r="AB3" s="702"/>
    </row>
    <row r="4" spans="2:54" ht="13.2" customHeight="1" x14ac:dyDescent="0.45">
      <c r="BB4" s="8" t="s">
        <v>214</v>
      </c>
    </row>
    <row r="5" spans="2:54" ht="32.25" customHeight="1" x14ac:dyDescent="0.45">
      <c r="B5" s="745" t="s">
        <v>121</v>
      </c>
      <c r="C5" s="745"/>
      <c r="D5" s="745"/>
      <c r="E5" s="745"/>
      <c r="F5" s="745"/>
      <c r="G5" s="745"/>
      <c r="H5" s="745"/>
      <c r="I5" s="745"/>
      <c r="J5" s="745"/>
      <c r="K5" s="745"/>
      <c r="L5" s="745"/>
      <c r="M5" s="745"/>
      <c r="O5" s="8" t="s">
        <v>337</v>
      </c>
      <c r="BB5" s="8" t="s">
        <v>215</v>
      </c>
    </row>
    <row r="6" spans="2:54" ht="33.75" customHeight="1" x14ac:dyDescent="0.45">
      <c r="B6" s="729" t="s">
        <v>206</v>
      </c>
      <c r="C6" s="729"/>
      <c r="D6" s="729"/>
      <c r="E6" s="729"/>
      <c r="F6" s="729"/>
      <c r="G6" s="729"/>
      <c r="H6" s="737"/>
      <c r="I6" s="738"/>
      <c r="J6" s="739"/>
      <c r="K6" s="740"/>
      <c r="L6" s="90" t="s">
        <v>77</v>
      </c>
      <c r="O6" s="122"/>
      <c r="P6" s="123" t="s">
        <v>338</v>
      </c>
      <c r="Q6" s="73"/>
      <c r="R6" s="90"/>
      <c r="S6" s="122"/>
      <c r="T6" s="744" t="s">
        <v>339</v>
      </c>
      <c r="U6" s="692"/>
      <c r="V6" s="693"/>
      <c r="W6" s="122"/>
      <c r="X6" s="742" t="s">
        <v>340</v>
      </c>
      <c r="Y6" s="742"/>
      <c r="Z6" s="742"/>
      <c r="AA6" s="742"/>
      <c r="AB6" s="743"/>
    </row>
    <row r="7" spans="2:54" ht="17.25" customHeight="1" x14ac:dyDescent="0.45"/>
    <row r="8" spans="2:54" ht="28.2" customHeight="1" x14ac:dyDescent="0.45">
      <c r="B8" s="729" t="s">
        <v>207</v>
      </c>
      <c r="C8" s="729"/>
      <c r="D8" s="729"/>
      <c r="E8" s="729"/>
      <c r="F8" s="729"/>
      <c r="G8" s="729"/>
      <c r="H8" s="737"/>
      <c r="I8" s="738"/>
      <c r="J8" s="738"/>
      <c r="K8" s="738"/>
      <c r="L8" s="90" t="s">
        <v>122</v>
      </c>
      <c r="O8" s="729" t="s">
        <v>244</v>
      </c>
      <c r="P8" s="729"/>
      <c r="Q8" s="729"/>
      <c r="R8" s="729"/>
      <c r="S8" s="729"/>
      <c r="T8" s="729"/>
      <c r="U8" s="729"/>
      <c r="V8" s="741"/>
      <c r="W8" s="741"/>
      <c r="X8" s="741"/>
      <c r="Y8" s="741"/>
      <c r="Z8" s="741"/>
      <c r="AA8" s="741"/>
      <c r="AB8" s="741"/>
    </row>
    <row r="9" spans="2:54" ht="28.2" customHeight="1" x14ac:dyDescent="0.45">
      <c r="B9" s="729" t="s">
        <v>208</v>
      </c>
      <c r="C9" s="729"/>
      <c r="D9" s="729"/>
      <c r="E9" s="729"/>
      <c r="F9" s="729"/>
      <c r="G9" s="729"/>
      <c r="H9" s="737"/>
      <c r="I9" s="738"/>
      <c r="J9" s="738"/>
      <c r="K9" s="738"/>
      <c r="L9" s="90" t="s">
        <v>123</v>
      </c>
      <c r="O9" s="729" t="s">
        <v>245</v>
      </c>
      <c r="P9" s="729"/>
      <c r="Q9" s="729"/>
      <c r="R9" s="729"/>
      <c r="S9" s="729"/>
      <c r="T9" s="729"/>
      <c r="U9" s="729"/>
      <c r="V9" s="741"/>
      <c r="W9" s="741"/>
      <c r="X9" s="741"/>
      <c r="Y9" s="741"/>
      <c r="Z9" s="741"/>
      <c r="AA9" s="741"/>
      <c r="AB9" s="741"/>
    </row>
    <row r="10" spans="2:54" ht="28.5" customHeight="1" x14ac:dyDescent="0.45">
      <c r="B10" s="124" t="s">
        <v>124</v>
      </c>
      <c r="C10" s="125"/>
      <c r="D10" s="125"/>
      <c r="E10" s="125"/>
    </row>
    <row r="11" spans="2:54" ht="53.25" customHeight="1" x14ac:dyDescent="0.45">
      <c r="B11" s="66"/>
      <c r="C11" s="532" t="s">
        <v>335</v>
      </c>
      <c r="D11" s="532"/>
      <c r="E11" s="532"/>
      <c r="F11" s="532"/>
      <c r="G11" s="532"/>
      <c r="H11" s="532"/>
      <c r="I11" s="532"/>
      <c r="J11" s="532"/>
      <c r="K11" s="532"/>
      <c r="L11" s="532"/>
      <c r="M11" s="679" t="s">
        <v>125</v>
      </c>
      <c r="N11" s="680"/>
      <c r="O11" s="680"/>
      <c r="P11" s="680"/>
      <c r="Q11" s="681"/>
      <c r="R11" s="694" t="s">
        <v>109</v>
      </c>
      <c r="S11" s="692"/>
      <c r="T11" s="692"/>
      <c r="U11" s="692"/>
      <c r="V11" s="693"/>
      <c r="W11" s="734" t="s">
        <v>205</v>
      </c>
      <c r="X11" s="735"/>
      <c r="Y11" s="735"/>
      <c r="Z11" s="735"/>
      <c r="AA11" s="735"/>
      <c r="AB11" s="736"/>
      <c r="AE11" s="5" t="s">
        <v>126</v>
      </c>
    </row>
    <row r="12" spans="2:54" ht="29.4" customHeight="1" x14ac:dyDescent="0.45">
      <c r="B12" s="113" t="s">
        <v>127</v>
      </c>
      <c r="C12" s="712"/>
      <c r="D12" s="713"/>
      <c r="E12" s="713"/>
      <c r="F12" s="713"/>
      <c r="G12" s="713"/>
      <c r="H12" s="713"/>
      <c r="I12" s="713"/>
      <c r="J12" s="713"/>
      <c r="K12" s="713"/>
      <c r="L12" s="126" t="s">
        <v>75</v>
      </c>
      <c r="M12" s="712"/>
      <c r="N12" s="713"/>
      <c r="O12" s="713"/>
      <c r="P12" s="713"/>
      <c r="Q12" s="83" t="s">
        <v>75</v>
      </c>
      <c r="R12" s="730"/>
      <c r="S12" s="731"/>
      <c r="T12" s="731"/>
      <c r="U12" s="692" t="s">
        <v>111</v>
      </c>
      <c r="V12" s="693"/>
      <c r="W12" s="732">
        <f t="shared" ref="W12" si="0">MAX(AF12,AO12)</f>
        <v>0</v>
      </c>
      <c r="X12" s="733"/>
      <c r="Y12" s="733"/>
      <c r="Z12" s="733"/>
      <c r="AA12" s="733"/>
      <c r="AB12" s="83" t="s">
        <v>75</v>
      </c>
      <c r="AE12" s="6" t="s">
        <v>128</v>
      </c>
      <c r="AF12" s="7">
        <f t="shared" ref="AF12" si="1">ROUNDDOWN(IF(R12&lt;6.34,MIN(AR12/4*3,R12*190000,950000),0),-3)</f>
        <v>0</v>
      </c>
      <c r="AH12" s="714" t="s">
        <v>129</v>
      </c>
      <c r="AI12" s="714"/>
      <c r="AJ12" s="714"/>
      <c r="AK12" s="714"/>
      <c r="AL12" s="714"/>
      <c r="AM12" s="714"/>
      <c r="AN12" s="714"/>
      <c r="AO12" s="7">
        <f t="shared" ref="AO12:AO21" si="2">ROUNDDOWN(IF(R12&gt;=6.34,MIN(AR12/4*3,R12*150000),0),-3)</f>
        <v>0</v>
      </c>
      <c r="AQ12" s="8" t="s">
        <v>130</v>
      </c>
      <c r="AR12" s="728">
        <f t="shared" ref="AR12:AR21" si="3">C12+M12</f>
        <v>0</v>
      </c>
      <c r="AS12" s="729"/>
      <c r="AT12" s="729"/>
    </row>
    <row r="13" spans="2:54" ht="29.4" customHeight="1" x14ac:dyDescent="0.45">
      <c r="B13" s="113" t="s">
        <v>131</v>
      </c>
      <c r="C13" s="712"/>
      <c r="D13" s="713"/>
      <c r="E13" s="713"/>
      <c r="F13" s="713"/>
      <c r="G13" s="713"/>
      <c r="H13" s="713"/>
      <c r="I13" s="713"/>
      <c r="J13" s="713"/>
      <c r="K13" s="713"/>
      <c r="L13" s="126" t="s">
        <v>75</v>
      </c>
      <c r="M13" s="712"/>
      <c r="N13" s="713"/>
      <c r="O13" s="713"/>
      <c r="P13" s="713"/>
      <c r="Q13" s="83" t="s">
        <v>75</v>
      </c>
      <c r="R13" s="730"/>
      <c r="S13" s="731"/>
      <c r="T13" s="731"/>
      <c r="U13" s="692" t="s">
        <v>111</v>
      </c>
      <c r="V13" s="693"/>
      <c r="W13" s="732">
        <f t="shared" ref="W13" si="4">MAX(AF13,AO13)</f>
        <v>0</v>
      </c>
      <c r="X13" s="733"/>
      <c r="Y13" s="733"/>
      <c r="Z13" s="733"/>
      <c r="AA13" s="733"/>
      <c r="AB13" s="83" t="s">
        <v>75</v>
      </c>
      <c r="AE13" s="6" t="s">
        <v>128</v>
      </c>
      <c r="AF13" s="7">
        <f t="shared" ref="AF13" si="5">ROUNDDOWN(IF(R13&lt;6.34,MIN(AR13/4*3,R13*190000,950000),0),-3)</f>
        <v>0</v>
      </c>
      <c r="AH13" s="714" t="s">
        <v>129</v>
      </c>
      <c r="AI13" s="714"/>
      <c r="AJ13" s="714"/>
      <c r="AK13" s="714"/>
      <c r="AL13" s="714"/>
      <c r="AM13" s="714"/>
      <c r="AN13" s="714"/>
      <c r="AO13" s="7">
        <f t="shared" si="2"/>
        <v>0</v>
      </c>
      <c r="AQ13" s="8" t="s">
        <v>130</v>
      </c>
      <c r="AR13" s="728">
        <f t="shared" si="3"/>
        <v>0</v>
      </c>
      <c r="AS13" s="729"/>
      <c r="AT13" s="729"/>
    </row>
    <row r="14" spans="2:54" ht="29.4" customHeight="1" x14ac:dyDescent="0.45">
      <c r="B14" s="113" t="s">
        <v>132</v>
      </c>
      <c r="C14" s="712"/>
      <c r="D14" s="713"/>
      <c r="E14" s="713"/>
      <c r="F14" s="713"/>
      <c r="G14" s="713"/>
      <c r="H14" s="713"/>
      <c r="I14" s="713"/>
      <c r="J14" s="713"/>
      <c r="K14" s="713"/>
      <c r="L14" s="126" t="s">
        <v>75</v>
      </c>
      <c r="M14" s="712"/>
      <c r="N14" s="713"/>
      <c r="O14" s="713"/>
      <c r="P14" s="713"/>
      <c r="Q14" s="83" t="s">
        <v>75</v>
      </c>
      <c r="R14" s="730"/>
      <c r="S14" s="731"/>
      <c r="T14" s="731"/>
      <c r="U14" s="692" t="s">
        <v>111</v>
      </c>
      <c r="V14" s="693"/>
      <c r="W14" s="732">
        <f t="shared" ref="W14:W21" si="6">MAX(AF14,AO14)</f>
        <v>0</v>
      </c>
      <c r="X14" s="733"/>
      <c r="Y14" s="733"/>
      <c r="Z14" s="733"/>
      <c r="AA14" s="733"/>
      <c r="AB14" s="83" t="s">
        <v>75</v>
      </c>
      <c r="AE14" s="6" t="s">
        <v>128</v>
      </c>
      <c r="AF14" s="7">
        <f t="shared" ref="AF14:AF21" si="7">ROUNDDOWN(IF(R14&lt;6.34,MIN(AR14/4*3,R14*190000,950000),0),-3)</f>
        <v>0</v>
      </c>
      <c r="AH14" s="714" t="s">
        <v>129</v>
      </c>
      <c r="AI14" s="714"/>
      <c r="AJ14" s="714"/>
      <c r="AK14" s="714"/>
      <c r="AL14" s="714"/>
      <c r="AM14" s="714"/>
      <c r="AN14" s="714"/>
      <c r="AO14" s="7">
        <f t="shared" si="2"/>
        <v>0</v>
      </c>
      <c r="AQ14" s="8" t="s">
        <v>130</v>
      </c>
      <c r="AR14" s="728">
        <f t="shared" si="3"/>
        <v>0</v>
      </c>
      <c r="AS14" s="729"/>
      <c r="AT14" s="729"/>
    </row>
    <row r="15" spans="2:54" ht="29.4" customHeight="1" x14ac:dyDescent="0.45">
      <c r="B15" s="113" t="s">
        <v>133</v>
      </c>
      <c r="C15" s="712"/>
      <c r="D15" s="713"/>
      <c r="E15" s="713"/>
      <c r="F15" s="713"/>
      <c r="G15" s="713"/>
      <c r="H15" s="713"/>
      <c r="I15" s="713"/>
      <c r="J15" s="713"/>
      <c r="K15" s="713"/>
      <c r="L15" s="126" t="s">
        <v>75</v>
      </c>
      <c r="M15" s="712"/>
      <c r="N15" s="713"/>
      <c r="O15" s="713"/>
      <c r="P15" s="713"/>
      <c r="Q15" s="83" t="s">
        <v>75</v>
      </c>
      <c r="R15" s="730"/>
      <c r="S15" s="731"/>
      <c r="T15" s="731"/>
      <c r="U15" s="692" t="s">
        <v>111</v>
      </c>
      <c r="V15" s="693"/>
      <c r="W15" s="732">
        <f t="shared" si="6"/>
        <v>0</v>
      </c>
      <c r="X15" s="733"/>
      <c r="Y15" s="733"/>
      <c r="Z15" s="733"/>
      <c r="AA15" s="733"/>
      <c r="AB15" s="83" t="s">
        <v>75</v>
      </c>
      <c r="AE15" s="6" t="s">
        <v>128</v>
      </c>
      <c r="AF15" s="7">
        <f t="shared" si="7"/>
        <v>0</v>
      </c>
      <c r="AH15" s="714" t="s">
        <v>129</v>
      </c>
      <c r="AI15" s="714"/>
      <c r="AJ15" s="714"/>
      <c r="AK15" s="714"/>
      <c r="AL15" s="714"/>
      <c r="AM15" s="714"/>
      <c r="AN15" s="714"/>
      <c r="AO15" s="7">
        <f t="shared" si="2"/>
        <v>0</v>
      </c>
      <c r="AQ15" s="8" t="s">
        <v>130</v>
      </c>
      <c r="AR15" s="728">
        <f t="shared" si="3"/>
        <v>0</v>
      </c>
      <c r="AS15" s="729"/>
      <c r="AT15" s="729"/>
    </row>
    <row r="16" spans="2:54" ht="29.4" customHeight="1" x14ac:dyDescent="0.45">
      <c r="B16" s="113" t="s">
        <v>134</v>
      </c>
      <c r="C16" s="712"/>
      <c r="D16" s="713"/>
      <c r="E16" s="713"/>
      <c r="F16" s="713"/>
      <c r="G16" s="713"/>
      <c r="H16" s="713"/>
      <c r="I16" s="713"/>
      <c r="J16" s="713"/>
      <c r="K16" s="713"/>
      <c r="L16" s="126" t="s">
        <v>75</v>
      </c>
      <c r="M16" s="712"/>
      <c r="N16" s="713"/>
      <c r="O16" s="713"/>
      <c r="P16" s="713"/>
      <c r="Q16" s="83" t="s">
        <v>75</v>
      </c>
      <c r="R16" s="730"/>
      <c r="S16" s="731"/>
      <c r="T16" s="731"/>
      <c r="U16" s="692" t="s">
        <v>111</v>
      </c>
      <c r="V16" s="693"/>
      <c r="W16" s="732">
        <f t="shared" si="6"/>
        <v>0</v>
      </c>
      <c r="X16" s="733"/>
      <c r="Y16" s="733"/>
      <c r="Z16" s="733"/>
      <c r="AA16" s="733"/>
      <c r="AB16" s="83" t="s">
        <v>75</v>
      </c>
      <c r="AE16" s="6" t="s">
        <v>128</v>
      </c>
      <c r="AF16" s="7">
        <f t="shared" si="7"/>
        <v>0</v>
      </c>
      <c r="AH16" s="714" t="s">
        <v>129</v>
      </c>
      <c r="AI16" s="714"/>
      <c r="AJ16" s="714"/>
      <c r="AK16" s="714"/>
      <c r="AL16" s="714"/>
      <c r="AM16" s="714"/>
      <c r="AN16" s="714"/>
      <c r="AO16" s="7">
        <f t="shared" si="2"/>
        <v>0</v>
      </c>
      <c r="AQ16" s="8" t="s">
        <v>130</v>
      </c>
      <c r="AR16" s="728">
        <f t="shared" si="3"/>
        <v>0</v>
      </c>
      <c r="AS16" s="729"/>
      <c r="AT16" s="729"/>
    </row>
    <row r="17" spans="2:46" ht="29.4" customHeight="1" x14ac:dyDescent="0.45">
      <c r="B17" s="113" t="s">
        <v>135</v>
      </c>
      <c r="C17" s="712"/>
      <c r="D17" s="713"/>
      <c r="E17" s="713"/>
      <c r="F17" s="713"/>
      <c r="G17" s="713"/>
      <c r="H17" s="713"/>
      <c r="I17" s="713"/>
      <c r="J17" s="713"/>
      <c r="K17" s="713"/>
      <c r="L17" s="126" t="s">
        <v>75</v>
      </c>
      <c r="M17" s="712"/>
      <c r="N17" s="713"/>
      <c r="O17" s="713"/>
      <c r="P17" s="713"/>
      <c r="Q17" s="83" t="s">
        <v>75</v>
      </c>
      <c r="R17" s="730"/>
      <c r="S17" s="731"/>
      <c r="T17" s="731"/>
      <c r="U17" s="692" t="s">
        <v>111</v>
      </c>
      <c r="V17" s="693"/>
      <c r="W17" s="732">
        <f t="shared" si="6"/>
        <v>0</v>
      </c>
      <c r="X17" s="733"/>
      <c r="Y17" s="733"/>
      <c r="Z17" s="733"/>
      <c r="AA17" s="733"/>
      <c r="AB17" s="83" t="s">
        <v>75</v>
      </c>
      <c r="AE17" s="6" t="s">
        <v>128</v>
      </c>
      <c r="AF17" s="7">
        <f t="shared" si="7"/>
        <v>0</v>
      </c>
      <c r="AH17" s="714" t="s">
        <v>129</v>
      </c>
      <c r="AI17" s="714"/>
      <c r="AJ17" s="714"/>
      <c r="AK17" s="714"/>
      <c r="AL17" s="714"/>
      <c r="AM17" s="714"/>
      <c r="AN17" s="714"/>
      <c r="AO17" s="7">
        <f t="shared" si="2"/>
        <v>0</v>
      </c>
      <c r="AQ17" s="8" t="s">
        <v>130</v>
      </c>
      <c r="AR17" s="728">
        <f t="shared" si="3"/>
        <v>0</v>
      </c>
      <c r="AS17" s="729"/>
      <c r="AT17" s="729"/>
    </row>
    <row r="18" spans="2:46" ht="29.4" customHeight="1" x14ac:dyDescent="0.45">
      <c r="B18" s="113" t="s">
        <v>136</v>
      </c>
      <c r="C18" s="712"/>
      <c r="D18" s="713"/>
      <c r="E18" s="713"/>
      <c r="F18" s="713"/>
      <c r="G18" s="713"/>
      <c r="H18" s="713"/>
      <c r="I18" s="713"/>
      <c r="J18" s="713"/>
      <c r="K18" s="713"/>
      <c r="L18" s="126" t="s">
        <v>75</v>
      </c>
      <c r="M18" s="712"/>
      <c r="N18" s="713"/>
      <c r="O18" s="713"/>
      <c r="P18" s="713"/>
      <c r="Q18" s="83" t="s">
        <v>75</v>
      </c>
      <c r="R18" s="730"/>
      <c r="S18" s="731"/>
      <c r="T18" s="731"/>
      <c r="U18" s="692" t="s">
        <v>111</v>
      </c>
      <c r="V18" s="693"/>
      <c r="W18" s="732">
        <f t="shared" si="6"/>
        <v>0</v>
      </c>
      <c r="X18" s="733"/>
      <c r="Y18" s="733"/>
      <c r="Z18" s="733"/>
      <c r="AA18" s="733"/>
      <c r="AB18" s="83" t="s">
        <v>75</v>
      </c>
      <c r="AE18" s="6" t="s">
        <v>128</v>
      </c>
      <c r="AF18" s="7">
        <f t="shared" si="7"/>
        <v>0</v>
      </c>
      <c r="AH18" s="714" t="s">
        <v>129</v>
      </c>
      <c r="AI18" s="714"/>
      <c r="AJ18" s="714"/>
      <c r="AK18" s="714"/>
      <c r="AL18" s="714"/>
      <c r="AM18" s="714"/>
      <c r="AN18" s="714"/>
      <c r="AO18" s="7">
        <f t="shared" si="2"/>
        <v>0</v>
      </c>
      <c r="AQ18" s="8" t="s">
        <v>130</v>
      </c>
      <c r="AR18" s="728">
        <f t="shared" si="3"/>
        <v>0</v>
      </c>
      <c r="AS18" s="729"/>
      <c r="AT18" s="729"/>
    </row>
    <row r="19" spans="2:46" ht="29.4" customHeight="1" x14ac:dyDescent="0.45">
      <c r="B19" s="113" t="s">
        <v>137</v>
      </c>
      <c r="C19" s="712"/>
      <c r="D19" s="713"/>
      <c r="E19" s="713"/>
      <c r="F19" s="713"/>
      <c r="G19" s="713"/>
      <c r="H19" s="713"/>
      <c r="I19" s="713"/>
      <c r="J19" s="713"/>
      <c r="K19" s="713"/>
      <c r="L19" s="126" t="s">
        <v>75</v>
      </c>
      <c r="M19" s="712"/>
      <c r="N19" s="713"/>
      <c r="O19" s="713"/>
      <c r="P19" s="713"/>
      <c r="Q19" s="83" t="s">
        <v>75</v>
      </c>
      <c r="R19" s="730"/>
      <c r="S19" s="731"/>
      <c r="T19" s="731"/>
      <c r="U19" s="692" t="s">
        <v>111</v>
      </c>
      <c r="V19" s="693"/>
      <c r="W19" s="732">
        <f t="shared" si="6"/>
        <v>0</v>
      </c>
      <c r="X19" s="733"/>
      <c r="Y19" s="733"/>
      <c r="Z19" s="733"/>
      <c r="AA19" s="733"/>
      <c r="AB19" s="83" t="s">
        <v>75</v>
      </c>
      <c r="AE19" s="6" t="s">
        <v>128</v>
      </c>
      <c r="AF19" s="7">
        <f t="shared" si="7"/>
        <v>0</v>
      </c>
      <c r="AH19" s="714" t="s">
        <v>129</v>
      </c>
      <c r="AI19" s="714"/>
      <c r="AJ19" s="714"/>
      <c r="AK19" s="714"/>
      <c r="AL19" s="714"/>
      <c r="AM19" s="714"/>
      <c r="AN19" s="714"/>
      <c r="AO19" s="7">
        <f t="shared" si="2"/>
        <v>0</v>
      </c>
      <c r="AQ19" s="8" t="s">
        <v>130</v>
      </c>
      <c r="AR19" s="728">
        <f t="shared" si="3"/>
        <v>0</v>
      </c>
      <c r="AS19" s="729"/>
      <c r="AT19" s="729"/>
    </row>
    <row r="20" spans="2:46" ht="29.4" customHeight="1" x14ac:dyDescent="0.45">
      <c r="B20" s="113" t="s">
        <v>138</v>
      </c>
      <c r="C20" s="712"/>
      <c r="D20" s="713"/>
      <c r="E20" s="713"/>
      <c r="F20" s="713"/>
      <c r="G20" s="713"/>
      <c r="H20" s="713"/>
      <c r="I20" s="713"/>
      <c r="J20" s="713"/>
      <c r="K20" s="713"/>
      <c r="L20" s="126" t="s">
        <v>75</v>
      </c>
      <c r="M20" s="712"/>
      <c r="N20" s="713"/>
      <c r="O20" s="713"/>
      <c r="P20" s="713"/>
      <c r="Q20" s="83" t="s">
        <v>75</v>
      </c>
      <c r="R20" s="730"/>
      <c r="S20" s="731"/>
      <c r="T20" s="731"/>
      <c r="U20" s="692" t="s">
        <v>111</v>
      </c>
      <c r="V20" s="693"/>
      <c r="W20" s="732">
        <f t="shared" si="6"/>
        <v>0</v>
      </c>
      <c r="X20" s="733"/>
      <c r="Y20" s="733"/>
      <c r="Z20" s="733"/>
      <c r="AA20" s="733"/>
      <c r="AB20" s="83" t="s">
        <v>75</v>
      </c>
      <c r="AE20" s="6" t="s">
        <v>128</v>
      </c>
      <c r="AF20" s="7">
        <f t="shared" si="7"/>
        <v>0</v>
      </c>
      <c r="AH20" s="714" t="s">
        <v>129</v>
      </c>
      <c r="AI20" s="714"/>
      <c r="AJ20" s="714"/>
      <c r="AK20" s="714"/>
      <c r="AL20" s="714"/>
      <c r="AM20" s="714"/>
      <c r="AN20" s="714"/>
      <c r="AO20" s="7">
        <f t="shared" si="2"/>
        <v>0</v>
      </c>
      <c r="AQ20" s="8" t="s">
        <v>130</v>
      </c>
      <c r="AR20" s="728">
        <f t="shared" si="3"/>
        <v>0</v>
      </c>
      <c r="AS20" s="729"/>
      <c r="AT20" s="729"/>
    </row>
    <row r="21" spans="2:46" ht="29.4" customHeight="1" thickBot="1" x14ac:dyDescent="0.5">
      <c r="B21" s="133" t="s">
        <v>139</v>
      </c>
      <c r="C21" s="712"/>
      <c r="D21" s="713"/>
      <c r="E21" s="713"/>
      <c r="F21" s="713"/>
      <c r="G21" s="713"/>
      <c r="H21" s="713"/>
      <c r="I21" s="713"/>
      <c r="J21" s="713"/>
      <c r="K21" s="713"/>
      <c r="L21" s="126" t="s">
        <v>75</v>
      </c>
      <c r="M21" s="712"/>
      <c r="N21" s="713"/>
      <c r="O21" s="713"/>
      <c r="P21" s="713"/>
      <c r="Q21" s="83" t="s">
        <v>75</v>
      </c>
      <c r="R21" s="730"/>
      <c r="S21" s="731"/>
      <c r="T21" s="731"/>
      <c r="U21" s="692" t="s">
        <v>111</v>
      </c>
      <c r="V21" s="693"/>
      <c r="W21" s="732">
        <f t="shared" si="6"/>
        <v>0</v>
      </c>
      <c r="X21" s="733"/>
      <c r="Y21" s="733"/>
      <c r="Z21" s="733"/>
      <c r="AA21" s="733"/>
      <c r="AB21" s="83" t="s">
        <v>75</v>
      </c>
      <c r="AE21" s="6" t="s">
        <v>128</v>
      </c>
      <c r="AF21" s="7">
        <f t="shared" si="7"/>
        <v>0</v>
      </c>
      <c r="AH21" s="714" t="s">
        <v>129</v>
      </c>
      <c r="AI21" s="714"/>
      <c r="AJ21" s="714"/>
      <c r="AK21" s="714"/>
      <c r="AL21" s="714"/>
      <c r="AM21" s="714"/>
      <c r="AN21" s="714"/>
      <c r="AO21" s="7">
        <f t="shared" si="2"/>
        <v>0</v>
      </c>
      <c r="AQ21" s="8" t="s">
        <v>130</v>
      </c>
      <c r="AR21" s="728">
        <f t="shared" si="3"/>
        <v>0</v>
      </c>
      <c r="AS21" s="729"/>
      <c r="AT21" s="729"/>
    </row>
    <row r="22" spans="2:46" ht="29.4" customHeight="1" thickBot="1" x14ac:dyDescent="0.5">
      <c r="B22" s="720" t="s">
        <v>140</v>
      </c>
      <c r="C22" s="721"/>
      <c r="D22" s="721"/>
      <c r="E22" s="721"/>
      <c r="F22" s="721"/>
      <c r="G22" s="721"/>
      <c r="H22" s="721"/>
      <c r="I22" s="721"/>
      <c r="J22" s="721"/>
      <c r="K22" s="721"/>
      <c r="L22" s="721"/>
      <c r="M22" s="721"/>
      <c r="N22" s="721"/>
      <c r="O22" s="721"/>
      <c r="P22" s="721"/>
      <c r="Q22" s="721"/>
      <c r="R22" s="721"/>
      <c r="S22" s="721"/>
      <c r="T22" s="721"/>
      <c r="U22" s="721"/>
      <c r="V22" s="721"/>
      <c r="W22" s="722">
        <f>SUM(W12:AA21)</f>
        <v>0</v>
      </c>
      <c r="X22" s="723"/>
      <c r="Y22" s="723"/>
      <c r="Z22" s="723"/>
      <c r="AA22" s="723"/>
      <c r="AB22" s="63" t="s">
        <v>75</v>
      </c>
    </row>
    <row r="23" spans="2:46" ht="32.25" customHeight="1" x14ac:dyDescent="0.45">
      <c r="B23" s="724" t="s">
        <v>141</v>
      </c>
      <c r="C23" s="724"/>
      <c r="D23" s="724"/>
      <c r="E23" s="724"/>
      <c r="F23" s="724"/>
      <c r="G23" s="724"/>
      <c r="H23" s="724"/>
      <c r="I23" s="724"/>
      <c r="J23" s="724"/>
      <c r="K23" s="724"/>
      <c r="L23" s="724"/>
      <c r="M23" s="724"/>
      <c r="N23" s="724"/>
      <c r="O23" s="724"/>
      <c r="P23" s="724"/>
      <c r="Q23" s="724"/>
      <c r="R23" s="724"/>
      <c r="S23" s="724"/>
      <c r="T23" s="724"/>
      <c r="U23" s="724"/>
      <c r="V23" s="724"/>
      <c r="W23" s="85"/>
      <c r="AE23" s="3"/>
      <c r="AF23" s="3"/>
      <c r="AG23" s="3"/>
      <c r="AH23" s="3"/>
      <c r="AO23" s="3"/>
      <c r="AP23" s="3"/>
      <c r="AQ23" s="3"/>
      <c r="AR23" s="3"/>
      <c r="AS23" s="3"/>
    </row>
    <row r="24" spans="2:46" ht="18.75" customHeight="1" x14ac:dyDescent="0.45">
      <c r="B24" s="3"/>
      <c r="C24" s="64"/>
      <c r="D24" s="64"/>
      <c r="E24" s="64"/>
      <c r="F24" s="64"/>
      <c r="G24" s="64"/>
      <c r="H24" s="64"/>
      <c r="I24" s="64"/>
      <c r="J24" s="64"/>
      <c r="K24" s="64"/>
      <c r="L24" s="64"/>
      <c r="M24" s="64"/>
      <c r="N24" s="64"/>
      <c r="O24" s="64"/>
      <c r="P24" s="64"/>
      <c r="Q24" s="64"/>
      <c r="R24" s="64"/>
      <c r="S24" s="64"/>
      <c r="T24" s="64"/>
      <c r="U24" s="64"/>
      <c r="V24" s="725"/>
      <c r="W24" s="726"/>
      <c r="X24" s="726"/>
      <c r="Y24" s="726"/>
      <c r="Z24" s="726"/>
      <c r="AE24" s="3"/>
      <c r="AF24" s="127"/>
      <c r="AG24" s="3"/>
      <c r="AH24" s="3"/>
      <c r="AO24" s="3"/>
      <c r="AP24" s="3"/>
      <c r="AQ24" s="3"/>
      <c r="AR24" s="3"/>
      <c r="AS24" s="3"/>
    </row>
    <row r="25" spans="2:46" s="128" customFormat="1" ht="37.950000000000003" customHeight="1" x14ac:dyDescent="0.45">
      <c r="H25" s="129" t="s">
        <v>105</v>
      </c>
      <c r="I25" s="129"/>
      <c r="J25" s="129"/>
      <c r="K25" s="129"/>
      <c r="L25" s="129"/>
      <c r="M25" s="129"/>
      <c r="N25" s="129"/>
      <c r="O25" s="129"/>
      <c r="P25" s="129"/>
      <c r="Q25" s="727">
        <f>MAX(R32,R35,R39)</f>
        <v>0</v>
      </c>
      <c r="R25" s="727"/>
      <c r="S25" s="727"/>
      <c r="T25" s="727"/>
      <c r="U25" s="727"/>
      <c r="V25" s="727"/>
      <c r="W25" s="727"/>
      <c r="X25" s="727"/>
      <c r="Y25" s="727"/>
      <c r="Z25" s="727"/>
      <c r="AA25" s="130" t="s">
        <v>75</v>
      </c>
      <c r="AE25" s="3"/>
      <c r="AF25" s="3"/>
      <c r="AG25" s="8"/>
      <c r="AH25" s="8"/>
      <c r="AI25" s="8"/>
      <c r="AJ25" s="8"/>
      <c r="AO25" s="3"/>
      <c r="AP25" s="3"/>
      <c r="AQ25" s="3"/>
      <c r="AR25" s="3"/>
      <c r="AS25" s="3"/>
    </row>
    <row r="26" spans="2:46" ht="11.25" customHeight="1" x14ac:dyDescent="0.45">
      <c r="C26" s="85"/>
      <c r="D26" s="85"/>
      <c r="E26" s="85"/>
      <c r="F26" s="85"/>
      <c r="G26" s="85"/>
      <c r="H26" s="85"/>
      <c r="I26" s="85"/>
      <c r="J26" s="85"/>
      <c r="K26" s="85"/>
      <c r="L26" s="85"/>
      <c r="M26" s="85"/>
      <c r="N26" s="85"/>
      <c r="O26" s="85"/>
      <c r="P26" s="85"/>
      <c r="Q26" s="85"/>
      <c r="R26" s="85"/>
      <c r="S26" s="85"/>
      <c r="T26" s="85"/>
      <c r="U26" s="85"/>
      <c r="V26" s="726"/>
      <c r="W26" s="726"/>
      <c r="X26" s="726"/>
      <c r="Y26" s="726"/>
      <c r="Z26" s="726"/>
      <c r="AA26" s="726"/>
      <c r="AE26" s="3"/>
      <c r="AF26" s="3"/>
      <c r="AO26" s="3"/>
      <c r="AP26" s="3"/>
      <c r="AQ26" s="3"/>
      <c r="AR26" s="3"/>
      <c r="AS26" s="3"/>
    </row>
    <row r="27" spans="2:46" ht="11.25" customHeight="1" x14ac:dyDescent="0.45">
      <c r="AG27" s="3"/>
      <c r="AH27" s="3"/>
      <c r="AI27" s="3"/>
      <c r="AJ27" s="3"/>
      <c r="AO27" s="3"/>
      <c r="AP27" s="3"/>
      <c r="AQ27" s="3"/>
      <c r="AR27" s="3"/>
      <c r="AS27" s="3"/>
    </row>
    <row r="28" spans="2:46" hidden="1" x14ac:dyDescent="0.45">
      <c r="AG28" s="3"/>
      <c r="AH28" s="3"/>
      <c r="AI28" s="3"/>
      <c r="AJ28" s="3"/>
      <c r="AO28" s="3"/>
      <c r="AP28" s="3"/>
      <c r="AQ28" s="3"/>
      <c r="AR28" s="3"/>
      <c r="AS28" s="3"/>
    </row>
    <row r="29" spans="2:46" ht="13.35" hidden="1" customHeight="1" x14ac:dyDescent="0.45">
      <c r="B29" s="3"/>
      <c r="C29" s="3"/>
      <c r="D29" s="3"/>
      <c r="E29" s="3"/>
      <c r="F29" s="131" t="s">
        <v>211</v>
      </c>
      <c r="G29" s="3"/>
      <c r="H29" s="3"/>
      <c r="I29" s="3"/>
      <c r="J29" s="3"/>
      <c r="K29" s="3"/>
      <c r="L29" s="3"/>
      <c r="M29" s="3"/>
      <c r="N29" s="3"/>
      <c r="O29" s="3"/>
      <c r="P29" s="3"/>
      <c r="Q29" s="3"/>
      <c r="R29" s="3"/>
      <c r="S29" s="3"/>
      <c r="T29" s="3"/>
      <c r="U29" s="3"/>
      <c r="V29" s="3"/>
      <c r="W29" s="3"/>
      <c r="X29" s="3"/>
      <c r="Y29" s="3"/>
      <c r="Z29" s="3"/>
      <c r="AA29" s="3"/>
      <c r="AB29" s="3"/>
      <c r="AC29" s="3"/>
      <c r="AE29" s="3"/>
      <c r="AF29" s="3"/>
      <c r="AG29" s="3"/>
      <c r="AH29" s="3"/>
      <c r="AI29" s="3"/>
      <c r="AJ29" s="3"/>
      <c r="AO29" s="3"/>
      <c r="AP29" s="3"/>
      <c r="AQ29" s="3"/>
      <c r="AR29" s="3"/>
      <c r="AS29" s="3"/>
    </row>
    <row r="30" spans="2:46" ht="48" hidden="1" customHeight="1" x14ac:dyDescent="0.45">
      <c r="B30" s="717" t="s">
        <v>142</v>
      </c>
      <c r="C30" s="718"/>
      <c r="D30" s="719">
        <f>SUM(R12:T21)</f>
        <v>0</v>
      </c>
      <c r="E30" s="454"/>
      <c r="F30" s="60" t="s">
        <v>103</v>
      </c>
      <c r="G30" s="85"/>
      <c r="H30" s="85"/>
      <c r="I30" s="85"/>
      <c r="J30" s="85"/>
      <c r="K30" s="85"/>
      <c r="L30" s="85"/>
      <c r="M30" s="85"/>
      <c r="N30" s="85"/>
      <c r="O30" s="3"/>
      <c r="P30" s="3"/>
      <c r="Q30" s="3"/>
      <c r="R30" s="85"/>
      <c r="S30" s="3"/>
      <c r="T30" s="3"/>
      <c r="U30" s="3"/>
      <c r="V30" s="3"/>
      <c r="W30" s="3"/>
      <c r="X30" s="3"/>
      <c r="Y30" s="3"/>
      <c r="Z30" s="3"/>
      <c r="AA30" s="3"/>
      <c r="AB30" s="3"/>
      <c r="AC30" s="3"/>
      <c r="AE30" s="3"/>
      <c r="AF30" s="3"/>
      <c r="AG30" s="3"/>
      <c r="AH30" s="3"/>
      <c r="AO30" s="3"/>
      <c r="AP30" s="3"/>
      <c r="AQ30" s="3"/>
      <c r="AR30" s="3"/>
      <c r="AS30" s="3"/>
    </row>
    <row r="31" spans="2:46" ht="48" hidden="1" customHeight="1" x14ac:dyDescent="0.45">
      <c r="B31" s="3"/>
      <c r="C31" s="3"/>
      <c r="D31" s="3"/>
      <c r="E31" s="3"/>
      <c r="F31" s="3"/>
      <c r="G31" s="3"/>
      <c r="H31" s="3"/>
      <c r="I31" s="3"/>
      <c r="J31" s="3"/>
      <c r="K31" s="3"/>
      <c r="L31" s="532" t="s">
        <v>143</v>
      </c>
      <c r="M31" s="532"/>
      <c r="N31" s="532"/>
      <c r="O31" s="532"/>
      <c r="P31" s="532"/>
      <c r="Q31" s="532"/>
      <c r="R31" s="454" t="s">
        <v>144</v>
      </c>
      <c r="S31" s="454"/>
      <c r="T31" s="454"/>
      <c r="U31" s="454"/>
      <c r="Z31" s="3"/>
      <c r="AA31" s="3"/>
      <c r="AB31" s="3"/>
      <c r="AC31" s="3"/>
      <c r="AD31" s="3"/>
      <c r="AE31" s="114"/>
      <c r="AF31" s="3"/>
      <c r="AG31" s="3"/>
      <c r="AH31" s="3"/>
      <c r="AI31" s="3"/>
      <c r="AJ31" s="3"/>
    </row>
    <row r="32" spans="2:46" ht="48" hidden="1" customHeight="1" x14ac:dyDescent="0.45">
      <c r="B32" s="3"/>
      <c r="C32" s="3"/>
      <c r="D32" s="3"/>
      <c r="E32" s="3"/>
      <c r="F32" s="3"/>
      <c r="G32" s="3"/>
      <c r="H32" s="3"/>
      <c r="I32" s="3"/>
      <c r="J32" s="3"/>
      <c r="K32" s="3"/>
      <c r="L32" s="714" t="s">
        <v>232</v>
      </c>
      <c r="M32" s="714"/>
      <c r="N32" s="714"/>
      <c r="O32" s="714"/>
      <c r="P32" s="714"/>
      <c r="Q32" s="714"/>
      <c r="R32" s="454">
        <f>ROUNDDOWN(IF(AND(H6="戸建",D30&lt;6.34),MIN(W22,D30*190000,950000),0),-3)</f>
        <v>0</v>
      </c>
      <c r="S32" s="454"/>
      <c r="T32" s="454"/>
      <c r="U32" s="454"/>
      <c r="Z32" s="3"/>
      <c r="AA32" s="3"/>
      <c r="AB32" s="3"/>
      <c r="AC32" s="3"/>
      <c r="AD32" s="3"/>
      <c r="AE32" s="3"/>
      <c r="AF32" s="3"/>
      <c r="AG32" s="3"/>
      <c r="AH32" s="3"/>
      <c r="AI32" s="3"/>
      <c r="AJ32" s="3"/>
    </row>
    <row r="33" spans="2:45" ht="48" hidden="1" customHeight="1" x14ac:dyDescent="0.45">
      <c r="B33" s="3"/>
      <c r="C33" s="3"/>
      <c r="D33" s="3"/>
      <c r="E33" s="3"/>
      <c r="F33" s="60" t="s">
        <v>112</v>
      </c>
      <c r="G33" s="85"/>
      <c r="H33" s="85"/>
      <c r="I33" s="85"/>
      <c r="J33" s="85"/>
      <c r="K33" s="85"/>
      <c r="L33" s="85"/>
      <c r="M33" s="85"/>
      <c r="N33" s="85"/>
      <c r="O33" s="3"/>
      <c r="P33" s="3"/>
      <c r="Q33" s="3"/>
      <c r="R33" s="3"/>
      <c r="S33" s="3"/>
      <c r="T33" s="3"/>
      <c r="U33" s="3"/>
      <c r="Z33" s="3"/>
      <c r="AA33" s="3"/>
      <c r="AB33" s="3"/>
      <c r="AC33" s="3"/>
      <c r="AD33" s="3"/>
      <c r="AE33" s="3"/>
      <c r="AF33" s="3"/>
      <c r="AG33" s="3"/>
      <c r="AH33" s="3"/>
      <c r="AI33" s="3"/>
      <c r="AJ33" s="3"/>
    </row>
    <row r="34" spans="2:45" ht="48" hidden="1" customHeight="1" x14ac:dyDescent="0.45">
      <c r="B34" s="3"/>
      <c r="C34" s="3"/>
      <c r="D34" s="3"/>
      <c r="E34" s="3"/>
      <c r="L34" s="532" t="s">
        <v>143</v>
      </c>
      <c r="M34" s="532"/>
      <c r="N34" s="532"/>
      <c r="O34" s="532"/>
      <c r="P34" s="532"/>
      <c r="Q34" s="532"/>
      <c r="R34" s="454" t="s">
        <v>144</v>
      </c>
      <c r="S34" s="454"/>
      <c r="T34" s="454"/>
      <c r="U34" s="454"/>
      <c r="Z34" s="3"/>
      <c r="AA34" s="3"/>
      <c r="AB34" s="3"/>
      <c r="AC34" s="3"/>
      <c r="AD34" s="3"/>
      <c r="AE34" s="3"/>
      <c r="AF34" s="3"/>
      <c r="AG34" s="3"/>
      <c r="AH34" s="3"/>
      <c r="AI34" s="3"/>
      <c r="AJ34" s="3"/>
    </row>
    <row r="35" spans="2:45" ht="48" hidden="1" customHeight="1" x14ac:dyDescent="0.45">
      <c r="B35" s="3"/>
      <c r="C35" s="3"/>
      <c r="D35" s="3"/>
      <c r="E35" s="3"/>
      <c r="L35" s="714" t="s">
        <v>336</v>
      </c>
      <c r="M35" s="714"/>
      <c r="N35" s="714"/>
      <c r="O35" s="714"/>
      <c r="P35" s="714"/>
      <c r="Q35" s="714"/>
      <c r="R35" s="496">
        <f>ROUNDDOWN(IF(AND(H6="戸建",D30&gt;=6.34),MIN(W22,D30*150000),0),-3)</f>
        <v>0</v>
      </c>
      <c r="S35" s="496"/>
      <c r="T35" s="496"/>
      <c r="U35" s="496"/>
      <c r="Z35" s="3"/>
      <c r="AA35" s="3"/>
      <c r="AB35" s="3"/>
      <c r="AC35" s="3"/>
      <c r="AD35" s="3"/>
      <c r="AE35" s="3"/>
      <c r="AF35" s="3"/>
      <c r="AG35" s="3"/>
      <c r="AH35" s="3"/>
      <c r="AI35" s="3"/>
      <c r="AJ35" s="3"/>
    </row>
    <row r="36" spans="2:45" ht="48" hidden="1" customHeight="1" x14ac:dyDescent="0.45">
      <c r="B36" s="3"/>
      <c r="C36" s="3"/>
      <c r="D36" s="3"/>
      <c r="E36" s="3"/>
      <c r="F36" s="132" t="s">
        <v>212</v>
      </c>
      <c r="G36" s="3"/>
      <c r="H36" s="3"/>
      <c r="I36" s="3"/>
      <c r="J36" s="3"/>
      <c r="K36" s="3"/>
      <c r="L36" s="3"/>
      <c r="M36" s="3"/>
      <c r="N36" s="3"/>
      <c r="O36" s="3"/>
      <c r="P36" s="3"/>
      <c r="Q36" s="3"/>
      <c r="R36" s="3"/>
      <c r="S36" s="3"/>
      <c r="T36" s="3"/>
      <c r="U36" s="3"/>
      <c r="Z36" s="3"/>
      <c r="AA36" s="3"/>
      <c r="AB36" s="3"/>
      <c r="AC36" s="3"/>
      <c r="AE36" s="3"/>
      <c r="AF36" s="3"/>
      <c r="AG36" s="3"/>
      <c r="AH36" s="3"/>
      <c r="AI36" s="3"/>
      <c r="AJ36" s="3"/>
      <c r="AO36" s="3"/>
      <c r="AP36" s="3"/>
      <c r="AQ36" s="3"/>
      <c r="AR36" s="3"/>
      <c r="AS36" s="3"/>
    </row>
    <row r="37" spans="2:45" ht="48" hidden="1" customHeight="1" x14ac:dyDescent="0.45">
      <c r="B37" s="3"/>
      <c r="C37" s="3"/>
      <c r="D37" s="3"/>
      <c r="E37" s="3"/>
      <c r="F37" s="8" t="s">
        <v>213</v>
      </c>
      <c r="G37" s="85"/>
      <c r="H37" s="85"/>
      <c r="I37" s="85"/>
      <c r="J37" s="85"/>
      <c r="K37" s="85"/>
      <c r="L37" s="85"/>
      <c r="M37" s="85"/>
      <c r="N37" s="85"/>
      <c r="O37" s="3"/>
      <c r="P37" s="3"/>
      <c r="Q37" s="3"/>
      <c r="R37" s="3"/>
      <c r="S37" s="3"/>
      <c r="T37" s="3"/>
      <c r="U37" s="3"/>
      <c r="Z37" s="3"/>
      <c r="AA37" s="3"/>
      <c r="AB37" s="3"/>
      <c r="AC37" s="3"/>
      <c r="AE37" s="4"/>
      <c r="AF37" s="114"/>
      <c r="AG37" s="3"/>
      <c r="AH37" s="3"/>
      <c r="AI37" s="3"/>
      <c r="AJ37" s="3"/>
    </row>
    <row r="38" spans="2:45" ht="48" hidden="1" customHeight="1" x14ac:dyDescent="0.45">
      <c r="B38" s="3"/>
      <c r="C38" s="3"/>
      <c r="D38" s="3"/>
      <c r="E38" s="3"/>
      <c r="F38" s="3"/>
      <c r="G38" s="3"/>
      <c r="H38" s="3"/>
      <c r="I38" s="3"/>
      <c r="J38" s="3"/>
      <c r="K38" s="3"/>
      <c r="L38" s="716" t="s">
        <v>143</v>
      </c>
      <c r="M38" s="716"/>
      <c r="N38" s="716"/>
      <c r="O38" s="716"/>
      <c r="P38" s="716"/>
      <c r="Q38" s="716"/>
      <c r="R38" s="710" t="s">
        <v>144</v>
      </c>
      <c r="S38" s="710"/>
      <c r="T38" s="710"/>
      <c r="U38" s="710"/>
      <c r="Z38" s="3"/>
      <c r="AA38" s="3"/>
      <c r="AB38" s="3"/>
      <c r="AC38" s="3"/>
      <c r="AE38" s="3"/>
      <c r="AF38" s="3"/>
      <c r="AG38" s="3"/>
      <c r="AH38" s="3"/>
      <c r="AI38" s="3"/>
      <c r="AJ38" s="3"/>
    </row>
    <row r="39" spans="2:45" ht="110.25" hidden="1" customHeight="1" x14ac:dyDescent="0.45">
      <c r="B39" s="3"/>
      <c r="C39" s="3"/>
      <c r="D39" s="3"/>
      <c r="E39" s="3"/>
      <c r="F39" s="3"/>
      <c r="G39" s="3"/>
      <c r="H39" s="3"/>
      <c r="I39" s="3"/>
      <c r="J39" s="3"/>
      <c r="K39" s="3"/>
      <c r="L39" s="715" t="s">
        <v>341</v>
      </c>
      <c r="M39" s="715"/>
      <c r="N39" s="715"/>
      <c r="O39" s="715"/>
      <c r="P39" s="715"/>
      <c r="Q39" s="715"/>
      <c r="R39" s="711">
        <f>ROUNDDOWN(IF(H6="集合",W22,0),-3)</f>
        <v>0</v>
      </c>
      <c r="S39" s="711"/>
      <c r="T39" s="711"/>
      <c r="U39" s="711"/>
      <c r="Z39" s="3"/>
      <c r="AA39" s="3"/>
      <c r="AB39" s="3"/>
      <c r="AC39" s="3"/>
      <c r="AE39" s="3"/>
      <c r="AF39" s="3"/>
      <c r="AG39" s="3"/>
      <c r="AH39" s="3"/>
      <c r="AI39" s="3"/>
      <c r="AJ39" s="3"/>
    </row>
    <row r="40" spans="2:45" ht="48" customHeight="1" x14ac:dyDescent="0.45">
      <c r="B40" s="3"/>
      <c r="C40" s="3"/>
      <c r="D40" s="3"/>
      <c r="E40" s="3"/>
      <c r="F40" s="3"/>
      <c r="G40" s="3"/>
      <c r="H40" s="3"/>
      <c r="I40" s="3"/>
      <c r="J40" s="3"/>
      <c r="K40" s="3"/>
      <c r="L40" s="3"/>
      <c r="M40" s="3"/>
      <c r="N40" s="3"/>
      <c r="O40" s="3"/>
      <c r="P40" s="3"/>
      <c r="Q40" s="3"/>
      <c r="R40" s="3"/>
      <c r="S40" s="3"/>
      <c r="T40" s="3"/>
      <c r="U40" s="3"/>
      <c r="Z40" s="3"/>
      <c r="AA40" s="3"/>
      <c r="AB40" s="3"/>
      <c r="AC40" s="3"/>
      <c r="AE40" s="3"/>
      <c r="AF40" s="3"/>
      <c r="AG40" s="3"/>
      <c r="AH40" s="3"/>
      <c r="AI40" s="3"/>
      <c r="AJ40" s="3"/>
    </row>
    <row r="41" spans="2:45" ht="30" customHeight="1" x14ac:dyDescent="0.45">
      <c r="B41" s="3"/>
      <c r="C41" s="3"/>
      <c r="D41" s="3"/>
      <c r="E41" s="3"/>
      <c r="F41" s="3"/>
      <c r="G41" s="3"/>
      <c r="H41" s="3"/>
      <c r="I41" s="3"/>
      <c r="J41" s="3"/>
      <c r="K41" s="3"/>
      <c r="L41" s="3"/>
      <c r="M41" s="3"/>
      <c r="N41" s="3"/>
      <c r="O41" s="3"/>
      <c r="P41" s="3"/>
      <c r="Q41" s="3"/>
      <c r="R41" s="3"/>
      <c r="S41" s="3"/>
      <c r="T41" s="3"/>
      <c r="U41" s="3"/>
      <c r="V41" s="3"/>
      <c r="W41" s="3"/>
      <c r="X41" s="3"/>
      <c r="Y41" s="3"/>
      <c r="Z41" s="3"/>
      <c r="AA41" s="3"/>
      <c r="AB41" s="3"/>
      <c r="AC41" s="3"/>
    </row>
  </sheetData>
  <sheetProtection algorithmName="SHA-512" hashValue="h0ctlo5KRJV1AF3L/aI+dEYeWWbWsQoZ9J9MFvQguTOctWnVKjTvZgWmSr2jaUyPoBnM4kpLNx7GRuog0B5aSg==" saltValue="hpcTzJyPDPdFnJSsBonScg==" spinCount="100000" sheet="1" objects="1" scenarios="1"/>
  <dataConsolidate/>
  <mergeCells count="111">
    <mergeCell ref="B3:E3"/>
    <mergeCell ref="F3:AB3"/>
    <mergeCell ref="H6:I6"/>
    <mergeCell ref="J6:K6"/>
    <mergeCell ref="O8:U8"/>
    <mergeCell ref="O9:U9"/>
    <mergeCell ref="V8:AB8"/>
    <mergeCell ref="V9:AB9"/>
    <mergeCell ref="X6:AB6"/>
    <mergeCell ref="T6:V6"/>
    <mergeCell ref="B6:G6"/>
    <mergeCell ref="B8:G8"/>
    <mergeCell ref="B9:G9"/>
    <mergeCell ref="B5:M5"/>
    <mergeCell ref="M11:Q11"/>
    <mergeCell ref="R11:V11"/>
    <mergeCell ref="W11:AB11"/>
    <mergeCell ref="M12:P12"/>
    <mergeCell ref="R12:T12"/>
    <mergeCell ref="U12:V12"/>
    <mergeCell ref="W12:AA12"/>
    <mergeCell ref="H8:K8"/>
    <mergeCell ref="H9:K9"/>
    <mergeCell ref="AH12:AN12"/>
    <mergeCell ref="AR12:AT12"/>
    <mergeCell ref="M13:P13"/>
    <mergeCell ref="R13:T13"/>
    <mergeCell ref="U13:V13"/>
    <mergeCell ref="W13:AA13"/>
    <mergeCell ref="AH13:AN13"/>
    <mergeCell ref="AR13:AT13"/>
    <mergeCell ref="M15:P15"/>
    <mergeCell ref="R15:T15"/>
    <mergeCell ref="U15:V15"/>
    <mergeCell ref="W15:AA15"/>
    <mergeCell ref="AH15:AN15"/>
    <mergeCell ref="AR15:AT15"/>
    <mergeCell ref="M14:P14"/>
    <mergeCell ref="R14:T14"/>
    <mergeCell ref="U14:V14"/>
    <mergeCell ref="W14:AA14"/>
    <mergeCell ref="AH14:AN14"/>
    <mergeCell ref="AR14:AT14"/>
    <mergeCell ref="AR16:AT16"/>
    <mergeCell ref="M17:P17"/>
    <mergeCell ref="R17:T17"/>
    <mergeCell ref="U17:V17"/>
    <mergeCell ref="W17:AA17"/>
    <mergeCell ref="AH17:AN17"/>
    <mergeCell ref="AR17:AT17"/>
    <mergeCell ref="M16:P16"/>
    <mergeCell ref="R16:T16"/>
    <mergeCell ref="U16:V16"/>
    <mergeCell ref="W16:AA16"/>
    <mergeCell ref="AH16:AN16"/>
    <mergeCell ref="AR18:AT18"/>
    <mergeCell ref="M19:P19"/>
    <mergeCell ref="R19:T19"/>
    <mergeCell ref="U19:V19"/>
    <mergeCell ref="W19:AA19"/>
    <mergeCell ref="AH19:AN19"/>
    <mergeCell ref="AR19:AT19"/>
    <mergeCell ref="M18:P18"/>
    <mergeCell ref="R18:T18"/>
    <mergeCell ref="U18:V18"/>
    <mergeCell ref="W18:AA18"/>
    <mergeCell ref="AH18:AN18"/>
    <mergeCell ref="B22:V22"/>
    <mergeCell ref="W22:AA22"/>
    <mergeCell ref="B23:V23"/>
    <mergeCell ref="V24:Z24"/>
    <mergeCell ref="V26:AA26"/>
    <mergeCell ref="Q25:Z25"/>
    <mergeCell ref="L32:Q32"/>
    <mergeCell ref="L31:Q31"/>
    <mergeCell ref="AR20:AT20"/>
    <mergeCell ref="M21:P21"/>
    <mergeCell ref="R21:T21"/>
    <mergeCell ref="U21:V21"/>
    <mergeCell ref="W21:AA21"/>
    <mergeCell ref="AH21:AN21"/>
    <mergeCell ref="AR21:AT21"/>
    <mergeCell ref="M20:P20"/>
    <mergeCell ref="R20:T20"/>
    <mergeCell ref="U20:V20"/>
    <mergeCell ref="W20:AA20"/>
    <mergeCell ref="AH20:AN20"/>
    <mergeCell ref="B1:K1"/>
    <mergeCell ref="R38:U38"/>
    <mergeCell ref="R39:U39"/>
    <mergeCell ref="R35:U35"/>
    <mergeCell ref="R34:U34"/>
    <mergeCell ref="C11:L11"/>
    <mergeCell ref="C12:K12"/>
    <mergeCell ref="C13:K13"/>
    <mergeCell ref="C21:K21"/>
    <mergeCell ref="C20:K20"/>
    <mergeCell ref="C19:K19"/>
    <mergeCell ref="C18:K18"/>
    <mergeCell ref="C17:K17"/>
    <mergeCell ref="C16:K16"/>
    <mergeCell ref="C15:K15"/>
    <mergeCell ref="C14:K14"/>
    <mergeCell ref="L35:Q35"/>
    <mergeCell ref="L39:Q39"/>
    <mergeCell ref="L34:Q34"/>
    <mergeCell ref="L38:Q38"/>
    <mergeCell ref="B30:C30"/>
    <mergeCell ref="D30:E30"/>
    <mergeCell ref="R31:U31"/>
    <mergeCell ref="R32:U32"/>
  </mergeCells>
  <phoneticPr fontId="3"/>
  <conditionalFormatting sqref="C12:C21">
    <cfRule type="expression" dxfId="26" priority="2">
      <formula>$M12=""</formula>
    </cfRule>
  </conditionalFormatting>
  <conditionalFormatting sqref="H6">
    <cfRule type="expression" dxfId="25" priority="46">
      <formula>$H$6=""</formula>
    </cfRule>
  </conditionalFormatting>
  <conditionalFormatting sqref="H8:K9">
    <cfRule type="expression" dxfId="24" priority="34">
      <formula>$H$8=""</formula>
    </cfRule>
  </conditionalFormatting>
  <conditionalFormatting sqref="J6:K6">
    <cfRule type="expression" dxfId="23" priority="45">
      <formula>AND($H$6="集合",$J$6="")</formula>
    </cfRule>
  </conditionalFormatting>
  <conditionalFormatting sqref="M12:M21">
    <cfRule type="expression" dxfId="22" priority="1">
      <formula>$M12=""</formula>
    </cfRule>
  </conditionalFormatting>
  <conditionalFormatting sqref="R12:T21">
    <cfRule type="expression" dxfId="21" priority="3">
      <formula>$R12=""</formula>
    </cfRule>
  </conditionalFormatting>
  <conditionalFormatting sqref="V8:AB9">
    <cfRule type="containsBlanks" dxfId="20" priority="31">
      <formula>LEN(TRIM(V8))=0</formula>
    </cfRule>
  </conditionalFormatting>
  <dataValidations count="4">
    <dataValidation type="list" allowBlank="1" showInputMessage="1" showErrorMessage="1" sqref="H6:I6" xr:uid="{00000000-0002-0000-0600-000000000000}">
      <formula1>$BB$3:$BB$5</formula1>
    </dataValidation>
    <dataValidation type="whole" operator="notBetween" allowBlank="1" showInputMessage="1" showErrorMessage="1" errorTitle="数値が無効です" error="集合住宅の場合2以上の数値を入力してください。" sqref="J6:K6" xr:uid="{00000000-0002-0000-0600-000001000000}">
      <formula1>1</formula1>
      <formula2>1</formula2>
    </dataValidation>
    <dataValidation type="custom" allowBlank="1" showInputMessage="1" showErrorMessage="1" sqref="K8:K9" xr:uid="{00000000-0002-0000-0600-000002000000}">
      <formula1>R6&gt;=K8</formula1>
    </dataValidation>
    <dataValidation type="custom" allowBlank="1" showInputMessage="1" showErrorMessage="1" sqref="H8:J9" xr:uid="{00000000-0002-0000-0600-000003000000}">
      <formula1>J6&gt;=H8</formula1>
    </dataValidation>
  </dataValidations>
  <printOptions horizontalCentered="1" verticalCentered="1"/>
  <pageMargins left="0.23622047244094491" right="0.23622047244094491" top="0.55118110236220474" bottom="0.35433070866141736" header="0.31496062992125984" footer="0.31496062992125984"/>
  <pageSetup paperSize="9" scale="7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7174" r:id="rId4" name="Check Box 6">
              <controlPr defaultSize="0" autoFill="0" autoLine="0" autoPict="0">
                <anchor moveWithCells="1">
                  <from>
                    <xdr:col>14</xdr:col>
                    <xdr:colOff>68580</xdr:colOff>
                    <xdr:row>5</xdr:row>
                    <xdr:rowOff>60960</xdr:rowOff>
                  </from>
                  <to>
                    <xdr:col>15</xdr:col>
                    <xdr:colOff>60960</xdr:colOff>
                    <xdr:row>5</xdr:row>
                    <xdr:rowOff>381000</xdr:rowOff>
                  </to>
                </anchor>
              </controlPr>
            </control>
          </mc:Choice>
        </mc:AlternateContent>
        <mc:AlternateContent xmlns:mc="http://schemas.openxmlformats.org/markup-compatibility/2006">
          <mc:Choice Requires="x14">
            <control shapeId="7175" r:id="rId5" name="Check Box 7">
              <controlPr defaultSize="0" autoFill="0" autoLine="0" autoPict="0">
                <anchor moveWithCells="1">
                  <from>
                    <xdr:col>22</xdr:col>
                    <xdr:colOff>68580</xdr:colOff>
                    <xdr:row>5</xdr:row>
                    <xdr:rowOff>60960</xdr:rowOff>
                  </from>
                  <to>
                    <xdr:col>23</xdr:col>
                    <xdr:colOff>60960</xdr:colOff>
                    <xdr:row>5</xdr:row>
                    <xdr:rowOff>381000</xdr:rowOff>
                  </to>
                </anchor>
              </controlPr>
            </control>
          </mc:Choice>
        </mc:AlternateContent>
        <mc:AlternateContent xmlns:mc="http://schemas.openxmlformats.org/markup-compatibility/2006">
          <mc:Choice Requires="x14">
            <control shapeId="7176" r:id="rId6" name="Check Box 8">
              <controlPr defaultSize="0" autoFill="0" autoLine="0" autoPict="0">
                <anchor moveWithCells="1">
                  <from>
                    <xdr:col>18</xdr:col>
                    <xdr:colOff>68580</xdr:colOff>
                    <xdr:row>5</xdr:row>
                    <xdr:rowOff>60960</xdr:rowOff>
                  </from>
                  <to>
                    <xdr:col>19</xdr:col>
                    <xdr:colOff>60960</xdr:colOff>
                    <xdr:row>5</xdr:row>
                    <xdr:rowOff>381000</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7">
    <tabColor theme="4" tint="0.79998168889431442"/>
    <pageSetUpPr fitToPage="1"/>
  </sheetPr>
  <dimension ref="A1:AO48"/>
  <sheetViews>
    <sheetView view="pageBreakPreview" zoomScale="70" zoomScaleNormal="100" zoomScaleSheetLayoutView="70" workbookViewId="0">
      <selection sqref="A1:K1"/>
    </sheetView>
  </sheetViews>
  <sheetFormatPr defaultColWidth="8.69921875" defaultRowHeight="18" x14ac:dyDescent="0.45"/>
  <cols>
    <col min="1" max="34" width="3.59765625" style="1" customWidth="1"/>
    <col min="35" max="35" width="5.19921875" style="99" customWidth="1"/>
    <col min="36" max="36" width="3.19921875" style="1" customWidth="1"/>
    <col min="37" max="16384" width="8.69921875" style="1"/>
  </cols>
  <sheetData>
    <row r="1" spans="1:41" ht="32.25" customHeight="1" x14ac:dyDescent="0.45">
      <c r="A1" s="773" t="s">
        <v>356</v>
      </c>
      <c r="B1" s="773"/>
      <c r="C1" s="773"/>
      <c r="D1" s="773"/>
      <c r="E1" s="773"/>
      <c r="F1" s="773"/>
      <c r="G1" s="773"/>
      <c r="H1" s="773"/>
      <c r="I1" s="773"/>
      <c r="J1" s="773"/>
      <c r="K1" s="773"/>
      <c r="L1" s="91"/>
      <c r="M1" s="91" t="s">
        <v>157</v>
      </c>
      <c r="N1" s="91"/>
      <c r="O1" s="91"/>
      <c r="P1" s="91"/>
      <c r="Q1" s="91"/>
      <c r="R1" s="91"/>
      <c r="S1" s="91"/>
      <c r="T1" s="91"/>
      <c r="U1" s="91"/>
      <c r="V1" s="91"/>
      <c r="W1" s="91"/>
      <c r="X1" s="91"/>
      <c r="Y1" s="91"/>
      <c r="Z1" s="91"/>
      <c r="AA1" s="91"/>
      <c r="AB1" s="91"/>
      <c r="AC1" s="91"/>
      <c r="AD1" s="91"/>
      <c r="AE1" s="91"/>
      <c r="AF1" s="91"/>
      <c r="AG1" s="91"/>
      <c r="AH1" s="91"/>
      <c r="AI1" s="91"/>
    </row>
    <row r="2" spans="1:41" ht="18" customHeight="1" x14ac:dyDescent="0.45">
      <c r="A2" s="92"/>
      <c r="B2" s="774" t="s">
        <v>158</v>
      </c>
      <c r="C2" s="774"/>
      <c r="D2" s="774"/>
      <c r="E2" s="774"/>
      <c r="F2" s="774"/>
      <c r="G2" s="774"/>
      <c r="H2" s="774"/>
      <c r="I2" s="93"/>
      <c r="J2" s="93"/>
      <c r="K2" s="93"/>
      <c r="L2" s="93"/>
      <c r="M2" s="93"/>
      <c r="N2" s="93"/>
      <c r="O2" s="93"/>
      <c r="P2" s="93"/>
      <c r="Q2" s="93"/>
      <c r="R2" s="93"/>
      <c r="S2" s="93"/>
      <c r="T2" s="93"/>
      <c r="U2" s="93"/>
      <c r="V2" s="93"/>
      <c r="W2" s="93"/>
      <c r="X2" s="93"/>
      <c r="Y2" s="93"/>
      <c r="Z2" s="93"/>
      <c r="AA2" s="93"/>
      <c r="AB2" s="93"/>
      <c r="AC2" s="93"/>
      <c r="AD2" s="93"/>
      <c r="AE2" s="93"/>
      <c r="AF2" s="93"/>
      <c r="AG2" s="93"/>
      <c r="AH2" s="93"/>
      <c r="AI2" s="93"/>
      <c r="AJ2" s="93"/>
      <c r="AK2" s="93"/>
      <c r="AL2" s="93"/>
      <c r="AM2" s="93"/>
      <c r="AN2" s="93"/>
      <c r="AO2" s="93"/>
    </row>
    <row r="3" spans="1:41" ht="18" customHeight="1" x14ac:dyDescent="0.45">
      <c r="A3" s="92"/>
      <c r="B3" s="775" t="s">
        <v>159</v>
      </c>
      <c r="C3" s="775"/>
      <c r="D3" s="775"/>
      <c r="E3" s="775"/>
      <c r="F3" s="775"/>
      <c r="G3" s="775"/>
      <c r="H3" s="775"/>
      <c r="I3" s="93"/>
      <c r="J3" s="93"/>
      <c r="K3" s="93"/>
      <c r="L3" s="93"/>
      <c r="M3" s="93"/>
      <c r="N3" s="93"/>
      <c r="O3" s="93"/>
      <c r="P3" s="93"/>
      <c r="Q3" s="93"/>
      <c r="R3" s="93"/>
      <c r="S3" s="93"/>
      <c r="T3" s="93"/>
      <c r="U3" s="93"/>
      <c r="V3" s="93"/>
      <c r="W3" s="93"/>
      <c r="X3" s="93"/>
      <c r="Y3" s="93"/>
      <c r="Z3" s="93"/>
      <c r="AA3" s="93"/>
      <c r="AB3" s="93"/>
      <c r="AC3" s="93"/>
      <c r="AD3" s="93"/>
      <c r="AE3" s="93"/>
      <c r="AF3" s="93"/>
      <c r="AG3" s="93"/>
      <c r="AH3" s="93"/>
      <c r="AI3" s="93"/>
      <c r="AJ3" s="93"/>
      <c r="AK3" s="93"/>
      <c r="AL3" s="93"/>
      <c r="AM3" s="93"/>
      <c r="AN3" s="93"/>
      <c r="AO3" s="93"/>
    </row>
    <row r="4" spans="1:41" ht="28.95" customHeight="1" x14ac:dyDescent="0.45">
      <c r="A4" s="92"/>
      <c r="B4" s="94"/>
      <c r="C4" s="94"/>
      <c r="D4" s="94"/>
      <c r="E4" s="94"/>
      <c r="F4" s="94"/>
      <c r="G4" s="94"/>
      <c r="H4" s="94"/>
      <c r="I4" s="94"/>
      <c r="J4" s="94"/>
      <c r="K4" s="94"/>
      <c r="L4" s="94"/>
      <c r="M4" s="94"/>
      <c r="N4" s="94"/>
      <c r="O4" s="94"/>
      <c r="P4" s="94"/>
      <c r="Q4" s="94"/>
      <c r="R4" s="94"/>
      <c r="S4" s="94"/>
      <c r="T4" s="94"/>
      <c r="U4" s="94"/>
      <c r="V4" s="94"/>
      <c r="W4" s="94"/>
      <c r="X4" s="94"/>
      <c r="Y4" s="94"/>
      <c r="Z4" s="94"/>
      <c r="AA4" s="94"/>
      <c r="AB4" s="760"/>
      <c r="AC4" s="761"/>
      <c r="AD4" s="761"/>
      <c r="AE4" s="96" t="s">
        <v>160</v>
      </c>
      <c r="AF4" s="11"/>
      <c r="AG4" s="96" t="s">
        <v>161</v>
      </c>
      <c r="AH4" s="11"/>
      <c r="AI4" s="97" t="s">
        <v>162</v>
      </c>
    </row>
    <row r="5" spans="1:41" ht="6" customHeight="1" x14ac:dyDescent="0.45">
      <c r="A5" s="92"/>
      <c r="B5" s="94"/>
      <c r="C5" s="94"/>
      <c r="D5" s="94"/>
      <c r="E5" s="94"/>
      <c r="F5" s="94"/>
      <c r="G5" s="94"/>
      <c r="H5" s="94"/>
      <c r="I5" s="94"/>
      <c r="J5" s="94"/>
      <c r="K5" s="94"/>
      <c r="L5" s="94"/>
      <c r="M5" s="94"/>
      <c r="N5" s="94"/>
      <c r="O5" s="94"/>
      <c r="P5" s="94"/>
      <c r="Q5" s="94"/>
      <c r="R5" s="94"/>
      <c r="S5" s="94"/>
      <c r="T5" s="94"/>
      <c r="U5" s="94"/>
      <c r="V5" s="94"/>
      <c r="W5" s="94"/>
      <c r="X5" s="94"/>
      <c r="Y5" s="94"/>
      <c r="Z5" s="94"/>
      <c r="AA5" s="94"/>
      <c r="AB5" s="94"/>
      <c r="AC5" s="94"/>
      <c r="AD5" s="94"/>
      <c r="AE5" s="94"/>
      <c r="AF5" s="94"/>
      <c r="AH5" s="94"/>
      <c r="AI5" s="95"/>
    </row>
    <row r="6" spans="1:41" ht="37.950000000000003" customHeight="1" x14ac:dyDescent="0.45">
      <c r="A6" s="92"/>
      <c r="B6" s="762" t="s">
        <v>237</v>
      </c>
      <c r="C6" s="763"/>
      <c r="D6" s="763"/>
      <c r="E6" s="764"/>
      <c r="F6" s="776"/>
      <c r="G6" s="776"/>
      <c r="H6" s="776"/>
      <c r="I6" s="776"/>
      <c r="J6" s="776"/>
      <c r="K6" s="776"/>
      <c r="L6" s="776"/>
      <c r="M6" s="776"/>
      <c r="N6" s="776"/>
      <c r="O6" s="776"/>
      <c r="P6" s="776"/>
      <c r="Q6" s="776"/>
      <c r="R6" s="776"/>
      <c r="S6" s="776"/>
      <c r="T6" s="776"/>
      <c r="U6" s="776"/>
      <c r="V6" s="776"/>
      <c r="W6" s="776"/>
      <c r="X6" s="776"/>
      <c r="Y6" s="776"/>
      <c r="Z6" s="776"/>
      <c r="AA6" s="776"/>
      <c r="AB6" s="776"/>
      <c r="AC6" s="776"/>
      <c r="AD6" s="776"/>
      <c r="AE6" s="776"/>
      <c r="AF6" s="776"/>
      <c r="AG6" s="776"/>
      <c r="AH6" s="776"/>
      <c r="AI6" s="776"/>
    </row>
    <row r="7" spans="1:41" ht="37.950000000000003" customHeight="1" x14ac:dyDescent="0.45">
      <c r="A7" s="92"/>
      <c r="B7" s="762" t="s">
        <v>238</v>
      </c>
      <c r="C7" s="763"/>
      <c r="D7" s="763"/>
      <c r="E7" s="764"/>
      <c r="F7" s="765"/>
      <c r="G7" s="765"/>
      <c r="H7" s="765"/>
      <c r="I7" s="765"/>
      <c r="J7" s="765"/>
      <c r="K7" s="765"/>
      <c r="L7" s="765"/>
      <c r="M7" s="765"/>
      <c r="N7" s="765"/>
      <c r="O7" s="765"/>
      <c r="P7" s="765"/>
      <c r="Q7" s="765"/>
      <c r="R7" s="765"/>
      <c r="S7" s="765"/>
      <c r="T7" s="765"/>
      <c r="U7" s="765"/>
      <c r="V7" s="765"/>
      <c r="W7" s="765"/>
      <c r="X7" s="765"/>
      <c r="Y7" s="765"/>
      <c r="Z7" s="765"/>
      <c r="AA7" s="765"/>
      <c r="AB7" s="765"/>
      <c r="AC7" s="765"/>
      <c r="AD7" s="765"/>
      <c r="AE7" s="765"/>
      <c r="AF7" s="765"/>
      <c r="AG7" s="765"/>
      <c r="AH7" s="765"/>
      <c r="AI7" s="765"/>
    </row>
    <row r="8" spans="1:41" ht="18" customHeight="1" x14ac:dyDescent="0.45">
      <c r="A8" s="92"/>
      <c r="B8" s="766" t="s">
        <v>239</v>
      </c>
      <c r="C8" s="767"/>
      <c r="D8" s="767"/>
      <c r="E8" s="767"/>
      <c r="F8" s="770" t="s">
        <v>257</v>
      </c>
      <c r="G8" s="771"/>
      <c r="H8" s="771"/>
      <c r="I8" s="771"/>
      <c r="J8" s="771"/>
      <c r="K8" s="771"/>
      <c r="L8" s="771"/>
      <c r="M8" s="771"/>
      <c r="N8" s="771"/>
      <c r="O8" s="771"/>
      <c r="P8" s="771"/>
      <c r="Q8" s="771"/>
      <c r="R8" s="771"/>
      <c r="S8" s="771"/>
      <c r="T8" s="771"/>
      <c r="U8" s="771"/>
      <c r="V8" s="771"/>
      <c r="W8" s="771"/>
      <c r="X8" s="771"/>
      <c r="Y8" s="771"/>
      <c r="Z8" s="771"/>
      <c r="AA8" s="771"/>
      <c r="AB8" s="771"/>
      <c r="AC8" s="771"/>
      <c r="AD8" s="771"/>
      <c r="AE8" s="771"/>
      <c r="AF8" s="771"/>
      <c r="AG8" s="771"/>
      <c r="AH8" s="771"/>
      <c r="AI8" s="772"/>
    </row>
    <row r="9" spans="1:41" ht="37.5" customHeight="1" x14ac:dyDescent="0.45">
      <c r="A9" s="98"/>
      <c r="B9" s="768"/>
      <c r="C9" s="769"/>
      <c r="D9" s="769"/>
      <c r="E9" s="769"/>
      <c r="F9" s="757"/>
      <c r="G9" s="758"/>
      <c r="H9" s="758"/>
      <c r="I9" s="758"/>
      <c r="J9" s="758"/>
      <c r="K9" s="758"/>
      <c r="L9" s="758"/>
      <c r="M9" s="758"/>
      <c r="N9" s="758"/>
      <c r="O9" s="758"/>
      <c r="P9" s="758"/>
      <c r="Q9" s="758"/>
      <c r="R9" s="758"/>
      <c r="S9" s="758"/>
      <c r="T9" s="758"/>
      <c r="U9" s="758"/>
      <c r="V9" s="758"/>
      <c r="W9" s="758"/>
      <c r="X9" s="758"/>
      <c r="Y9" s="758"/>
      <c r="Z9" s="758"/>
      <c r="AA9" s="758"/>
      <c r="AB9" s="758"/>
      <c r="AC9" s="758"/>
      <c r="AD9" s="758"/>
      <c r="AE9" s="758"/>
      <c r="AF9" s="758"/>
      <c r="AG9" s="758"/>
      <c r="AH9" s="758"/>
      <c r="AI9" s="759"/>
    </row>
    <row r="10" spans="1:41" ht="9" customHeight="1" x14ac:dyDescent="0.45"/>
    <row r="11" spans="1:41" ht="43.95" customHeight="1" x14ac:dyDescent="0.45">
      <c r="B11" s="858" t="s">
        <v>303</v>
      </c>
      <c r="C11" s="859"/>
      <c r="D11" s="749" t="s">
        <v>328</v>
      </c>
      <c r="E11" s="749"/>
      <c r="F11" s="749"/>
      <c r="G11" s="749"/>
      <c r="H11" s="749"/>
      <c r="I11" s="749"/>
      <c r="J11" s="749"/>
      <c r="K11" s="749"/>
      <c r="L11" s="749"/>
      <c r="M11" s="749"/>
      <c r="N11" s="749"/>
      <c r="O11" s="749"/>
      <c r="P11" s="749"/>
      <c r="Q11" s="749"/>
      <c r="R11" s="749"/>
      <c r="S11" s="749"/>
      <c r="T11" s="749"/>
      <c r="U11" s="749"/>
      <c r="V11" s="749"/>
      <c r="W11" s="749"/>
      <c r="X11" s="749"/>
      <c r="Y11" s="749"/>
      <c r="Z11" s="749"/>
      <c r="AA11" s="749"/>
      <c r="AB11" s="749"/>
      <c r="AC11" s="749"/>
      <c r="AD11" s="749"/>
      <c r="AE11" s="749"/>
      <c r="AF11" s="749"/>
      <c r="AG11" s="749"/>
      <c r="AH11" s="749"/>
      <c r="AI11" s="750"/>
    </row>
    <row r="12" spans="1:41" ht="3.75" customHeight="1" x14ac:dyDescent="0.45">
      <c r="A12" s="92"/>
      <c r="B12" s="92"/>
      <c r="C12" s="92"/>
      <c r="D12" s="94"/>
      <c r="E12" s="94"/>
      <c r="F12" s="94"/>
      <c r="G12" s="94"/>
      <c r="H12" s="94"/>
      <c r="I12" s="94"/>
      <c r="J12" s="94"/>
      <c r="K12" s="94"/>
      <c r="L12" s="94"/>
      <c r="M12" s="94"/>
      <c r="N12" s="94"/>
      <c r="O12" s="94"/>
      <c r="P12" s="94"/>
      <c r="Q12" s="94"/>
      <c r="R12" s="94"/>
      <c r="S12" s="94"/>
      <c r="T12" s="94"/>
      <c r="U12" s="94"/>
      <c r="V12" s="94"/>
      <c r="W12" s="94"/>
      <c r="X12" s="94"/>
      <c r="Y12" s="94"/>
      <c r="Z12" s="94"/>
      <c r="AA12" s="94"/>
      <c r="AB12" s="94"/>
      <c r="AC12" s="94"/>
      <c r="AD12" s="94"/>
      <c r="AE12" s="94"/>
      <c r="AF12" s="94"/>
      <c r="AG12" s="94"/>
      <c r="AH12" s="94"/>
      <c r="AI12" s="95"/>
    </row>
    <row r="13" spans="1:41" x14ac:dyDescent="0.45">
      <c r="B13" s="100" t="s">
        <v>163</v>
      </c>
    </row>
    <row r="14" spans="1:41" ht="40.200000000000003" customHeight="1" x14ac:dyDescent="0.45">
      <c r="B14" s="746" t="s">
        <v>164</v>
      </c>
      <c r="C14" s="747"/>
      <c r="D14" s="747"/>
      <c r="E14" s="747"/>
      <c r="F14" s="747"/>
      <c r="G14" s="747"/>
      <c r="H14" s="747"/>
      <c r="I14" s="747"/>
      <c r="J14" s="747"/>
      <c r="K14" s="747"/>
      <c r="L14" s="747"/>
      <c r="M14" s="747"/>
      <c r="N14" s="747"/>
      <c r="O14" s="747"/>
      <c r="P14" s="747"/>
      <c r="Q14" s="747"/>
      <c r="R14" s="747"/>
      <c r="S14" s="747"/>
      <c r="T14" s="747"/>
      <c r="U14" s="747"/>
      <c r="V14" s="747"/>
      <c r="W14" s="747"/>
      <c r="X14" s="747"/>
      <c r="Y14" s="747"/>
      <c r="Z14" s="747"/>
      <c r="AA14" s="747"/>
      <c r="AB14" s="747"/>
      <c r="AC14" s="747"/>
      <c r="AD14" s="747"/>
      <c r="AE14" s="747"/>
      <c r="AF14" s="747"/>
      <c r="AG14" s="747"/>
      <c r="AH14" s="747"/>
      <c r="AI14" s="748"/>
    </row>
    <row r="15" spans="1:41" x14ac:dyDescent="0.45">
      <c r="B15" s="746" t="s">
        <v>281</v>
      </c>
      <c r="C15" s="747"/>
      <c r="D15" s="747"/>
      <c r="E15" s="747"/>
      <c r="F15" s="747"/>
      <c r="G15" s="747"/>
      <c r="H15" s="747"/>
      <c r="I15" s="747"/>
      <c r="J15" s="747"/>
      <c r="K15" s="747"/>
      <c r="L15" s="747"/>
      <c r="M15" s="747"/>
      <c r="N15" s="747"/>
      <c r="O15" s="747"/>
      <c r="P15" s="747"/>
      <c r="Q15" s="747"/>
      <c r="R15" s="747"/>
      <c r="S15" s="747"/>
      <c r="T15" s="747"/>
      <c r="U15" s="747"/>
      <c r="V15" s="747"/>
      <c r="W15" s="747"/>
      <c r="X15" s="747"/>
      <c r="Y15" s="747"/>
      <c r="Z15" s="747"/>
      <c r="AA15" s="747"/>
      <c r="AB15" s="747"/>
      <c r="AC15" s="747"/>
      <c r="AD15" s="747"/>
      <c r="AE15" s="747"/>
      <c r="AF15" s="747"/>
      <c r="AG15" s="747"/>
      <c r="AH15" s="747"/>
      <c r="AI15" s="748"/>
    </row>
    <row r="16" spans="1:41" x14ac:dyDescent="0.45">
      <c r="B16" s="101" t="s">
        <v>165</v>
      </c>
      <c r="C16" s="102"/>
      <c r="D16" s="102"/>
      <c r="E16" s="102"/>
      <c r="F16" s="102"/>
      <c r="G16" s="102"/>
      <c r="H16" s="102"/>
      <c r="I16" s="102"/>
      <c r="J16" s="102"/>
      <c r="K16" s="102"/>
      <c r="L16" s="102"/>
      <c r="M16" s="102"/>
      <c r="N16" s="102"/>
      <c r="O16" s="102"/>
      <c r="P16" s="102"/>
      <c r="Q16" s="102"/>
      <c r="R16" s="102"/>
      <c r="S16" s="102"/>
      <c r="T16" s="102"/>
      <c r="U16" s="102"/>
      <c r="V16" s="102"/>
      <c r="W16" s="102"/>
      <c r="X16" s="102"/>
      <c r="Y16" s="102"/>
      <c r="Z16" s="102"/>
      <c r="AA16" s="102"/>
      <c r="AB16" s="102"/>
      <c r="AC16" s="102"/>
      <c r="AD16" s="102"/>
      <c r="AE16" s="102"/>
      <c r="AF16" s="102"/>
      <c r="AG16" s="102"/>
      <c r="AH16" s="102"/>
    </row>
    <row r="17" spans="2:35" ht="102" customHeight="1" x14ac:dyDescent="0.45">
      <c r="B17" s="751" t="s">
        <v>425</v>
      </c>
      <c r="C17" s="752"/>
      <c r="D17" s="752"/>
      <c r="E17" s="752"/>
      <c r="F17" s="752"/>
      <c r="G17" s="752"/>
      <c r="H17" s="752"/>
      <c r="I17" s="752"/>
      <c r="J17" s="752"/>
      <c r="K17" s="752"/>
      <c r="L17" s="752"/>
      <c r="M17" s="752"/>
      <c r="N17" s="752"/>
      <c r="O17" s="752"/>
      <c r="P17" s="752"/>
      <c r="Q17" s="752"/>
      <c r="R17" s="752"/>
      <c r="S17" s="752"/>
      <c r="T17" s="752"/>
      <c r="U17" s="752"/>
      <c r="V17" s="752"/>
      <c r="W17" s="752"/>
      <c r="X17" s="752"/>
      <c r="Y17" s="752"/>
      <c r="Z17" s="752"/>
      <c r="AA17" s="752"/>
      <c r="AB17" s="752"/>
      <c r="AC17" s="752"/>
      <c r="AD17" s="752"/>
      <c r="AE17" s="752"/>
      <c r="AF17" s="752"/>
      <c r="AG17" s="752"/>
      <c r="AH17" s="752"/>
      <c r="AI17" s="753"/>
    </row>
    <row r="18" spans="2:35" ht="104.25" customHeight="1" x14ac:dyDescent="0.45">
      <c r="B18" s="754" t="s">
        <v>166</v>
      </c>
      <c r="C18" s="755"/>
      <c r="D18" s="755"/>
      <c r="E18" s="755"/>
      <c r="F18" s="755"/>
      <c r="G18" s="755"/>
      <c r="H18" s="755"/>
      <c r="I18" s="755"/>
      <c r="J18" s="755"/>
      <c r="K18" s="755"/>
      <c r="L18" s="755"/>
      <c r="M18" s="755"/>
      <c r="N18" s="755"/>
      <c r="O18" s="755"/>
      <c r="P18" s="755"/>
      <c r="Q18" s="755"/>
      <c r="R18" s="755"/>
      <c r="S18" s="755"/>
      <c r="T18" s="755"/>
      <c r="U18" s="755"/>
      <c r="V18" s="755"/>
      <c r="W18" s="755"/>
      <c r="X18" s="755"/>
      <c r="Y18" s="755"/>
      <c r="Z18" s="755"/>
      <c r="AA18" s="755"/>
      <c r="AB18" s="755"/>
      <c r="AC18" s="755"/>
      <c r="AD18" s="755"/>
      <c r="AE18" s="755"/>
      <c r="AF18" s="755"/>
      <c r="AG18" s="755"/>
      <c r="AH18" s="755"/>
      <c r="AI18" s="756"/>
    </row>
    <row r="19" spans="2:35" ht="19.95" customHeight="1" x14ac:dyDescent="0.45">
      <c r="B19" s="101" t="s">
        <v>167</v>
      </c>
      <c r="C19" s="102"/>
      <c r="D19" s="102"/>
      <c r="E19" s="102"/>
      <c r="F19" s="102"/>
      <c r="G19" s="102"/>
      <c r="H19" s="102"/>
      <c r="I19" s="102"/>
      <c r="J19" s="102"/>
      <c r="K19" s="102"/>
      <c r="L19" s="102"/>
      <c r="M19" s="102"/>
      <c r="N19" s="102"/>
      <c r="O19" s="102"/>
      <c r="P19" s="102"/>
      <c r="Q19" s="102"/>
      <c r="R19" s="102"/>
      <c r="S19" s="102"/>
      <c r="T19" s="102"/>
      <c r="U19" s="102"/>
      <c r="V19" s="102"/>
      <c r="W19" s="102"/>
      <c r="X19" s="102"/>
      <c r="Y19" s="102"/>
      <c r="Z19" s="102"/>
      <c r="AA19" s="102"/>
      <c r="AB19" s="102"/>
      <c r="AC19" s="102"/>
      <c r="AD19" s="102"/>
      <c r="AE19" s="102"/>
      <c r="AF19" s="102"/>
      <c r="AG19" s="102"/>
      <c r="AH19" s="102"/>
    </row>
    <row r="20" spans="2:35" ht="19.95" customHeight="1" x14ac:dyDescent="0.45">
      <c r="B20" s="746" t="s">
        <v>168</v>
      </c>
      <c r="C20" s="747"/>
      <c r="D20" s="747"/>
      <c r="E20" s="747"/>
      <c r="F20" s="747"/>
      <c r="G20" s="747"/>
      <c r="H20" s="747"/>
      <c r="I20" s="747"/>
      <c r="J20" s="747"/>
      <c r="K20" s="747"/>
      <c r="L20" s="747"/>
      <c r="M20" s="747"/>
      <c r="N20" s="747"/>
      <c r="O20" s="747"/>
      <c r="P20" s="747"/>
      <c r="Q20" s="747"/>
      <c r="R20" s="747"/>
      <c r="S20" s="747"/>
      <c r="T20" s="747"/>
      <c r="U20" s="747"/>
      <c r="V20" s="747"/>
      <c r="W20" s="747"/>
      <c r="X20" s="747"/>
      <c r="Y20" s="747"/>
      <c r="Z20" s="747"/>
      <c r="AA20" s="747"/>
      <c r="AB20" s="747"/>
      <c r="AC20" s="747"/>
      <c r="AD20" s="747"/>
      <c r="AE20" s="747"/>
      <c r="AF20" s="747"/>
      <c r="AG20" s="747"/>
      <c r="AH20" s="747"/>
      <c r="AI20" s="748"/>
    </row>
    <row r="21" spans="2:35" ht="5.4" hidden="1" customHeight="1" x14ac:dyDescent="0.45">
      <c r="B21" s="103"/>
      <c r="C21" s="103"/>
      <c r="D21" s="103"/>
      <c r="E21" s="103"/>
      <c r="F21" s="103"/>
      <c r="G21" s="103"/>
      <c r="H21" s="103"/>
      <c r="I21" s="103"/>
      <c r="J21" s="103"/>
      <c r="K21" s="103"/>
      <c r="L21" s="103"/>
      <c r="M21" s="103"/>
      <c r="N21" s="103"/>
      <c r="O21" s="103"/>
      <c r="P21" s="103"/>
      <c r="Q21" s="103"/>
      <c r="R21" s="103"/>
      <c r="S21" s="103"/>
      <c r="T21" s="103"/>
      <c r="U21" s="103"/>
      <c r="V21" s="103"/>
      <c r="W21" s="103"/>
      <c r="X21" s="103"/>
      <c r="Y21" s="103"/>
      <c r="Z21" s="103"/>
      <c r="AA21" s="103"/>
      <c r="AB21" s="103"/>
      <c r="AC21" s="103"/>
      <c r="AD21" s="103"/>
      <c r="AE21" s="103"/>
      <c r="AF21" s="103"/>
      <c r="AG21" s="103"/>
      <c r="AH21" s="103"/>
      <c r="AI21" s="103"/>
    </row>
    <row r="22" spans="2:35" ht="19.95" customHeight="1" x14ac:dyDescent="0.45">
      <c r="B22" s="101" t="s">
        <v>247</v>
      </c>
      <c r="C22" s="102"/>
      <c r="D22" s="102"/>
      <c r="E22" s="102"/>
      <c r="F22" s="102"/>
      <c r="G22" s="102"/>
      <c r="H22" s="102"/>
      <c r="I22" s="102"/>
      <c r="J22" s="102"/>
      <c r="K22" s="102"/>
      <c r="L22" s="102"/>
      <c r="M22" s="102"/>
      <c r="N22" s="102"/>
      <c r="O22" s="102"/>
      <c r="P22" s="102"/>
      <c r="Q22" s="102"/>
      <c r="R22" s="102"/>
      <c r="S22" s="102"/>
      <c r="T22" s="102"/>
      <c r="U22" s="102"/>
      <c r="V22" s="102"/>
      <c r="W22" s="102"/>
      <c r="X22" s="102"/>
      <c r="Y22" s="102"/>
      <c r="Z22" s="102"/>
      <c r="AA22" s="102"/>
      <c r="AB22" s="102"/>
      <c r="AC22" s="102"/>
      <c r="AD22" s="102"/>
      <c r="AE22" s="102"/>
      <c r="AF22" s="102"/>
      <c r="AG22" s="102"/>
      <c r="AH22" s="102"/>
    </row>
    <row r="23" spans="2:35" ht="53.4" customHeight="1" x14ac:dyDescent="0.45">
      <c r="B23" s="746" t="s">
        <v>249</v>
      </c>
      <c r="C23" s="747"/>
      <c r="D23" s="747"/>
      <c r="E23" s="747"/>
      <c r="F23" s="747"/>
      <c r="G23" s="747"/>
      <c r="H23" s="747"/>
      <c r="I23" s="747"/>
      <c r="J23" s="747"/>
      <c r="K23" s="747"/>
      <c r="L23" s="747"/>
      <c r="M23" s="747"/>
      <c r="N23" s="747"/>
      <c r="O23" s="747"/>
      <c r="P23" s="747"/>
      <c r="Q23" s="747"/>
      <c r="R23" s="747"/>
      <c r="S23" s="747"/>
      <c r="T23" s="747"/>
      <c r="U23" s="747"/>
      <c r="V23" s="747"/>
      <c r="W23" s="747"/>
      <c r="X23" s="747"/>
      <c r="Y23" s="747"/>
      <c r="Z23" s="747"/>
      <c r="AA23" s="747"/>
      <c r="AB23" s="747"/>
      <c r="AC23" s="747"/>
      <c r="AD23" s="747"/>
      <c r="AE23" s="747"/>
      <c r="AF23" s="747"/>
      <c r="AG23" s="747"/>
      <c r="AH23" s="747"/>
      <c r="AI23" s="748"/>
    </row>
    <row r="24" spans="2:35" ht="5.4" customHeight="1" x14ac:dyDescent="0.45">
      <c r="B24" s="103"/>
      <c r="C24" s="103"/>
      <c r="D24" s="103"/>
      <c r="E24" s="103"/>
      <c r="F24" s="103"/>
      <c r="G24" s="103"/>
      <c r="H24" s="103"/>
      <c r="I24" s="103"/>
      <c r="J24" s="103"/>
      <c r="K24" s="103"/>
      <c r="L24" s="103"/>
      <c r="M24" s="103"/>
      <c r="N24" s="103"/>
      <c r="O24" s="103"/>
      <c r="P24" s="103"/>
      <c r="Q24" s="103"/>
      <c r="R24" s="103"/>
      <c r="S24" s="103"/>
      <c r="T24" s="103"/>
      <c r="U24" s="103"/>
      <c r="V24" s="103"/>
      <c r="W24" s="103"/>
      <c r="X24" s="103"/>
      <c r="Y24" s="103"/>
      <c r="Z24" s="103"/>
      <c r="AA24" s="103"/>
      <c r="AB24" s="103"/>
      <c r="AC24" s="103"/>
      <c r="AD24" s="103"/>
      <c r="AE24" s="103"/>
      <c r="AF24" s="103"/>
      <c r="AG24" s="103"/>
      <c r="AH24" s="103"/>
      <c r="AI24" s="103"/>
    </row>
    <row r="25" spans="2:35" ht="19.95" customHeight="1" x14ac:dyDescent="0.45">
      <c r="B25" s="101" t="s">
        <v>250</v>
      </c>
      <c r="C25" s="104"/>
      <c r="D25" s="104"/>
      <c r="E25" s="104"/>
      <c r="F25" s="104"/>
      <c r="G25" s="104"/>
      <c r="H25" s="104"/>
      <c r="I25" s="104"/>
      <c r="J25" s="104"/>
      <c r="K25" s="104"/>
      <c r="L25" s="104"/>
      <c r="M25" s="104"/>
      <c r="N25" s="104"/>
      <c r="O25" s="104"/>
      <c r="P25" s="104"/>
      <c r="Q25" s="104"/>
      <c r="R25" s="104"/>
      <c r="S25" s="104"/>
      <c r="T25" s="104"/>
      <c r="U25" s="104"/>
      <c r="V25" s="104"/>
      <c r="W25" s="104"/>
      <c r="X25" s="104"/>
      <c r="Y25" s="104"/>
      <c r="Z25" s="104"/>
      <c r="AA25" s="104"/>
      <c r="AB25" s="104"/>
      <c r="AC25" s="104"/>
      <c r="AD25" s="104"/>
      <c r="AE25" s="104"/>
      <c r="AF25" s="104"/>
      <c r="AG25" s="104"/>
      <c r="AH25" s="104"/>
    </row>
    <row r="26" spans="2:35" ht="21.6" customHeight="1" x14ac:dyDescent="0.45">
      <c r="B26" s="746" t="s">
        <v>169</v>
      </c>
      <c r="C26" s="747"/>
      <c r="D26" s="747"/>
      <c r="E26" s="747"/>
      <c r="F26" s="747"/>
      <c r="G26" s="747"/>
      <c r="H26" s="747"/>
      <c r="I26" s="747"/>
      <c r="J26" s="747"/>
      <c r="K26" s="747"/>
      <c r="L26" s="747"/>
      <c r="M26" s="747"/>
      <c r="N26" s="747"/>
      <c r="O26" s="747"/>
      <c r="P26" s="747"/>
      <c r="Q26" s="747"/>
      <c r="R26" s="747"/>
      <c r="S26" s="747"/>
      <c r="T26" s="747"/>
      <c r="U26" s="747"/>
      <c r="V26" s="747"/>
      <c r="W26" s="747"/>
      <c r="X26" s="747"/>
      <c r="Y26" s="747"/>
      <c r="Z26" s="747"/>
      <c r="AA26" s="747"/>
      <c r="AB26" s="747"/>
      <c r="AC26" s="747"/>
      <c r="AD26" s="747"/>
      <c r="AE26" s="747"/>
      <c r="AF26" s="747"/>
      <c r="AG26" s="747"/>
      <c r="AH26" s="747"/>
      <c r="AI26" s="748"/>
    </row>
    <row r="27" spans="2:35" ht="21" customHeight="1" x14ac:dyDescent="0.45">
      <c r="B27" s="746" t="s">
        <v>170</v>
      </c>
      <c r="C27" s="747"/>
      <c r="D27" s="747"/>
      <c r="E27" s="747"/>
      <c r="F27" s="747"/>
      <c r="G27" s="747"/>
      <c r="H27" s="747"/>
      <c r="I27" s="747"/>
      <c r="J27" s="747"/>
      <c r="K27" s="747"/>
      <c r="L27" s="747"/>
      <c r="M27" s="747"/>
      <c r="N27" s="747"/>
      <c r="O27" s="747"/>
      <c r="P27" s="747"/>
      <c r="Q27" s="747"/>
      <c r="R27" s="747"/>
      <c r="S27" s="747"/>
      <c r="T27" s="747"/>
      <c r="U27" s="747"/>
      <c r="V27" s="747"/>
      <c r="W27" s="747"/>
      <c r="X27" s="747"/>
      <c r="Y27" s="747"/>
      <c r="Z27" s="747"/>
      <c r="AA27" s="747"/>
      <c r="AB27" s="747"/>
      <c r="AC27" s="747"/>
      <c r="AD27" s="747"/>
      <c r="AE27" s="747"/>
      <c r="AF27" s="747"/>
      <c r="AG27" s="747"/>
      <c r="AH27" s="747"/>
      <c r="AI27" s="748"/>
    </row>
    <row r="28" spans="2:35" ht="21" customHeight="1" x14ac:dyDescent="0.45">
      <c r="B28" s="746" t="s">
        <v>171</v>
      </c>
      <c r="C28" s="747"/>
      <c r="D28" s="747"/>
      <c r="E28" s="747"/>
      <c r="F28" s="747"/>
      <c r="G28" s="747"/>
      <c r="H28" s="747"/>
      <c r="I28" s="747"/>
      <c r="J28" s="747"/>
      <c r="K28" s="747"/>
      <c r="L28" s="747"/>
      <c r="M28" s="747"/>
      <c r="N28" s="747"/>
      <c r="O28" s="747"/>
      <c r="P28" s="747"/>
      <c r="Q28" s="747"/>
      <c r="R28" s="747"/>
      <c r="S28" s="747"/>
      <c r="T28" s="747"/>
      <c r="U28" s="747"/>
      <c r="V28" s="747"/>
      <c r="W28" s="747"/>
      <c r="X28" s="747"/>
      <c r="Y28" s="747"/>
      <c r="Z28" s="747"/>
      <c r="AA28" s="747"/>
      <c r="AB28" s="747"/>
      <c r="AC28" s="747"/>
      <c r="AD28" s="747"/>
      <c r="AE28" s="747"/>
      <c r="AF28" s="747"/>
      <c r="AG28" s="747"/>
      <c r="AH28" s="747"/>
      <c r="AI28" s="748"/>
    </row>
    <row r="29" spans="2:35" ht="33" customHeight="1" x14ac:dyDescent="0.45">
      <c r="B29" s="746" t="s">
        <v>172</v>
      </c>
      <c r="C29" s="747"/>
      <c r="D29" s="747"/>
      <c r="E29" s="747"/>
      <c r="F29" s="747"/>
      <c r="G29" s="747"/>
      <c r="H29" s="747"/>
      <c r="I29" s="747"/>
      <c r="J29" s="747"/>
      <c r="K29" s="747"/>
      <c r="L29" s="747"/>
      <c r="M29" s="747"/>
      <c r="N29" s="747"/>
      <c r="O29" s="747"/>
      <c r="P29" s="747"/>
      <c r="Q29" s="747"/>
      <c r="R29" s="747"/>
      <c r="S29" s="747"/>
      <c r="T29" s="747"/>
      <c r="U29" s="747"/>
      <c r="V29" s="747"/>
      <c r="W29" s="747"/>
      <c r="X29" s="747"/>
      <c r="Y29" s="747"/>
      <c r="Z29" s="747"/>
      <c r="AA29" s="747"/>
      <c r="AB29" s="747"/>
      <c r="AC29" s="747"/>
      <c r="AD29" s="747"/>
      <c r="AE29" s="747"/>
      <c r="AF29" s="747"/>
      <c r="AG29" s="747"/>
      <c r="AH29" s="747"/>
      <c r="AI29" s="748"/>
    </row>
    <row r="30" spans="2:35" ht="41.4" customHeight="1" x14ac:dyDescent="0.45">
      <c r="B30" s="746" t="s">
        <v>173</v>
      </c>
      <c r="C30" s="747"/>
      <c r="D30" s="747"/>
      <c r="E30" s="747"/>
      <c r="F30" s="747"/>
      <c r="G30" s="747"/>
      <c r="H30" s="747"/>
      <c r="I30" s="747"/>
      <c r="J30" s="747"/>
      <c r="K30" s="747"/>
      <c r="L30" s="747"/>
      <c r="M30" s="747"/>
      <c r="N30" s="747"/>
      <c r="O30" s="747"/>
      <c r="P30" s="747"/>
      <c r="Q30" s="747"/>
      <c r="R30" s="747"/>
      <c r="S30" s="747"/>
      <c r="T30" s="747"/>
      <c r="U30" s="747"/>
      <c r="V30" s="747"/>
      <c r="W30" s="747"/>
      <c r="X30" s="747"/>
      <c r="Y30" s="747"/>
      <c r="Z30" s="747"/>
      <c r="AA30" s="747"/>
      <c r="AB30" s="747"/>
      <c r="AC30" s="747"/>
      <c r="AD30" s="747"/>
      <c r="AE30" s="747"/>
      <c r="AF30" s="747"/>
      <c r="AG30" s="747"/>
      <c r="AH30" s="747"/>
      <c r="AI30" s="748"/>
    </row>
    <row r="31" spans="2:35" ht="38.25" customHeight="1" x14ac:dyDescent="0.45">
      <c r="B31" s="746" t="s">
        <v>412</v>
      </c>
      <c r="C31" s="747"/>
      <c r="D31" s="747"/>
      <c r="E31" s="747"/>
      <c r="F31" s="747"/>
      <c r="G31" s="747"/>
      <c r="H31" s="747"/>
      <c r="I31" s="747"/>
      <c r="J31" s="747"/>
      <c r="K31" s="747"/>
      <c r="L31" s="747"/>
      <c r="M31" s="747"/>
      <c r="N31" s="747"/>
      <c r="O31" s="747"/>
      <c r="P31" s="747"/>
      <c r="Q31" s="747"/>
      <c r="R31" s="747"/>
      <c r="S31" s="747"/>
      <c r="T31" s="747"/>
      <c r="U31" s="747"/>
      <c r="V31" s="747"/>
      <c r="W31" s="747"/>
      <c r="X31" s="747"/>
      <c r="Y31" s="747"/>
      <c r="Z31" s="747"/>
      <c r="AA31" s="747"/>
      <c r="AB31" s="747"/>
      <c r="AC31" s="747"/>
      <c r="AD31" s="747"/>
      <c r="AE31" s="747"/>
      <c r="AF31" s="747"/>
      <c r="AG31" s="747"/>
      <c r="AH31" s="747"/>
      <c r="AI31" s="748"/>
    </row>
    <row r="32" spans="2:35" ht="60" customHeight="1" x14ac:dyDescent="0.45">
      <c r="B32" s="746" t="s">
        <v>352</v>
      </c>
      <c r="C32" s="747"/>
      <c r="D32" s="747"/>
      <c r="E32" s="747"/>
      <c r="F32" s="747"/>
      <c r="G32" s="747"/>
      <c r="H32" s="747"/>
      <c r="I32" s="747"/>
      <c r="J32" s="747"/>
      <c r="K32" s="747"/>
      <c r="L32" s="747"/>
      <c r="M32" s="747"/>
      <c r="N32" s="747"/>
      <c r="O32" s="747"/>
      <c r="P32" s="747"/>
      <c r="Q32" s="747"/>
      <c r="R32" s="747"/>
      <c r="S32" s="747"/>
      <c r="T32" s="747"/>
      <c r="U32" s="747"/>
      <c r="V32" s="747"/>
      <c r="W32" s="747"/>
      <c r="X32" s="747"/>
      <c r="Y32" s="747"/>
      <c r="Z32" s="747"/>
      <c r="AA32" s="747"/>
      <c r="AB32" s="747"/>
      <c r="AC32" s="747"/>
      <c r="AD32" s="747"/>
      <c r="AE32" s="747"/>
      <c r="AF32" s="747"/>
      <c r="AG32" s="747"/>
      <c r="AH32" s="747"/>
      <c r="AI32" s="748"/>
    </row>
    <row r="33" spans="2:35" ht="19.95" customHeight="1" x14ac:dyDescent="0.45">
      <c r="B33" s="746" t="s">
        <v>174</v>
      </c>
      <c r="C33" s="747"/>
      <c r="D33" s="747"/>
      <c r="E33" s="747"/>
      <c r="F33" s="747"/>
      <c r="G33" s="747"/>
      <c r="H33" s="747"/>
      <c r="I33" s="747"/>
      <c r="J33" s="747"/>
      <c r="K33" s="747"/>
      <c r="L33" s="747"/>
      <c r="M33" s="747"/>
      <c r="N33" s="747"/>
      <c r="O33" s="747"/>
      <c r="P33" s="747"/>
      <c r="Q33" s="747"/>
      <c r="R33" s="747"/>
      <c r="S33" s="747"/>
      <c r="T33" s="747"/>
      <c r="U33" s="747"/>
      <c r="V33" s="747"/>
      <c r="W33" s="747"/>
      <c r="X33" s="747"/>
      <c r="Y33" s="747"/>
      <c r="Z33" s="747"/>
      <c r="AA33" s="747"/>
      <c r="AB33" s="747"/>
      <c r="AC33" s="747"/>
      <c r="AD33" s="747"/>
      <c r="AE33" s="747"/>
      <c r="AF33" s="747"/>
      <c r="AG33" s="747"/>
      <c r="AH33" s="747"/>
      <c r="AI33" s="748"/>
    </row>
    <row r="34" spans="2:35" ht="19.95" customHeight="1" x14ac:dyDescent="0.45">
      <c r="B34" s="101" t="s">
        <v>251</v>
      </c>
      <c r="C34" s="102"/>
      <c r="D34" s="102"/>
      <c r="E34" s="102"/>
      <c r="F34" s="102"/>
      <c r="G34" s="102"/>
      <c r="H34" s="102"/>
      <c r="I34" s="102"/>
      <c r="J34" s="102"/>
      <c r="K34" s="102"/>
      <c r="L34" s="102"/>
      <c r="M34" s="102"/>
      <c r="N34" s="102"/>
      <c r="O34" s="102"/>
      <c r="P34" s="102"/>
      <c r="Q34" s="102"/>
      <c r="R34" s="102"/>
      <c r="S34" s="102"/>
      <c r="T34" s="102"/>
      <c r="U34" s="102"/>
      <c r="V34" s="102"/>
      <c r="W34" s="102"/>
      <c r="X34" s="102"/>
      <c r="Y34" s="102"/>
      <c r="Z34" s="102"/>
      <c r="AA34" s="102"/>
      <c r="AB34" s="102"/>
      <c r="AC34" s="102"/>
      <c r="AD34" s="102"/>
      <c r="AE34" s="102"/>
      <c r="AF34" s="102"/>
      <c r="AG34" s="102"/>
      <c r="AH34" s="102"/>
    </row>
    <row r="35" spans="2:35" ht="19.95" customHeight="1" x14ac:dyDescent="0.45">
      <c r="B35" s="746" t="s">
        <v>175</v>
      </c>
      <c r="C35" s="747"/>
      <c r="D35" s="747"/>
      <c r="E35" s="747"/>
      <c r="F35" s="747"/>
      <c r="G35" s="747"/>
      <c r="H35" s="747"/>
      <c r="I35" s="747"/>
      <c r="J35" s="747"/>
      <c r="K35" s="747"/>
      <c r="L35" s="747"/>
      <c r="M35" s="747"/>
      <c r="N35" s="747"/>
      <c r="O35" s="747"/>
      <c r="P35" s="747"/>
      <c r="Q35" s="747"/>
      <c r="R35" s="747"/>
      <c r="S35" s="747"/>
      <c r="T35" s="747"/>
      <c r="U35" s="747"/>
      <c r="V35" s="747"/>
      <c r="W35" s="747"/>
      <c r="X35" s="747"/>
      <c r="Y35" s="747"/>
      <c r="Z35" s="747"/>
      <c r="AA35" s="747"/>
      <c r="AB35" s="747"/>
      <c r="AC35" s="747"/>
      <c r="AD35" s="747"/>
      <c r="AE35" s="747"/>
      <c r="AF35" s="747"/>
      <c r="AG35" s="747"/>
      <c r="AH35" s="747"/>
      <c r="AI35" s="748"/>
    </row>
    <row r="36" spans="2:35" ht="19.95" customHeight="1" x14ac:dyDescent="0.45">
      <c r="B36" s="746" t="s">
        <v>176</v>
      </c>
      <c r="C36" s="747"/>
      <c r="D36" s="747"/>
      <c r="E36" s="747"/>
      <c r="F36" s="747"/>
      <c r="G36" s="747"/>
      <c r="H36" s="747"/>
      <c r="I36" s="747"/>
      <c r="J36" s="747"/>
      <c r="K36" s="747"/>
      <c r="L36" s="747"/>
      <c r="M36" s="747"/>
      <c r="N36" s="747"/>
      <c r="O36" s="747"/>
      <c r="P36" s="747"/>
      <c r="Q36" s="747"/>
      <c r="R36" s="747"/>
      <c r="S36" s="747"/>
      <c r="T36" s="747"/>
      <c r="U36" s="747"/>
      <c r="V36" s="747"/>
      <c r="W36" s="747"/>
      <c r="X36" s="747"/>
      <c r="Y36" s="747"/>
      <c r="Z36" s="747"/>
      <c r="AA36" s="747"/>
      <c r="AB36" s="747"/>
      <c r="AC36" s="747"/>
      <c r="AD36" s="747"/>
      <c r="AE36" s="747"/>
      <c r="AF36" s="747"/>
      <c r="AG36" s="747"/>
      <c r="AH36" s="747"/>
      <c r="AI36" s="748"/>
    </row>
    <row r="37" spans="2:35" ht="56.4" customHeight="1" x14ac:dyDescent="0.45">
      <c r="B37" s="746" t="s">
        <v>177</v>
      </c>
      <c r="C37" s="747"/>
      <c r="D37" s="747"/>
      <c r="E37" s="747"/>
      <c r="F37" s="747"/>
      <c r="G37" s="747"/>
      <c r="H37" s="747"/>
      <c r="I37" s="747"/>
      <c r="J37" s="747"/>
      <c r="K37" s="747"/>
      <c r="L37" s="747"/>
      <c r="M37" s="747"/>
      <c r="N37" s="747"/>
      <c r="O37" s="747"/>
      <c r="P37" s="747"/>
      <c r="Q37" s="747"/>
      <c r="R37" s="747"/>
      <c r="S37" s="747"/>
      <c r="T37" s="747"/>
      <c r="U37" s="747"/>
      <c r="V37" s="747"/>
      <c r="W37" s="747"/>
      <c r="X37" s="747"/>
      <c r="Y37" s="747"/>
      <c r="Z37" s="747"/>
      <c r="AA37" s="747"/>
      <c r="AB37" s="747"/>
      <c r="AC37" s="747"/>
      <c r="AD37" s="747"/>
      <c r="AE37" s="747"/>
      <c r="AF37" s="747"/>
      <c r="AG37" s="747"/>
      <c r="AH37" s="747"/>
      <c r="AI37" s="748"/>
    </row>
    <row r="38" spans="2:35" ht="41.4" customHeight="1" x14ac:dyDescent="0.45">
      <c r="B38" s="746" t="s">
        <v>228</v>
      </c>
      <c r="C38" s="747"/>
      <c r="D38" s="747"/>
      <c r="E38" s="747"/>
      <c r="F38" s="747"/>
      <c r="G38" s="747"/>
      <c r="H38" s="747"/>
      <c r="I38" s="747"/>
      <c r="J38" s="747"/>
      <c r="K38" s="747"/>
      <c r="L38" s="747"/>
      <c r="M38" s="747"/>
      <c r="N38" s="747"/>
      <c r="O38" s="747"/>
      <c r="P38" s="747"/>
      <c r="Q38" s="747"/>
      <c r="R38" s="747"/>
      <c r="S38" s="747"/>
      <c r="T38" s="747"/>
      <c r="U38" s="747"/>
      <c r="V38" s="747"/>
      <c r="W38" s="747"/>
      <c r="X38" s="747"/>
      <c r="Y38" s="747"/>
      <c r="Z38" s="747"/>
      <c r="AA38" s="747"/>
      <c r="AB38" s="747"/>
      <c r="AC38" s="747"/>
      <c r="AD38" s="747"/>
      <c r="AE38" s="747"/>
      <c r="AF38" s="747"/>
      <c r="AG38" s="747"/>
      <c r="AH38" s="747"/>
      <c r="AI38" s="748"/>
    </row>
    <row r="39" spans="2:35" ht="19.95" customHeight="1" x14ac:dyDescent="0.45">
      <c r="B39" s="101" t="s">
        <v>252</v>
      </c>
      <c r="C39" s="102"/>
      <c r="D39" s="102"/>
      <c r="E39" s="102"/>
      <c r="F39" s="102"/>
      <c r="G39" s="102"/>
      <c r="H39" s="102"/>
      <c r="I39" s="102"/>
      <c r="J39" s="102"/>
      <c r="K39" s="102"/>
      <c r="L39" s="102"/>
      <c r="M39" s="102"/>
      <c r="N39" s="102"/>
      <c r="O39" s="102"/>
      <c r="P39" s="102"/>
      <c r="Q39" s="102"/>
      <c r="R39" s="102"/>
      <c r="S39" s="102"/>
      <c r="T39" s="102"/>
      <c r="U39" s="102"/>
      <c r="V39" s="102"/>
      <c r="W39" s="102"/>
      <c r="X39" s="102"/>
      <c r="Y39" s="102"/>
      <c r="Z39" s="102"/>
      <c r="AA39" s="102"/>
      <c r="AB39" s="102"/>
      <c r="AC39" s="102"/>
      <c r="AD39" s="102"/>
      <c r="AE39" s="102"/>
      <c r="AF39" s="102"/>
      <c r="AG39" s="102"/>
      <c r="AH39" s="102"/>
    </row>
    <row r="40" spans="2:35" ht="20.399999999999999" customHeight="1" x14ac:dyDescent="0.45">
      <c r="B40" s="746" t="s">
        <v>222</v>
      </c>
      <c r="C40" s="747"/>
      <c r="D40" s="747"/>
      <c r="E40" s="747"/>
      <c r="F40" s="747"/>
      <c r="G40" s="747"/>
      <c r="H40" s="747"/>
      <c r="I40" s="747"/>
      <c r="J40" s="747"/>
      <c r="K40" s="747"/>
      <c r="L40" s="747"/>
      <c r="M40" s="747"/>
      <c r="N40" s="747"/>
      <c r="O40" s="747"/>
      <c r="P40" s="747"/>
      <c r="Q40" s="747"/>
      <c r="R40" s="747"/>
      <c r="S40" s="747"/>
      <c r="T40" s="747"/>
      <c r="U40" s="747"/>
      <c r="V40" s="747"/>
      <c r="W40" s="747"/>
      <c r="X40" s="747"/>
      <c r="Y40" s="747"/>
      <c r="Z40" s="747"/>
      <c r="AA40" s="747"/>
      <c r="AB40" s="747"/>
      <c r="AC40" s="747"/>
      <c r="AD40" s="747"/>
      <c r="AE40" s="747"/>
      <c r="AF40" s="747"/>
      <c r="AG40" s="747"/>
      <c r="AH40" s="747"/>
      <c r="AI40" s="748"/>
    </row>
    <row r="41" spans="2:35" ht="19.95" customHeight="1" x14ac:dyDescent="0.45">
      <c r="B41" s="101" t="s">
        <v>253</v>
      </c>
      <c r="C41" s="102"/>
      <c r="D41" s="102"/>
      <c r="E41" s="102"/>
      <c r="F41" s="102"/>
      <c r="G41" s="102"/>
      <c r="H41" s="102"/>
      <c r="I41" s="102"/>
      <c r="J41" s="102"/>
      <c r="K41" s="102"/>
      <c r="L41" s="102"/>
      <c r="M41" s="102"/>
      <c r="N41" s="102"/>
      <c r="O41" s="102"/>
      <c r="P41" s="102"/>
      <c r="Q41" s="102"/>
      <c r="R41" s="102"/>
      <c r="S41" s="102"/>
      <c r="T41" s="102"/>
      <c r="U41" s="102"/>
      <c r="V41" s="102"/>
      <c r="W41" s="102"/>
      <c r="X41" s="102"/>
      <c r="Y41" s="102"/>
      <c r="Z41" s="102"/>
      <c r="AA41" s="102"/>
      <c r="AB41" s="102"/>
      <c r="AC41" s="102"/>
      <c r="AD41" s="102"/>
      <c r="AE41" s="102"/>
      <c r="AF41" s="102"/>
      <c r="AG41" s="102"/>
      <c r="AH41" s="102"/>
    </row>
    <row r="42" spans="2:35" ht="20.399999999999999" customHeight="1" x14ac:dyDescent="0.45">
      <c r="B42" s="746" t="s">
        <v>422</v>
      </c>
      <c r="C42" s="747"/>
      <c r="D42" s="747"/>
      <c r="E42" s="747"/>
      <c r="F42" s="747"/>
      <c r="G42" s="747"/>
      <c r="H42" s="747"/>
      <c r="I42" s="747"/>
      <c r="J42" s="747"/>
      <c r="K42" s="747"/>
      <c r="L42" s="747"/>
      <c r="M42" s="747"/>
      <c r="N42" s="747"/>
      <c r="O42" s="747"/>
      <c r="P42" s="747"/>
      <c r="Q42" s="747"/>
      <c r="R42" s="747"/>
      <c r="S42" s="747"/>
      <c r="T42" s="747"/>
      <c r="U42" s="747"/>
      <c r="V42" s="747"/>
      <c r="W42" s="747"/>
      <c r="X42" s="747"/>
      <c r="Y42" s="747"/>
      <c r="Z42" s="747"/>
      <c r="AA42" s="747"/>
      <c r="AB42" s="747"/>
      <c r="AC42" s="747"/>
      <c r="AD42" s="747"/>
      <c r="AE42" s="747"/>
      <c r="AF42" s="747"/>
      <c r="AG42" s="747"/>
      <c r="AH42" s="747"/>
      <c r="AI42" s="748"/>
    </row>
    <row r="43" spans="2:35" ht="20.399999999999999" customHeight="1" x14ac:dyDescent="0.45">
      <c r="B43" s="746" t="s">
        <v>178</v>
      </c>
      <c r="C43" s="747"/>
      <c r="D43" s="747"/>
      <c r="E43" s="747"/>
      <c r="F43" s="747"/>
      <c r="G43" s="747"/>
      <c r="H43" s="747"/>
      <c r="I43" s="747"/>
      <c r="J43" s="747"/>
      <c r="K43" s="747"/>
      <c r="L43" s="747"/>
      <c r="M43" s="747"/>
      <c r="N43" s="747"/>
      <c r="O43" s="747"/>
      <c r="P43" s="747"/>
      <c r="Q43" s="747"/>
      <c r="R43" s="747"/>
      <c r="S43" s="747"/>
      <c r="T43" s="747"/>
      <c r="U43" s="747"/>
      <c r="V43" s="747"/>
      <c r="W43" s="747"/>
      <c r="X43" s="747"/>
      <c r="Y43" s="747"/>
      <c r="Z43" s="747"/>
      <c r="AA43" s="747"/>
      <c r="AB43" s="747"/>
      <c r="AC43" s="747"/>
      <c r="AD43" s="747"/>
      <c r="AE43" s="747"/>
      <c r="AF43" s="747"/>
      <c r="AG43" s="747"/>
      <c r="AH43" s="747"/>
      <c r="AI43" s="748"/>
    </row>
    <row r="44" spans="2:35" ht="20.399999999999999" customHeight="1" x14ac:dyDescent="0.45">
      <c r="B44" s="746" t="s">
        <v>179</v>
      </c>
      <c r="C44" s="747"/>
      <c r="D44" s="747"/>
      <c r="E44" s="747"/>
      <c r="F44" s="747"/>
      <c r="G44" s="747"/>
      <c r="H44" s="747"/>
      <c r="I44" s="747"/>
      <c r="J44" s="747"/>
      <c r="K44" s="747"/>
      <c r="L44" s="747"/>
      <c r="M44" s="747"/>
      <c r="N44" s="747"/>
      <c r="O44" s="747"/>
      <c r="P44" s="747"/>
      <c r="Q44" s="747"/>
      <c r="R44" s="747"/>
      <c r="S44" s="747"/>
      <c r="T44" s="747"/>
      <c r="U44" s="747"/>
      <c r="V44" s="747"/>
      <c r="W44" s="747"/>
      <c r="X44" s="747"/>
      <c r="Y44" s="747"/>
      <c r="Z44" s="747"/>
      <c r="AA44" s="747"/>
      <c r="AB44" s="747"/>
      <c r="AC44" s="747"/>
      <c r="AD44" s="747"/>
      <c r="AE44" s="747"/>
      <c r="AF44" s="747"/>
      <c r="AG44" s="747"/>
      <c r="AH44" s="747"/>
      <c r="AI44" s="748"/>
    </row>
    <row r="45" spans="2:35" ht="20.399999999999999" customHeight="1" x14ac:dyDescent="0.45">
      <c r="B45" s="746" t="s">
        <v>216</v>
      </c>
      <c r="C45" s="747"/>
      <c r="D45" s="747"/>
      <c r="E45" s="747"/>
      <c r="F45" s="747"/>
      <c r="G45" s="747"/>
      <c r="H45" s="747"/>
      <c r="I45" s="747"/>
      <c r="J45" s="747"/>
      <c r="K45" s="747"/>
      <c r="L45" s="747"/>
      <c r="M45" s="747"/>
      <c r="N45" s="747"/>
      <c r="O45" s="747"/>
      <c r="P45" s="747"/>
      <c r="Q45" s="747"/>
      <c r="R45" s="747"/>
      <c r="S45" s="747"/>
      <c r="T45" s="747"/>
      <c r="U45" s="747"/>
      <c r="V45" s="747"/>
      <c r="W45" s="747"/>
      <c r="X45" s="747"/>
      <c r="Y45" s="747"/>
      <c r="Z45" s="747"/>
      <c r="AA45" s="747"/>
      <c r="AB45" s="747"/>
      <c r="AC45" s="747"/>
      <c r="AD45" s="747"/>
      <c r="AE45" s="747"/>
      <c r="AF45" s="747"/>
      <c r="AG45" s="747"/>
      <c r="AH45" s="747"/>
      <c r="AI45" s="748"/>
    </row>
    <row r="46" spans="2:35" ht="19.95" customHeight="1" x14ac:dyDescent="0.45">
      <c r="B46" s="101" t="s">
        <v>332</v>
      </c>
      <c r="C46" s="102"/>
      <c r="D46" s="102"/>
      <c r="E46" s="102"/>
      <c r="F46" s="102"/>
      <c r="G46" s="102"/>
      <c r="H46" s="102"/>
      <c r="I46" s="102"/>
      <c r="J46" s="102"/>
      <c r="K46" s="102"/>
      <c r="L46" s="102"/>
      <c r="M46" s="102"/>
      <c r="N46" s="102"/>
      <c r="O46" s="102"/>
      <c r="P46" s="102"/>
      <c r="Q46" s="102"/>
      <c r="R46" s="102"/>
      <c r="S46" s="102"/>
      <c r="T46" s="102"/>
      <c r="U46" s="102"/>
      <c r="V46" s="102"/>
      <c r="W46" s="102"/>
      <c r="X46" s="102"/>
      <c r="Y46" s="102"/>
      <c r="Z46" s="102"/>
      <c r="AA46" s="102"/>
      <c r="AB46" s="102"/>
      <c r="AC46" s="102"/>
      <c r="AD46" s="102"/>
      <c r="AE46" s="102"/>
      <c r="AF46" s="102"/>
      <c r="AG46" s="102"/>
      <c r="AH46" s="102"/>
    </row>
    <row r="47" spans="2:35" ht="36" customHeight="1" x14ac:dyDescent="0.45">
      <c r="B47" s="746" t="s">
        <v>333</v>
      </c>
      <c r="C47" s="747"/>
      <c r="D47" s="747"/>
      <c r="E47" s="747"/>
      <c r="F47" s="747"/>
      <c r="G47" s="747"/>
      <c r="H47" s="747"/>
      <c r="I47" s="747"/>
      <c r="J47" s="747"/>
      <c r="K47" s="747"/>
      <c r="L47" s="747"/>
      <c r="M47" s="747"/>
      <c r="N47" s="747"/>
      <c r="O47" s="747"/>
      <c r="P47" s="747"/>
      <c r="Q47" s="747"/>
      <c r="R47" s="747"/>
      <c r="S47" s="747"/>
      <c r="T47" s="747"/>
      <c r="U47" s="747"/>
      <c r="V47" s="747"/>
      <c r="W47" s="747"/>
      <c r="X47" s="747"/>
      <c r="Y47" s="747"/>
      <c r="Z47" s="747"/>
      <c r="AA47" s="747"/>
      <c r="AB47" s="747"/>
      <c r="AC47" s="747"/>
      <c r="AD47" s="747"/>
      <c r="AE47" s="747"/>
      <c r="AF47" s="747"/>
      <c r="AG47" s="747"/>
      <c r="AH47" s="747"/>
      <c r="AI47" s="748"/>
    </row>
    <row r="48" spans="2:35" ht="3.75" customHeight="1" x14ac:dyDescent="0.45"/>
  </sheetData>
  <mergeCells count="37">
    <mergeCell ref="A1:K1"/>
    <mergeCell ref="B2:H2"/>
    <mergeCell ref="B3:H3"/>
    <mergeCell ref="B6:E6"/>
    <mergeCell ref="F6:AI6"/>
    <mergeCell ref="F9:AI9"/>
    <mergeCell ref="AB4:AD4"/>
    <mergeCell ref="B7:E7"/>
    <mergeCell ref="F7:AI7"/>
    <mergeCell ref="B8:E9"/>
    <mergeCell ref="F8:AI8"/>
    <mergeCell ref="B31:AI31"/>
    <mergeCell ref="D11:AI11"/>
    <mergeCell ref="B14:AI14"/>
    <mergeCell ref="B15:AI15"/>
    <mergeCell ref="B17:AI17"/>
    <mergeCell ref="B18:AI18"/>
    <mergeCell ref="B20:AI20"/>
    <mergeCell ref="B26:AI26"/>
    <mergeCell ref="B27:AI27"/>
    <mergeCell ref="B28:AI28"/>
    <mergeCell ref="B29:AI29"/>
    <mergeCell ref="B30:AI30"/>
    <mergeCell ref="B23:AI23"/>
    <mergeCell ref="B11:C11"/>
    <mergeCell ref="B32:AI32"/>
    <mergeCell ref="B47:AI47"/>
    <mergeCell ref="B42:AI42"/>
    <mergeCell ref="B43:AI43"/>
    <mergeCell ref="B44:AI44"/>
    <mergeCell ref="B45:AI45"/>
    <mergeCell ref="B33:AI33"/>
    <mergeCell ref="B35:AI35"/>
    <mergeCell ref="B36:AI36"/>
    <mergeCell ref="B37:AI37"/>
    <mergeCell ref="B40:AI40"/>
    <mergeCell ref="B38:AI38"/>
  </mergeCells>
  <phoneticPr fontId="3"/>
  <conditionalFormatting sqref="AB4:AD4">
    <cfRule type="containsBlanks" dxfId="19" priority="1">
      <formula>LEN(TRIM(AB4))=0</formula>
    </cfRule>
  </conditionalFormatting>
  <conditionalFormatting sqref="AF4 AH4">
    <cfRule type="cellIs" dxfId="18" priority="2" operator="equal">
      <formula>""</formula>
    </cfRule>
  </conditionalFormatting>
  <dataValidations count="1">
    <dataValidation type="list" allowBlank="1" showInputMessage="1" sqref="B11" xr:uid="{863A11F5-FC90-472B-81CF-4E04453ACB23}">
      <formula1>"□,☑"</formula1>
    </dataValidation>
  </dataValidations>
  <printOptions horizontalCentered="1" verticalCentered="1"/>
  <pageMargins left="0.51181102362204722" right="0.51181102362204722" top="0.15748031496062992" bottom="0.15748031496062992" header="0.11811023622047245" footer="0.11811023622047245"/>
  <pageSetup paperSize="9" scale="59" orientation="portrait" r:id="rId1"/>
  <colBreaks count="1" manualBreakCount="1">
    <brk id="35" max="1048575" man="1"/>
  </colBreaks>
  <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8">
    <tabColor theme="4" tint="0.79998168889431442"/>
    <pageSetUpPr fitToPage="1"/>
  </sheetPr>
  <dimension ref="A1:AI54"/>
  <sheetViews>
    <sheetView view="pageBreakPreview" zoomScale="70" zoomScaleNormal="100" zoomScaleSheetLayoutView="70" workbookViewId="0">
      <selection sqref="A1:K1"/>
    </sheetView>
  </sheetViews>
  <sheetFormatPr defaultColWidth="8.69921875" defaultRowHeight="18" x14ac:dyDescent="0.45"/>
  <cols>
    <col min="1" max="3" width="3.59765625" style="1" customWidth="1"/>
    <col min="4" max="30" width="3.8984375" style="1" customWidth="1"/>
    <col min="31" max="31" width="5.19921875" style="1" customWidth="1"/>
    <col min="32" max="32" width="3.8984375" style="1" customWidth="1"/>
    <col min="33" max="33" width="5.19921875" style="1" customWidth="1"/>
    <col min="34" max="34" width="3.8984375" style="1" customWidth="1"/>
    <col min="35" max="35" width="5.19921875" style="99" customWidth="1"/>
    <col min="36" max="36" width="3.19921875" style="1" customWidth="1"/>
    <col min="37" max="16384" width="8.69921875" style="1"/>
  </cols>
  <sheetData>
    <row r="1" spans="1:35" ht="36" customHeight="1" x14ac:dyDescent="0.45">
      <c r="A1" s="773" t="s">
        <v>356</v>
      </c>
      <c r="B1" s="773"/>
      <c r="C1" s="773"/>
      <c r="D1" s="773"/>
      <c r="E1" s="773"/>
      <c r="F1" s="773"/>
      <c r="G1" s="773"/>
      <c r="H1" s="773"/>
      <c r="I1" s="773"/>
      <c r="J1" s="773"/>
      <c r="K1" s="773"/>
      <c r="L1" s="99"/>
      <c r="M1" s="91" t="s">
        <v>180</v>
      </c>
      <c r="N1" s="91"/>
      <c r="O1" s="91"/>
      <c r="P1" s="91"/>
      <c r="Q1" s="91"/>
      <c r="R1" s="91"/>
      <c r="S1" s="91"/>
      <c r="T1" s="91"/>
      <c r="U1" s="91"/>
      <c r="V1" s="91"/>
      <c r="W1" s="91"/>
      <c r="X1" s="91"/>
      <c r="Y1" s="91"/>
      <c r="Z1" s="91"/>
      <c r="AA1" s="91"/>
      <c r="AB1" s="91"/>
      <c r="AC1" s="91"/>
      <c r="AD1" s="91"/>
      <c r="AE1" s="91"/>
      <c r="AF1" s="91"/>
      <c r="AG1" s="91"/>
      <c r="AH1" s="91"/>
      <c r="AI1" s="91"/>
    </row>
    <row r="2" spans="1:35" ht="18" customHeight="1" x14ac:dyDescent="0.45">
      <c r="A2" s="92"/>
      <c r="B2" s="774" t="s">
        <v>158</v>
      </c>
      <c r="C2" s="774"/>
      <c r="D2" s="774"/>
      <c r="E2" s="774"/>
      <c r="F2" s="774"/>
      <c r="G2" s="774"/>
      <c r="H2" s="774"/>
      <c r="I2" s="93"/>
      <c r="J2" s="93"/>
      <c r="K2" s="93"/>
      <c r="L2" s="93"/>
      <c r="M2" s="93"/>
      <c r="N2" s="93"/>
      <c r="O2" s="93"/>
      <c r="P2" s="93"/>
      <c r="Q2" s="93"/>
      <c r="R2" s="93"/>
      <c r="S2" s="93"/>
      <c r="T2" s="93"/>
      <c r="U2" s="93"/>
      <c r="V2" s="91"/>
      <c r="W2" s="91"/>
      <c r="X2" s="91"/>
      <c r="Y2" s="91"/>
      <c r="Z2" s="91"/>
      <c r="AA2" s="91"/>
      <c r="AB2" s="91"/>
      <c r="AC2" s="91"/>
      <c r="AD2" s="91"/>
      <c r="AE2" s="91"/>
      <c r="AF2" s="91"/>
      <c r="AG2" s="91"/>
      <c r="AH2" s="91"/>
      <c r="AI2" s="91"/>
    </row>
    <row r="3" spans="1:35" ht="18" customHeight="1" x14ac:dyDescent="0.45">
      <c r="A3" s="92"/>
      <c r="B3" s="775" t="s">
        <v>159</v>
      </c>
      <c r="C3" s="775"/>
      <c r="D3" s="775"/>
      <c r="E3" s="775"/>
      <c r="F3" s="775"/>
      <c r="G3" s="775"/>
      <c r="H3" s="775"/>
      <c r="I3" s="93"/>
      <c r="J3" s="93"/>
      <c r="K3" s="93"/>
      <c r="L3" s="93"/>
      <c r="M3" s="93"/>
      <c r="N3" s="93"/>
      <c r="O3" s="93"/>
      <c r="P3" s="93"/>
      <c r="Q3" s="93"/>
      <c r="R3" s="93"/>
      <c r="S3" s="93"/>
      <c r="T3" s="93"/>
      <c r="U3" s="93"/>
      <c r="V3" s="91"/>
      <c r="W3" s="91"/>
      <c r="X3" s="91"/>
      <c r="Y3" s="91"/>
      <c r="Z3" s="91"/>
      <c r="AA3" s="91"/>
      <c r="AB3" s="91"/>
    </row>
    <row r="4" spans="1:35" ht="31.2" customHeight="1" x14ac:dyDescent="0.45">
      <c r="A4" s="92"/>
      <c r="I4" s="94"/>
      <c r="J4" s="94"/>
      <c r="K4" s="94"/>
      <c r="L4" s="94"/>
      <c r="M4" s="94"/>
      <c r="N4" s="94"/>
      <c r="O4" s="94"/>
      <c r="P4" s="94"/>
      <c r="Q4" s="94"/>
      <c r="R4" s="94"/>
      <c r="S4" s="94"/>
      <c r="T4" s="94"/>
      <c r="U4" s="94"/>
      <c r="V4" s="94"/>
      <c r="W4" s="94"/>
      <c r="X4" s="94"/>
      <c r="Y4" s="94"/>
      <c r="Z4" s="94"/>
      <c r="AA4" s="94"/>
      <c r="AB4" s="760"/>
      <c r="AC4" s="761"/>
      <c r="AD4" s="761"/>
      <c r="AE4" s="96" t="s">
        <v>160</v>
      </c>
      <c r="AF4" s="11"/>
      <c r="AG4" s="96" t="s">
        <v>161</v>
      </c>
      <c r="AH4" s="11"/>
      <c r="AI4" s="97" t="s">
        <v>162</v>
      </c>
    </row>
    <row r="5" spans="1:35" ht="10.199999999999999" customHeight="1" x14ac:dyDescent="0.45">
      <c r="A5" s="92"/>
      <c r="B5" s="785"/>
      <c r="C5" s="785"/>
      <c r="D5" s="94"/>
      <c r="E5" s="94"/>
      <c r="F5" s="94"/>
      <c r="G5" s="94"/>
      <c r="H5" s="94"/>
      <c r="I5" s="94"/>
      <c r="J5" s="94"/>
      <c r="K5" s="94"/>
      <c r="L5" s="94"/>
      <c r="M5" s="94"/>
      <c r="N5" s="94"/>
      <c r="O5" s="94"/>
      <c r="P5" s="94"/>
      <c r="Q5" s="94"/>
      <c r="R5" s="94"/>
      <c r="S5" s="94"/>
      <c r="T5" s="94"/>
      <c r="U5" s="94"/>
      <c r="V5" s="94"/>
      <c r="W5" s="94"/>
      <c r="X5" s="94"/>
      <c r="Y5" s="94"/>
      <c r="Z5" s="94"/>
      <c r="AA5" s="94"/>
      <c r="AB5" s="94"/>
      <c r="AC5" s="94"/>
      <c r="AD5" s="94"/>
      <c r="AE5" s="94"/>
      <c r="AF5" s="94"/>
      <c r="AG5" s="94"/>
      <c r="AH5" s="94"/>
      <c r="AI5" s="95"/>
    </row>
    <row r="6" spans="1:35" ht="28.95" customHeight="1" x14ac:dyDescent="0.45">
      <c r="A6" s="92"/>
      <c r="B6" s="92"/>
      <c r="C6" s="92"/>
      <c r="D6" s="94"/>
      <c r="E6" s="94"/>
      <c r="F6" s="94"/>
      <c r="G6" s="94"/>
      <c r="H6" s="94"/>
      <c r="I6" s="94"/>
      <c r="J6" s="94"/>
      <c r="K6" s="94"/>
      <c r="L6" s="94"/>
      <c r="M6" s="94"/>
      <c r="N6" s="94"/>
      <c r="O6" s="94"/>
      <c r="P6" s="94"/>
      <c r="Q6" s="94"/>
      <c r="R6" s="94"/>
      <c r="S6" s="94"/>
      <c r="T6" s="94"/>
      <c r="U6" s="786" t="s">
        <v>181</v>
      </c>
      <c r="V6" s="786"/>
      <c r="W6" s="786"/>
      <c r="X6" s="786"/>
      <c r="Y6" s="777"/>
      <c r="Z6" s="777"/>
      <c r="AA6" s="777"/>
      <c r="AB6" s="777"/>
      <c r="AC6" s="777"/>
      <c r="AD6" s="777"/>
      <c r="AE6" s="777"/>
      <c r="AF6" s="777"/>
      <c r="AG6" s="777"/>
      <c r="AH6" s="777"/>
      <c r="AI6" s="777"/>
    </row>
    <row r="7" spans="1:35" ht="32.1" customHeight="1" x14ac:dyDescent="0.45">
      <c r="A7" s="92"/>
      <c r="B7" s="778" t="s">
        <v>182</v>
      </c>
      <c r="C7" s="778"/>
      <c r="D7" s="778"/>
      <c r="E7" s="778"/>
      <c r="F7" s="779"/>
      <c r="G7" s="780"/>
      <c r="H7" s="780"/>
      <c r="I7" s="780"/>
      <c r="J7" s="780"/>
      <c r="K7" s="780"/>
      <c r="L7" s="780"/>
      <c r="M7" s="780"/>
      <c r="N7" s="780"/>
      <c r="O7" s="780"/>
      <c r="P7" s="780"/>
      <c r="Q7" s="780"/>
      <c r="R7" s="780"/>
      <c r="S7" s="780"/>
      <c r="T7" s="780"/>
      <c r="U7" s="780"/>
      <c r="V7" s="780"/>
      <c r="W7" s="780"/>
      <c r="X7" s="780"/>
      <c r="Y7" s="780"/>
      <c r="Z7" s="780"/>
      <c r="AA7" s="780"/>
      <c r="AB7" s="780"/>
      <c r="AC7" s="780"/>
      <c r="AD7" s="780"/>
      <c r="AE7" s="780"/>
      <c r="AF7" s="780"/>
      <c r="AG7" s="780"/>
      <c r="AH7" s="780"/>
      <c r="AI7" s="781"/>
    </row>
    <row r="8" spans="1:35" ht="32.1" customHeight="1" x14ac:dyDescent="0.45">
      <c r="A8" s="105"/>
      <c r="B8" s="787" t="s">
        <v>183</v>
      </c>
      <c r="C8" s="788"/>
      <c r="D8" s="788"/>
      <c r="E8" s="789"/>
      <c r="F8" s="790"/>
      <c r="G8" s="791"/>
      <c r="H8" s="791"/>
      <c r="I8" s="791"/>
      <c r="J8" s="791"/>
      <c r="K8" s="791"/>
      <c r="L8" s="791"/>
      <c r="M8" s="791"/>
      <c r="N8" s="791"/>
      <c r="O8" s="791"/>
      <c r="P8" s="791"/>
      <c r="Q8" s="791"/>
      <c r="R8" s="791"/>
      <c r="S8" s="791"/>
      <c r="T8" s="792"/>
      <c r="U8" s="793" t="s">
        <v>61</v>
      </c>
      <c r="V8" s="794"/>
      <c r="W8" s="794"/>
      <c r="X8" s="795"/>
      <c r="Y8" s="790"/>
      <c r="Z8" s="791"/>
      <c r="AA8" s="791"/>
      <c r="AB8" s="791"/>
      <c r="AC8" s="791"/>
      <c r="AD8" s="791"/>
      <c r="AE8" s="791"/>
      <c r="AF8" s="791"/>
      <c r="AG8" s="791"/>
      <c r="AH8" s="791"/>
      <c r="AI8" s="792"/>
    </row>
    <row r="9" spans="1:35" x14ac:dyDescent="0.45">
      <c r="A9" s="105"/>
      <c r="B9" s="766" t="s">
        <v>55</v>
      </c>
      <c r="C9" s="767"/>
      <c r="D9" s="767"/>
      <c r="E9" s="767"/>
      <c r="F9" s="770" t="s">
        <v>257</v>
      </c>
      <c r="G9" s="771"/>
      <c r="H9" s="771"/>
      <c r="I9" s="771"/>
      <c r="J9" s="771"/>
      <c r="K9" s="771"/>
      <c r="L9" s="771"/>
      <c r="M9" s="771"/>
      <c r="N9" s="771"/>
      <c r="O9" s="771"/>
      <c r="P9" s="771"/>
      <c r="Q9" s="771"/>
      <c r="R9" s="771"/>
      <c r="S9" s="771"/>
      <c r="T9" s="771"/>
      <c r="U9" s="771"/>
      <c r="V9" s="771"/>
      <c r="W9" s="771"/>
      <c r="X9" s="771"/>
      <c r="Y9" s="771"/>
      <c r="Z9" s="771"/>
      <c r="AA9" s="771"/>
      <c r="AB9" s="771"/>
      <c r="AC9" s="771"/>
      <c r="AD9" s="771"/>
      <c r="AE9" s="771"/>
      <c r="AF9" s="771"/>
      <c r="AG9" s="771"/>
      <c r="AH9" s="771"/>
      <c r="AI9" s="772"/>
    </row>
    <row r="10" spans="1:35" ht="32.1" customHeight="1" x14ac:dyDescent="0.45">
      <c r="A10" s="98"/>
      <c r="B10" s="768"/>
      <c r="C10" s="769"/>
      <c r="D10" s="769"/>
      <c r="E10" s="769"/>
      <c r="F10" s="782"/>
      <c r="G10" s="783"/>
      <c r="H10" s="783"/>
      <c r="I10" s="783"/>
      <c r="J10" s="783"/>
      <c r="K10" s="783"/>
      <c r="L10" s="783"/>
      <c r="M10" s="783"/>
      <c r="N10" s="783"/>
      <c r="O10" s="783"/>
      <c r="P10" s="783"/>
      <c r="Q10" s="783"/>
      <c r="R10" s="783"/>
      <c r="S10" s="783"/>
      <c r="T10" s="783"/>
      <c r="U10" s="783"/>
      <c r="V10" s="783"/>
      <c r="W10" s="783"/>
      <c r="X10" s="783"/>
      <c r="Y10" s="783"/>
      <c r="Z10" s="783"/>
      <c r="AA10" s="783"/>
      <c r="AB10" s="783"/>
      <c r="AC10" s="783"/>
      <c r="AD10" s="783"/>
      <c r="AE10" s="783"/>
      <c r="AF10" s="783"/>
      <c r="AG10" s="783"/>
      <c r="AH10" s="783"/>
      <c r="AI10" s="784"/>
    </row>
    <row r="11" spans="1:35" ht="9.6" customHeight="1" x14ac:dyDescent="0.45"/>
    <row r="12" spans="1:35" ht="45" customHeight="1" x14ac:dyDescent="0.45">
      <c r="B12" s="858" t="s">
        <v>303</v>
      </c>
      <c r="C12" s="859"/>
      <c r="D12" s="747" t="s">
        <v>329</v>
      </c>
      <c r="E12" s="747"/>
      <c r="F12" s="747"/>
      <c r="G12" s="747"/>
      <c r="H12" s="747"/>
      <c r="I12" s="747"/>
      <c r="J12" s="747"/>
      <c r="K12" s="747"/>
      <c r="L12" s="747"/>
      <c r="M12" s="747"/>
      <c r="N12" s="747"/>
      <c r="O12" s="747"/>
      <c r="P12" s="747"/>
      <c r="Q12" s="747"/>
      <c r="R12" s="747"/>
      <c r="S12" s="747"/>
      <c r="T12" s="747"/>
      <c r="U12" s="747"/>
      <c r="V12" s="747"/>
      <c r="W12" s="747"/>
      <c r="X12" s="747"/>
      <c r="Y12" s="747"/>
      <c r="Z12" s="747"/>
      <c r="AA12" s="747"/>
      <c r="AB12" s="747"/>
      <c r="AC12" s="747"/>
      <c r="AD12" s="747"/>
      <c r="AE12" s="747"/>
      <c r="AF12" s="747"/>
      <c r="AG12" s="747"/>
      <c r="AH12" s="747"/>
      <c r="AI12" s="748"/>
    </row>
    <row r="13" spans="1:35" ht="9.6" customHeight="1" x14ac:dyDescent="0.45"/>
    <row r="14" spans="1:35" x14ac:dyDescent="0.45">
      <c r="B14" s="1" t="s">
        <v>184</v>
      </c>
    </row>
    <row r="15" spans="1:35" ht="42.75" customHeight="1" x14ac:dyDescent="0.45">
      <c r="B15" s="746" t="s">
        <v>185</v>
      </c>
      <c r="C15" s="747"/>
      <c r="D15" s="747"/>
      <c r="E15" s="747"/>
      <c r="F15" s="747"/>
      <c r="G15" s="747"/>
      <c r="H15" s="747"/>
      <c r="I15" s="747"/>
      <c r="J15" s="747"/>
      <c r="K15" s="747"/>
      <c r="L15" s="747"/>
      <c r="M15" s="747"/>
      <c r="N15" s="747"/>
      <c r="O15" s="747"/>
      <c r="P15" s="747"/>
      <c r="Q15" s="747"/>
      <c r="R15" s="747"/>
      <c r="S15" s="747"/>
      <c r="T15" s="747"/>
      <c r="U15" s="747"/>
      <c r="V15" s="747"/>
      <c r="W15" s="747"/>
      <c r="X15" s="747"/>
      <c r="Y15" s="747"/>
      <c r="Z15" s="747"/>
      <c r="AA15" s="747"/>
      <c r="AB15" s="747"/>
      <c r="AC15" s="747"/>
      <c r="AD15" s="747"/>
      <c r="AE15" s="747"/>
      <c r="AF15" s="747"/>
      <c r="AG15" s="747"/>
      <c r="AH15" s="747"/>
      <c r="AI15" s="748"/>
    </row>
    <row r="16" spans="1:35" ht="24.75" customHeight="1" x14ac:dyDescent="0.45">
      <c r="B16" s="746" t="s">
        <v>282</v>
      </c>
      <c r="C16" s="747"/>
      <c r="D16" s="747"/>
      <c r="E16" s="747"/>
      <c r="F16" s="747"/>
      <c r="G16" s="747"/>
      <c r="H16" s="747"/>
      <c r="I16" s="747"/>
      <c r="J16" s="747"/>
      <c r="K16" s="747"/>
      <c r="L16" s="747"/>
      <c r="M16" s="747"/>
      <c r="N16" s="747"/>
      <c r="O16" s="747"/>
      <c r="P16" s="747"/>
      <c r="Q16" s="747"/>
      <c r="R16" s="747"/>
      <c r="S16" s="747"/>
      <c r="T16" s="747"/>
      <c r="U16" s="747"/>
      <c r="V16" s="747"/>
      <c r="W16" s="747"/>
      <c r="X16" s="747"/>
      <c r="Y16" s="747"/>
      <c r="Z16" s="747"/>
      <c r="AA16" s="747"/>
      <c r="AB16" s="747"/>
      <c r="AC16" s="747"/>
      <c r="AD16" s="747"/>
      <c r="AE16" s="747"/>
      <c r="AF16" s="747"/>
      <c r="AG16" s="747"/>
      <c r="AH16" s="747"/>
      <c r="AI16" s="748"/>
    </row>
    <row r="17" spans="2:35" ht="8.4" customHeight="1" x14ac:dyDescent="0.45">
      <c r="B17" s="103"/>
      <c r="C17" s="103"/>
      <c r="D17" s="103"/>
      <c r="E17" s="103"/>
      <c r="F17" s="103"/>
      <c r="G17" s="103"/>
      <c r="H17" s="103"/>
      <c r="I17" s="103"/>
      <c r="J17" s="103"/>
      <c r="K17" s="103"/>
      <c r="L17" s="103"/>
      <c r="M17" s="103"/>
      <c r="N17" s="103"/>
      <c r="O17" s="103"/>
      <c r="P17" s="103"/>
      <c r="Q17" s="103"/>
      <c r="R17" s="103"/>
      <c r="S17" s="103"/>
      <c r="T17" s="103"/>
      <c r="U17" s="103"/>
      <c r="V17" s="103"/>
      <c r="W17" s="103"/>
      <c r="X17" s="103"/>
      <c r="Y17" s="103"/>
      <c r="Z17" s="103"/>
      <c r="AA17" s="103"/>
      <c r="AB17" s="103"/>
      <c r="AC17" s="103"/>
      <c r="AD17" s="103"/>
      <c r="AE17" s="103"/>
      <c r="AF17" s="103"/>
      <c r="AG17" s="103"/>
      <c r="AH17" s="103"/>
    </row>
    <row r="18" spans="2:35" x14ac:dyDescent="0.45">
      <c r="B18" s="102" t="s">
        <v>165</v>
      </c>
      <c r="C18" s="102"/>
      <c r="D18" s="102"/>
      <c r="E18" s="102"/>
      <c r="F18" s="102"/>
      <c r="G18" s="102"/>
      <c r="H18" s="102"/>
      <c r="I18" s="102"/>
      <c r="J18" s="102"/>
      <c r="K18" s="102"/>
      <c r="L18" s="102"/>
      <c r="M18" s="102"/>
      <c r="N18" s="102"/>
      <c r="O18" s="102"/>
      <c r="P18" s="102"/>
      <c r="Q18" s="102"/>
      <c r="R18" s="102"/>
      <c r="S18" s="102"/>
      <c r="T18" s="102"/>
      <c r="U18" s="102"/>
      <c r="V18" s="102"/>
      <c r="W18" s="102"/>
      <c r="X18" s="102"/>
      <c r="Y18" s="102"/>
      <c r="Z18" s="102"/>
      <c r="AA18" s="102"/>
      <c r="AB18" s="102"/>
      <c r="AC18" s="102"/>
      <c r="AD18" s="102"/>
      <c r="AE18" s="102"/>
      <c r="AF18" s="102"/>
      <c r="AG18" s="102"/>
      <c r="AH18" s="102"/>
    </row>
    <row r="19" spans="2:35" ht="227.25" customHeight="1" x14ac:dyDescent="0.45">
      <c r="B19" s="746" t="s">
        <v>426</v>
      </c>
      <c r="C19" s="747"/>
      <c r="D19" s="747"/>
      <c r="E19" s="747"/>
      <c r="F19" s="747"/>
      <c r="G19" s="747"/>
      <c r="H19" s="747"/>
      <c r="I19" s="747"/>
      <c r="J19" s="747"/>
      <c r="K19" s="747"/>
      <c r="L19" s="747"/>
      <c r="M19" s="747"/>
      <c r="N19" s="747"/>
      <c r="O19" s="747"/>
      <c r="P19" s="747"/>
      <c r="Q19" s="747"/>
      <c r="R19" s="747"/>
      <c r="S19" s="747"/>
      <c r="T19" s="747"/>
      <c r="U19" s="747"/>
      <c r="V19" s="747"/>
      <c r="W19" s="747"/>
      <c r="X19" s="747"/>
      <c r="Y19" s="747"/>
      <c r="Z19" s="747"/>
      <c r="AA19" s="747"/>
      <c r="AB19" s="747"/>
      <c r="AC19" s="747"/>
      <c r="AD19" s="747"/>
      <c r="AE19" s="747"/>
      <c r="AF19" s="747"/>
      <c r="AG19" s="747"/>
      <c r="AH19" s="747"/>
      <c r="AI19" s="748"/>
    </row>
    <row r="20" spans="2:35" ht="6.6" customHeight="1" x14ac:dyDescent="0.45">
      <c r="B20" s="104"/>
      <c r="C20" s="104"/>
      <c r="D20" s="104"/>
      <c r="E20" s="104"/>
      <c r="F20" s="104"/>
      <c r="G20" s="104"/>
      <c r="H20" s="104"/>
      <c r="I20" s="104"/>
      <c r="J20" s="104"/>
      <c r="K20" s="104"/>
      <c r="L20" s="104"/>
      <c r="M20" s="104"/>
      <c r="N20" s="104"/>
      <c r="O20" s="104"/>
      <c r="P20" s="104"/>
      <c r="Q20" s="104"/>
      <c r="R20" s="104"/>
      <c r="S20" s="104"/>
      <c r="T20" s="104"/>
      <c r="U20" s="104"/>
      <c r="V20" s="104"/>
      <c r="W20" s="104"/>
      <c r="X20" s="104"/>
      <c r="Y20" s="104"/>
      <c r="Z20" s="104"/>
      <c r="AA20" s="104"/>
      <c r="AB20" s="104"/>
      <c r="AC20" s="104"/>
      <c r="AD20" s="104"/>
      <c r="AE20" s="104"/>
      <c r="AF20" s="104"/>
      <c r="AG20" s="104"/>
      <c r="AH20" s="104"/>
    </row>
    <row r="21" spans="2:35" ht="19.95" customHeight="1" x14ac:dyDescent="0.45">
      <c r="B21" s="102" t="s">
        <v>167</v>
      </c>
      <c r="C21" s="102"/>
      <c r="D21" s="102"/>
      <c r="E21" s="102"/>
      <c r="F21" s="102"/>
      <c r="G21" s="102"/>
      <c r="H21" s="102"/>
      <c r="I21" s="102"/>
      <c r="J21" s="102"/>
      <c r="K21" s="102"/>
      <c r="L21" s="102"/>
      <c r="M21" s="102"/>
      <c r="N21" s="102"/>
      <c r="O21" s="102"/>
      <c r="P21" s="102"/>
      <c r="Q21" s="102"/>
      <c r="R21" s="102"/>
      <c r="S21" s="102"/>
      <c r="T21" s="102"/>
      <c r="U21" s="102"/>
      <c r="V21" s="102"/>
      <c r="W21" s="102"/>
      <c r="X21" s="102"/>
      <c r="Y21" s="102"/>
      <c r="Z21" s="102"/>
      <c r="AA21" s="102"/>
      <c r="AB21" s="102"/>
      <c r="AC21" s="102"/>
      <c r="AD21" s="102"/>
      <c r="AE21" s="102"/>
      <c r="AF21" s="102"/>
      <c r="AG21" s="102"/>
      <c r="AH21" s="102"/>
    </row>
    <row r="22" spans="2:35" ht="19.95" customHeight="1" x14ac:dyDescent="0.45">
      <c r="B22" s="746" t="s">
        <v>186</v>
      </c>
      <c r="C22" s="747"/>
      <c r="D22" s="747"/>
      <c r="E22" s="747"/>
      <c r="F22" s="747"/>
      <c r="G22" s="747"/>
      <c r="H22" s="747"/>
      <c r="I22" s="747"/>
      <c r="J22" s="747"/>
      <c r="K22" s="747"/>
      <c r="L22" s="747"/>
      <c r="M22" s="747"/>
      <c r="N22" s="747"/>
      <c r="O22" s="747"/>
      <c r="P22" s="747"/>
      <c r="Q22" s="747"/>
      <c r="R22" s="747"/>
      <c r="S22" s="747"/>
      <c r="T22" s="747"/>
      <c r="U22" s="747"/>
      <c r="V22" s="747"/>
      <c r="W22" s="747"/>
      <c r="X22" s="747"/>
      <c r="Y22" s="747"/>
      <c r="Z22" s="747"/>
      <c r="AA22" s="747"/>
      <c r="AB22" s="747"/>
      <c r="AC22" s="747"/>
      <c r="AD22" s="747"/>
      <c r="AE22" s="747"/>
      <c r="AF22" s="747"/>
      <c r="AG22" s="747"/>
      <c r="AH22" s="747"/>
      <c r="AI22" s="748"/>
    </row>
    <row r="23" spans="2:35" ht="6.6" customHeight="1" x14ac:dyDescent="0.45">
      <c r="B23" s="103"/>
      <c r="C23" s="103"/>
      <c r="D23" s="103"/>
      <c r="E23" s="103"/>
      <c r="F23" s="103"/>
      <c r="G23" s="103"/>
      <c r="H23" s="103"/>
      <c r="I23" s="103"/>
      <c r="J23" s="103"/>
      <c r="K23" s="103"/>
      <c r="L23" s="103"/>
      <c r="M23" s="103"/>
      <c r="N23" s="103"/>
      <c r="O23" s="103"/>
      <c r="P23" s="103"/>
      <c r="Q23" s="103"/>
      <c r="R23" s="103"/>
      <c r="S23" s="103"/>
      <c r="T23" s="103"/>
      <c r="U23" s="103"/>
      <c r="V23" s="103"/>
      <c r="W23" s="103"/>
      <c r="X23" s="103"/>
      <c r="Y23" s="103"/>
      <c r="Z23" s="103"/>
      <c r="AA23" s="103"/>
      <c r="AB23" s="103"/>
      <c r="AC23" s="103"/>
      <c r="AD23" s="103"/>
      <c r="AE23" s="103"/>
      <c r="AF23" s="103"/>
      <c r="AG23" s="103"/>
      <c r="AH23" s="103"/>
    </row>
    <row r="24" spans="2:35" ht="19.95" customHeight="1" x14ac:dyDescent="0.45">
      <c r="B24" s="101" t="s">
        <v>248</v>
      </c>
      <c r="C24" s="102"/>
      <c r="D24" s="102"/>
      <c r="E24" s="102"/>
      <c r="F24" s="102"/>
      <c r="G24" s="102"/>
      <c r="H24" s="102"/>
      <c r="I24" s="102"/>
      <c r="J24" s="102"/>
      <c r="K24" s="102"/>
      <c r="L24" s="102"/>
      <c r="M24" s="102"/>
      <c r="N24" s="102"/>
      <c r="O24" s="102"/>
      <c r="P24" s="102"/>
      <c r="Q24" s="102"/>
      <c r="R24" s="102"/>
      <c r="S24" s="102"/>
      <c r="T24" s="102"/>
      <c r="U24" s="102"/>
      <c r="V24" s="102"/>
      <c r="W24" s="102"/>
      <c r="X24" s="102"/>
      <c r="Y24" s="102"/>
      <c r="Z24" s="102"/>
      <c r="AA24" s="102"/>
      <c r="AB24" s="102"/>
      <c r="AC24" s="102"/>
      <c r="AD24" s="102"/>
      <c r="AE24" s="102"/>
      <c r="AF24" s="102"/>
      <c r="AG24" s="102"/>
      <c r="AH24" s="102"/>
    </row>
    <row r="25" spans="2:35" ht="53.4" customHeight="1" x14ac:dyDescent="0.45">
      <c r="B25" s="746" t="s">
        <v>249</v>
      </c>
      <c r="C25" s="747"/>
      <c r="D25" s="747"/>
      <c r="E25" s="747"/>
      <c r="F25" s="747"/>
      <c r="G25" s="747"/>
      <c r="H25" s="747"/>
      <c r="I25" s="747"/>
      <c r="J25" s="747"/>
      <c r="K25" s="747"/>
      <c r="L25" s="747"/>
      <c r="M25" s="747"/>
      <c r="N25" s="747"/>
      <c r="O25" s="747"/>
      <c r="P25" s="747"/>
      <c r="Q25" s="747"/>
      <c r="R25" s="747"/>
      <c r="S25" s="747"/>
      <c r="T25" s="747"/>
      <c r="U25" s="747"/>
      <c r="V25" s="747"/>
      <c r="W25" s="747"/>
      <c r="X25" s="747"/>
      <c r="Y25" s="747"/>
      <c r="Z25" s="747"/>
      <c r="AA25" s="747"/>
      <c r="AB25" s="747"/>
      <c r="AC25" s="747"/>
      <c r="AD25" s="747"/>
      <c r="AE25" s="747"/>
      <c r="AF25" s="747"/>
      <c r="AG25" s="747"/>
      <c r="AH25" s="747"/>
      <c r="AI25" s="748"/>
    </row>
    <row r="26" spans="2:35" ht="5.4" customHeight="1" x14ac:dyDescent="0.45">
      <c r="B26" s="103"/>
      <c r="C26" s="103"/>
      <c r="D26" s="103"/>
      <c r="E26" s="103"/>
      <c r="F26" s="103"/>
      <c r="G26" s="103"/>
      <c r="H26" s="103"/>
      <c r="I26" s="103"/>
      <c r="J26" s="103"/>
      <c r="K26" s="103"/>
      <c r="L26" s="103"/>
      <c r="M26" s="103"/>
      <c r="N26" s="103"/>
      <c r="O26" s="103"/>
      <c r="P26" s="103"/>
      <c r="Q26" s="103"/>
      <c r="R26" s="103"/>
      <c r="S26" s="103"/>
      <c r="T26" s="103"/>
      <c r="U26" s="103"/>
      <c r="V26" s="103"/>
      <c r="W26" s="103"/>
      <c r="X26" s="103"/>
      <c r="Y26" s="103"/>
      <c r="Z26" s="103"/>
      <c r="AA26" s="103"/>
      <c r="AB26" s="103"/>
      <c r="AC26" s="103"/>
      <c r="AD26" s="103"/>
      <c r="AE26" s="103"/>
      <c r="AF26" s="103"/>
      <c r="AG26" s="103"/>
      <c r="AH26" s="103"/>
      <c r="AI26" s="103"/>
    </row>
    <row r="27" spans="2:35" ht="19.95" customHeight="1" x14ac:dyDescent="0.45">
      <c r="B27" s="102" t="s">
        <v>250</v>
      </c>
      <c r="C27" s="104"/>
      <c r="D27" s="104"/>
      <c r="E27" s="104"/>
      <c r="F27" s="104"/>
      <c r="G27" s="104"/>
      <c r="H27" s="104"/>
      <c r="I27" s="104"/>
      <c r="J27" s="104"/>
      <c r="K27" s="104"/>
      <c r="L27" s="104"/>
      <c r="M27" s="104"/>
      <c r="N27" s="104"/>
      <c r="O27" s="104"/>
      <c r="P27" s="104"/>
      <c r="Q27" s="104"/>
      <c r="R27" s="104"/>
      <c r="S27" s="104"/>
      <c r="T27" s="104"/>
      <c r="U27" s="104"/>
      <c r="V27" s="104"/>
      <c r="W27" s="104"/>
      <c r="X27" s="104"/>
      <c r="Y27" s="104"/>
      <c r="Z27" s="104"/>
      <c r="AA27" s="104"/>
      <c r="AB27" s="104"/>
      <c r="AC27" s="104"/>
      <c r="AD27" s="104"/>
      <c r="AE27" s="104"/>
      <c r="AF27" s="104"/>
      <c r="AG27" s="104"/>
      <c r="AH27" s="104"/>
    </row>
    <row r="28" spans="2:35" ht="22.5" customHeight="1" x14ac:dyDescent="0.45">
      <c r="B28" s="746" t="s">
        <v>187</v>
      </c>
      <c r="C28" s="747"/>
      <c r="D28" s="747"/>
      <c r="E28" s="747"/>
      <c r="F28" s="747"/>
      <c r="G28" s="747"/>
      <c r="H28" s="747"/>
      <c r="I28" s="747"/>
      <c r="J28" s="747"/>
      <c r="K28" s="747"/>
      <c r="L28" s="747"/>
      <c r="M28" s="747"/>
      <c r="N28" s="747"/>
      <c r="O28" s="747"/>
      <c r="P28" s="747"/>
      <c r="Q28" s="747"/>
      <c r="R28" s="747"/>
      <c r="S28" s="747"/>
      <c r="T28" s="747"/>
      <c r="U28" s="747"/>
      <c r="V28" s="747"/>
      <c r="W28" s="747"/>
      <c r="X28" s="747"/>
      <c r="Y28" s="747"/>
      <c r="Z28" s="747"/>
      <c r="AA28" s="747"/>
      <c r="AB28" s="747"/>
      <c r="AC28" s="747"/>
      <c r="AD28" s="747"/>
      <c r="AE28" s="747"/>
      <c r="AF28" s="747"/>
      <c r="AG28" s="747"/>
      <c r="AH28" s="747"/>
      <c r="AI28" s="748"/>
    </row>
    <row r="29" spans="2:35" ht="21" customHeight="1" x14ac:dyDescent="0.45">
      <c r="B29" s="746" t="s">
        <v>188</v>
      </c>
      <c r="C29" s="747"/>
      <c r="D29" s="747"/>
      <c r="E29" s="747"/>
      <c r="F29" s="747"/>
      <c r="G29" s="747"/>
      <c r="H29" s="747"/>
      <c r="I29" s="747"/>
      <c r="J29" s="747"/>
      <c r="K29" s="747"/>
      <c r="L29" s="747"/>
      <c r="M29" s="747"/>
      <c r="N29" s="747"/>
      <c r="O29" s="747"/>
      <c r="P29" s="747"/>
      <c r="Q29" s="747"/>
      <c r="R29" s="747"/>
      <c r="S29" s="747"/>
      <c r="T29" s="747"/>
      <c r="U29" s="747"/>
      <c r="V29" s="747"/>
      <c r="W29" s="747"/>
      <c r="X29" s="747"/>
      <c r="Y29" s="747"/>
      <c r="Z29" s="747"/>
      <c r="AA29" s="747"/>
      <c r="AB29" s="747"/>
      <c r="AC29" s="747"/>
      <c r="AD29" s="747"/>
      <c r="AE29" s="747"/>
      <c r="AF29" s="747"/>
      <c r="AG29" s="747"/>
      <c r="AH29" s="747"/>
      <c r="AI29" s="748"/>
    </row>
    <row r="30" spans="2:35" ht="21" customHeight="1" x14ac:dyDescent="0.45">
      <c r="B30" s="746" t="s">
        <v>189</v>
      </c>
      <c r="C30" s="747"/>
      <c r="D30" s="747"/>
      <c r="E30" s="747"/>
      <c r="F30" s="747"/>
      <c r="G30" s="747"/>
      <c r="H30" s="747"/>
      <c r="I30" s="747"/>
      <c r="J30" s="747"/>
      <c r="K30" s="747"/>
      <c r="L30" s="747"/>
      <c r="M30" s="747"/>
      <c r="N30" s="747"/>
      <c r="O30" s="747"/>
      <c r="P30" s="747"/>
      <c r="Q30" s="747"/>
      <c r="R30" s="747"/>
      <c r="S30" s="747"/>
      <c r="T30" s="747"/>
      <c r="U30" s="747"/>
      <c r="V30" s="747"/>
      <c r="W30" s="747"/>
      <c r="X30" s="747"/>
      <c r="Y30" s="747"/>
      <c r="Z30" s="747"/>
      <c r="AA30" s="747"/>
      <c r="AB30" s="747"/>
      <c r="AC30" s="747"/>
      <c r="AD30" s="747"/>
      <c r="AE30" s="747"/>
      <c r="AF30" s="747"/>
      <c r="AG30" s="747"/>
      <c r="AH30" s="747"/>
      <c r="AI30" s="748"/>
    </row>
    <row r="31" spans="2:35" ht="38.25" customHeight="1" x14ac:dyDescent="0.45">
      <c r="B31" s="746" t="s">
        <v>223</v>
      </c>
      <c r="C31" s="747"/>
      <c r="D31" s="747"/>
      <c r="E31" s="747"/>
      <c r="F31" s="747"/>
      <c r="G31" s="747"/>
      <c r="H31" s="747"/>
      <c r="I31" s="747"/>
      <c r="J31" s="747"/>
      <c r="K31" s="747"/>
      <c r="L31" s="747"/>
      <c r="M31" s="747"/>
      <c r="N31" s="747"/>
      <c r="O31" s="747"/>
      <c r="P31" s="747"/>
      <c r="Q31" s="747"/>
      <c r="R31" s="747"/>
      <c r="S31" s="747"/>
      <c r="T31" s="747"/>
      <c r="U31" s="747"/>
      <c r="V31" s="747"/>
      <c r="W31" s="747"/>
      <c r="X31" s="747"/>
      <c r="Y31" s="747"/>
      <c r="Z31" s="747"/>
      <c r="AA31" s="747"/>
      <c r="AB31" s="747"/>
      <c r="AC31" s="747"/>
      <c r="AD31" s="747"/>
      <c r="AE31" s="747"/>
      <c r="AF31" s="747"/>
      <c r="AG31" s="747"/>
      <c r="AH31" s="747"/>
      <c r="AI31" s="748"/>
    </row>
    <row r="32" spans="2:35" ht="38.25" customHeight="1" x14ac:dyDescent="0.45">
      <c r="B32" s="746" t="s">
        <v>224</v>
      </c>
      <c r="C32" s="747"/>
      <c r="D32" s="747"/>
      <c r="E32" s="747"/>
      <c r="F32" s="747"/>
      <c r="G32" s="747"/>
      <c r="H32" s="747"/>
      <c r="I32" s="747"/>
      <c r="J32" s="747"/>
      <c r="K32" s="747"/>
      <c r="L32" s="747"/>
      <c r="M32" s="747"/>
      <c r="N32" s="747"/>
      <c r="O32" s="747"/>
      <c r="P32" s="747"/>
      <c r="Q32" s="747"/>
      <c r="R32" s="747"/>
      <c r="S32" s="747"/>
      <c r="T32" s="747"/>
      <c r="U32" s="747"/>
      <c r="V32" s="747"/>
      <c r="W32" s="747"/>
      <c r="X32" s="747"/>
      <c r="Y32" s="747"/>
      <c r="Z32" s="747"/>
      <c r="AA32" s="747"/>
      <c r="AB32" s="747"/>
      <c r="AC32" s="747"/>
      <c r="AD32" s="747"/>
      <c r="AE32" s="747"/>
      <c r="AF32" s="747"/>
      <c r="AG32" s="747"/>
      <c r="AH32" s="747"/>
      <c r="AI32" s="748"/>
    </row>
    <row r="33" spans="2:35" ht="38.25" customHeight="1" x14ac:dyDescent="0.45">
      <c r="B33" s="746" t="s">
        <v>413</v>
      </c>
      <c r="C33" s="747"/>
      <c r="D33" s="747"/>
      <c r="E33" s="747"/>
      <c r="F33" s="747"/>
      <c r="G33" s="747"/>
      <c r="H33" s="747"/>
      <c r="I33" s="747"/>
      <c r="J33" s="747"/>
      <c r="K33" s="747"/>
      <c r="L33" s="747"/>
      <c r="M33" s="747"/>
      <c r="N33" s="747"/>
      <c r="O33" s="747"/>
      <c r="P33" s="747"/>
      <c r="Q33" s="747"/>
      <c r="R33" s="747"/>
      <c r="S33" s="747"/>
      <c r="T33" s="747"/>
      <c r="U33" s="747"/>
      <c r="V33" s="747"/>
      <c r="W33" s="747"/>
      <c r="X33" s="747"/>
      <c r="Y33" s="747"/>
      <c r="Z33" s="747"/>
      <c r="AA33" s="747"/>
      <c r="AB33" s="747"/>
      <c r="AC33" s="747"/>
      <c r="AD33" s="747"/>
      <c r="AE33" s="747"/>
      <c r="AF33" s="747"/>
      <c r="AG33" s="747"/>
      <c r="AH33" s="747"/>
      <c r="AI33" s="748"/>
    </row>
    <row r="34" spans="2:35" ht="66" customHeight="1" x14ac:dyDescent="0.45">
      <c r="B34" s="746" t="s">
        <v>351</v>
      </c>
      <c r="C34" s="747"/>
      <c r="D34" s="747"/>
      <c r="E34" s="747"/>
      <c r="F34" s="747"/>
      <c r="G34" s="747"/>
      <c r="H34" s="747"/>
      <c r="I34" s="747"/>
      <c r="J34" s="747"/>
      <c r="K34" s="747"/>
      <c r="L34" s="747"/>
      <c r="M34" s="747"/>
      <c r="N34" s="747"/>
      <c r="O34" s="747"/>
      <c r="P34" s="747"/>
      <c r="Q34" s="747"/>
      <c r="R34" s="747"/>
      <c r="S34" s="747"/>
      <c r="T34" s="747"/>
      <c r="U34" s="747"/>
      <c r="V34" s="747"/>
      <c r="W34" s="747"/>
      <c r="X34" s="747"/>
      <c r="Y34" s="747"/>
      <c r="Z34" s="747"/>
      <c r="AA34" s="747"/>
      <c r="AB34" s="747"/>
      <c r="AC34" s="747"/>
      <c r="AD34" s="747"/>
      <c r="AE34" s="747"/>
      <c r="AF34" s="747"/>
      <c r="AG34" s="747"/>
      <c r="AH34" s="747"/>
      <c r="AI34" s="748"/>
    </row>
    <row r="35" spans="2:35" ht="19.95" customHeight="1" x14ac:dyDescent="0.45">
      <c r="B35" s="746" t="s">
        <v>190</v>
      </c>
      <c r="C35" s="747"/>
      <c r="D35" s="747"/>
      <c r="E35" s="747"/>
      <c r="F35" s="747"/>
      <c r="G35" s="747"/>
      <c r="H35" s="747"/>
      <c r="I35" s="747"/>
      <c r="J35" s="747"/>
      <c r="K35" s="747"/>
      <c r="L35" s="747"/>
      <c r="M35" s="747"/>
      <c r="N35" s="747"/>
      <c r="O35" s="747"/>
      <c r="P35" s="747"/>
      <c r="Q35" s="747"/>
      <c r="R35" s="747"/>
      <c r="S35" s="747"/>
      <c r="T35" s="747"/>
      <c r="U35" s="747"/>
      <c r="V35" s="747"/>
      <c r="W35" s="747"/>
      <c r="X35" s="747"/>
      <c r="Y35" s="747"/>
      <c r="Z35" s="747"/>
      <c r="AA35" s="747"/>
      <c r="AB35" s="747"/>
      <c r="AC35" s="747"/>
      <c r="AD35" s="747"/>
      <c r="AE35" s="747"/>
      <c r="AF35" s="747"/>
      <c r="AG35" s="747"/>
      <c r="AH35" s="747"/>
      <c r="AI35" s="748"/>
    </row>
    <row r="36" spans="2:35" ht="6.6" customHeight="1" x14ac:dyDescent="0.45">
      <c r="B36" s="103"/>
      <c r="C36" s="103"/>
      <c r="D36" s="103"/>
      <c r="E36" s="103"/>
      <c r="F36" s="103"/>
      <c r="G36" s="103"/>
      <c r="H36" s="103"/>
      <c r="I36" s="103"/>
      <c r="J36" s="103"/>
      <c r="K36" s="103"/>
      <c r="L36" s="103"/>
      <c r="M36" s="103"/>
      <c r="N36" s="103"/>
      <c r="O36" s="103"/>
      <c r="P36" s="103"/>
      <c r="Q36" s="103"/>
      <c r="R36" s="103"/>
      <c r="S36" s="103"/>
      <c r="T36" s="103"/>
      <c r="U36" s="103"/>
      <c r="V36" s="103"/>
      <c r="W36" s="103"/>
      <c r="X36" s="103"/>
      <c r="Y36" s="103"/>
      <c r="Z36" s="103"/>
      <c r="AA36" s="103"/>
      <c r="AB36" s="103"/>
      <c r="AC36" s="103"/>
      <c r="AD36" s="103"/>
      <c r="AE36" s="103"/>
      <c r="AF36" s="103"/>
      <c r="AG36" s="103"/>
      <c r="AH36" s="103"/>
    </row>
    <row r="37" spans="2:35" ht="19.95" customHeight="1" x14ac:dyDescent="0.45">
      <c r="B37" s="102" t="s">
        <v>254</v>
      </c>
      <c r="C37" s="102"/>
      <c r="D37" s="102"/>
      <c r="E37" s="102"/>
      <c r="F37" s="102"/>
      <c r="G37" s="102"/>
      <c r="H37" s="102"/>
      <c r="I37" s="102"/>
      <c r="J37" s="102"/>
      <c r="K37" s="102"/>
      <c r="L37" s="102"/>
      <c r="M37" s="102"/>
      <c r="N37" s="102"/>
      <c r="O37" s="102"/>
      <c r="P37" s="102"/>
      <c r="Q37" s="102"/>
      <c r="R37" s="102"/>
      <c r="S37" s="102"/>
      <c r="T37" s="102"/>
      <c r="U37" s="102"/>
      <c r="V37" s="102"/>
      <c r="W37" s="102"/>
      <c r="X37" s="102"/>
      <c r="Y37" s="102"/>
      <c r="Z37" s="102"/>
      <c r="AA37" s="102"/>
      <c r="AB37" s="102"/>
      <c r="AC37" s="102"/>
      <c r="AD37" s="102"/>
      <c r="AE37" s="102"/>
      <c r="AF37" s="102"/>
      <c r="AG37" s="102"/>
      <c r="AH37" s="102"/>
    </row>
    <row r="38" spans="2:35" ht="19.95" customHeight="1" x14ac:dyDescent="0.45">
      <c r="B38" s="746" t="s">
        <v>191</v>
      </c>
      <c r="C38" s="747"/>
      <c r="D38" s="747"/>
      <c r="E38" s="747"/>
      <c r="F38" s="747"/>
      <c r="G38" s="747"/>
      <c r="H38" s="747"/>
      <c r="I38" s="747"/>
      <c r="J38" s="747"/>
      <c r="K38" s="747"/>
      <c r="L38" s="747"/>
      <c r="M38" s="747"/>
      <c r="N38" s="747"/>
      <c r="O38" s="747"/>
      <c r="P38" s="747"/>
      <c r="Q38" s="747"/>
      <c r="R38" s="747"/>
      <c r="S38" s="747"/>
      <c r="T38" s="747"/>
      <c r="U38" s="747"/>
      <c r="V38" s="747"/>
      <c r="W38" s="747"/>
      <c r="X38" s="747"/>
      <c r="Y38" s="747"/>
      <c r="Z38" s="747"/>
      <c r="AA38" s="747"/>
      <c r="AB38" s="747"/>
      <c r="AC38" s="747"/>
      <c r="AD38" s="747"/>
      <c r="AE38" s="747"/>
      <c r="AF38" s="747"/>
      <c r="AG38" s="747"/>
      <c r="AH38" s="747"/>
      <c r="AI38" s="748"/>
    </row>
    <row r="39" spans="2:35" ht="19.95" customHeight="1" x14ac:dyDescent="0.45">
      <c r="B39" s="746" t="s">
        <v>192</v>
      </c>
      <c r="C39" s="747"/>
      <c r="D39" s="747"/>
      <c r="E39" s="747"/>
      <c r="F39" s="747"/>
      <c r="G39" s="747"/>
      <c r="H39" s="747"/>
      <c r="I39" s="747"/>
      <c r="J39" s="747"/>
      <c r="K39" s="747"/>
      <c r="L39" s="747"/>
      <c r="M39" s="747"/>
      <c r="N39" s="747"/>
      <c r="O39" s="747"/>
      <c r="P39" s="747"/>
      <c r="Q39" s="747"/>
      <c r="R39" s="747"/>
      <c r="S39" s="747"/>
      <c r="T39" s="747"/>
      <c r="U39" s="747"/>
      <c r="V39" s="747"/>
      <c r="W39" s="747"/>
      <c r="X39" s="747"/>
      <c r="Y39" s="747"/>
      <c r="Z39" s="747"/>
      <c r="AA39" s="747"/>
      <c r="AB39" s="747"/>
      <c r="AC39" s="747"/>
      <c r="AD39" s="747"/>
      <c r="AE39" s="747"/>
      <c r="AF39" s="747"/>
      <c r="AG39" s="747"/>
      <c r="AH39" s="747"/>
      <c r="AI39" s="748"/>
    </row>
    <row r="40" spans="2:35" ht="61.2" customHeight="1" x14ac:dyDescent="0.45">
      <c r="B40" s="746" t="s">
        <v>193</v>
      </c>
      <c r="C40" s="747"/>
      <c r="D40" s="747"/>
      <c r="E40" s="747"/>
      <c r="F40" s="747"/>
      <c r="G40" s="747"/>
      <c r="H40" s="747"/>
      <c r="I40" s="747"/>
      <c r="J40" s="747"/>
      <c r="K40" s="747"/>
      <c r="L40" s="747"/>
      <c r="M40" s="747"/>
      <c r="N40" s="747"/>
      <c r="O40" s="747"/>
      <c r="P40" s="747"/>
      <c r="Q40" s="747"/>
      <c r="R40" s="747"/>
      <c r="S40" s="747"/>
      <c r="T40" s="747"/>
      <c r="U40" s="747"/>
      <c r="V40" s="747"/>
      <c r="W40" s="747"/>
      <c r="X40" s="747"/>
      <c r="Y40" s="747"/>
      <c r="Z40" s="747"/>
      <c r="AA40" s="747"/>
      <c r="AB40" s="747"/>
      <c r="AC40" s="747"/>
      <c r="AD40" s="747"/>
      <c r="AE40" s="747"/>
      <c r="AF40" s="747"/>
      <c r="AG40" s="747"/>
      <c r="AH40" s="747"/>
      <c r="AI40" s="748"/>
    </row>
    <row r="41" spans="2:35" ht="41.4" customHeight="1" x14ac:dyDescent="0.45">
      <c r="B41" s="746" t="s">
        <v>229</v>
      </c>
      <c r="C41" s="747"/>
      <c r="D41" s="747"/>
      <c r="E41" s="747"/>
      <c r="F41" s="747"/>
      <c r="G41" s="747"/>
      <c r="H41" s="747"/>
      <c r="I41" s="747"/>
      <c r="J41" s="747"/>
      <c r="K41" s="747"/>
      <c r="L41" s="747"/>
      <c r="M41" s="747"/>
      <c r="N41" s="747"/>
      <c r="O41" s="747"/>
      <c r="P41" s="747"/>
      <c r="Q41" s="747"/>
      <c r="R41" s="747"/>
      <c r="S41" s="747"/>
      <c r="T41" s="747"/>
      <c r="U41" s="747"/>
      <c r="V41" s="747"/>
      <c r="W41" s="747"/>
      <c r="X41" s="747"/>
      <c r="Y41" s="747"/>
      <c r="Z41" s="747"/>
      <c r="AA41" s="747"/>
      <c r="AB41" s="747"/>
      <c r="AC41" s="747"/>
      <c r="AD41" s="747"/>
      <c r="AE41" s="747"/>
      <c r="AF41" s="747"/>
      <c r="AG41" s="747"/>
      <c r="AH41" s="747"/>
      <c r="AI41" s="748"/>
    </row>
    <row r="42" spans="2:35" ht="6.6" customHeight="1" x14ac:dyDescent="0.45">
      <c r="B42" s="103"/>
      <c r="C42" s="103"/>
      <c r="D42" s="103"/>
      <c r="E42" s="103"/>
      <c r="F42" s="103"/>
      <c r="G42" s="103"/>
      <c r="H42" s="103"/>
      <c r="I42" s="103"/>
      <c r="J42" s="103"/>
      <c r="K42" s="103"/>
      <c r="L42" s="103"/>
      <c r="M42" s="103"/>
      <c r="N42" s="103"/>
      <c r="O42" s="103"/>
      <c r="P42" s="103"/>
      <c r="Q42" s="103"/>
      <c r="R42" s="103"/>
      <c r="S42" s="103"/>
      <c r="T42" s="103"/>
      <c r="U42" s="103"/>
      <c r="V42" s="103"/>
      <c r="W42" s="103"/>
      <c r="X42" s="103"/>
      <c r="Y42" s="103"/>
      <c r="Z42" s="103"/>
      <c r="AA42" s="103"/>
      <c r="AB42" s="103"/>
      <c r="AC42" s="103"/>
      <c r="AD42" s="103"/>
      <c r="AE42" s="103"/>
      <c r="AF42" s="103"/>
      <c r="AG42" s="103"/>
      <c r="AH42" s="103"/>
    </row>
    <row r="43" spans="2:35" ht="19.95" customHeight="1" x14ac:dyDescent="0.45">
      <c r="B43" s="102" t="s">
        <v>255</v>
      </c>
      <c r="C43" s="102"/>
      <c r="D43" s="102"/>
      <c r="E43" s="102"/>
      <c r="F43" s="102"/>
      <c r="G43" s="102"/>
      <c r="H43" s="102"/>
      <c r="I43" s="102"/>
      <c r="J43" s="102"/>
      <c r="K43" s="102"/>
      <c r="L43" s="102"/>
      <c r="M43" s="102"/>
      <c r="N43" s="102"/>
      <c r="O43" s="102"/>
      <c r="P43" s="102"/>
      <c r="Q43" s="102"/>
      <c r="R43" s="102"/>
      <c r="S43" s="102"/>
      <c r="T43" s="102"/>
      <c r="U43" s="102"/>
      <c r="V43" s="102"/>
      <c r="W43" s="102"/>
      <c r="X43" s="102"/>
      <c r="Y43" s="102"/>
      <c r="Z43" s="102"/>
      <c r="AA43" s="102"/>
      <c r="AB43" s="102"/>
      <c r="AC43" s="102"/>
      <c r="AD43" s="102"/>
      <c r="AE43" s="102"/>
      <c r="AF43" s="102"/>
      <c r="AG43" s="102"/>
      <c r="AH43" s="102"/>
    </row>
    <row r="44" spans="2:35" ht="40.5" customHeight="1" x14ac:dyDescent="0.45">
      <c r="B44" s="746" t="s">
        <v>194</v>
      </c>
      <c r="C44" s="747"/>
      <c r="D44" s="747"/>
      <c r="E44" s="747"/>
      <c r="F44" s="747"/>
      <c r="G44" s="747"/>
      <c r="H44" s="747"/>
      <c r="I44" s="747"/>
      <c r="J44" s="747"/>
      <c r="K44" s="747"/>
      <c r="L44" s="747"/>
      <c r="M44" s="747"/>
      <c r="N44" s="747"/>
      <c r="O44" s="747"/>
      <c r="P44" s="747"/>
      <c r="Q44" s="747"/>
      <c r="R44" s="747"/>
      <c r="S44" s="747"/>
      <c r="T44" s="747"/>
      <c r="U44" s="747"/>
      <c r="V44" s="747"/>
      <c r="W44" s="747"/>
      <c r="X44" s="747"/>
      <c r="Y44" s="747"/>
      <c r="Z44" s="747"/>
      <c r="AA44" s="747"/>
      <c r="AB44" s="747"/>
      <c r="AC44" s="747"/>
      <c r="AD44" s="747"/>
      <c r="AE44" s="747"/>
      <c r="AF44" s="747"/>
      <c r="AG44" s="747"/>
      <c r="AH44" s="747"/>
      <c r="AI44" s="748"/>
    </row>
    <row r="45" spans="2:35" ht="6.6" customHeight="1" x14ac:dyDescent="0.45">
      <c r="B45" s="103"/>
      <c r="C45" s="103"/>
      <c r="D45" s="103"/>
      <c r="E45" s="103"/>
      <c r="F45" s="103"/>
      <c r="G45" s="103"/>
      <c r="H45" s="103"/>
      <c r="I45" s="103"/>
      <c r="J45" s="103"/>
      <c r="K45" s="103"/>
      <c r="L45" s="103"/>
      <c r="M45" s="103"/>
      <c r="N45" s="103"/>
      <c r="O45" s="103"/>
      <c r="P45" s="103"/>
      <c r="Q45" s="103"/>
      <c r="R45" s="103"/>
      <c r="S45" s="103"/>
      <c r="T45" s="103"/>
      <c r="U45" s="103"/>
      <c r="V45" s="103"/>
      <c r="W45" s="103"/>
      <c r="X45" s="103"/>
      <c r="Y45" s="103"/>
      <c r="Z45" s="103"/>
      <c r="AA45" s="103"/>
      <c r="AB45" s="103"/>
      <c r="AC45" s="103"/>
      <c r="AD45" s="103"/>
      <c r="AE45" s="103"/>
      <c r="AF45" s="103"/>
      <c r="AG45" s="103"/>
      <c r="AH45" s="103"/>
    </row>
    <row r="46" spans="2:35" ht="19.95" customHeight="1" x14ac:dyDescent="0.45">
      <c r="B46" s="102" t="s">
        <v>253</v>
      </c>
      <c r="C46" s="102"/>
      <c r="D46" s="102"/>
      <c r="E46" s="102"/>
      <c r="F46" s="102"/>
      <c r="G46" s="102"/>
      <c r="H46" s="102"/>
      <c r="I46" s="102"/>
      <c r="J46" s="102"/>
      <c r="K46" s="102"/>
      <c r="L46" s="102"/>
      <c r="M46" s="102"/>
      <c r="N46" s="102"/>
      <c r="O46" s="102"/>
      <c r="P46" s="102"/>
      <c r="Q46" s="102"/>
      <c r="R46" s="102"/>
      <c r="S46" s="102"/>
      <c r="T46" s="102"/>
      <c r="U46" s="102"/>
      <c r="V46" s="102"/>
      <c r="W46" s="102"/>
      <c r="X46" s="102"/>
      <c r="Y46" s="102"/>
      <c r="Z46" s="102"/>
      <c r="AA46" s="102"/>
      <c r="AB46" s="102"/>
      <c r="AC46" s="102"/>
      <c r="AD46" s="102"/>
      <c r="AE46" s="102"/>
      <c r="AF46" s="102"/>
      <c r="AG46" s="102"/>
      <c r="AH46" s="102"/>
    </row>
    <row r="47" spans="2:35" ht="20.399999999999999" customHeight="1" x14ac:dyDescent="0.45">
      <c r="B47" s="746" t="s">
        <v>423</v>
      </c>
      <c r="C47" s="747"/>
      <c r="D47" s="747"/>
      <c r="E47" s="747"/>
      <c r="F47" s="747"/>
      <c r="G47" s="747"/>
      <c r="H47" s="747"/>
      <c r="I47" s="747"/>
      <c r="J47" s="747"/>
      <c r="K47" s="747"/>
      <c r="L47" s="747"/>
      <c r="M47" s="747"/>
      <c r="N47" s="747"/>
      <c r="O47" s="747"/>
      <c r="P47" s="747"/>
      <c r="Q47" s="747"/>
      <c r="R47" s="747"/>
      <c r="S47" s="747"/>
      <c r="T47" s="747"/>
      <c r="U47" s="747"/>
      <c r="V47" s="747"/>
      <c r="W47" s="747"/>
      <c r="X47" s="747"/>
      <c r="Y47" s="747"/>
      <c r="Z47" s="747"/>
      <c r="AA47" s="747"/>
      <c r="AB47" s="747"/>
      <c r="AC47" s="747"/>
      <c r="AD47" s="747"/>
      <c r="AE47" s="747"/>
      <c r="AF47" s="747"/>
      <c r="AG47" s="747"/>
      <c r="AH47" s="747"/>
      <c r="AI47" s="748"/>
    </row>
    <row r="48" spans="2:35" ht="20.399999999999999" customHeight="1" x14ac:dyDescent="0.45">
      <c r="B48" s="746" t="s">
        <v>195</v>
      </c>
      <c r="C48" s="747"/>
      <c r="D48" s="747"/>
      <c r="E48" s="747"/>
      <c r="F48" s="747"/>
      <c r="G48" s="747"/>
      <c r="H48" s="747"/>
      <c r="I48" s="747"/>
      <c r="J48" s="747"/>
      <c r="K48" s="747"/>
      <c r="L48" s="747"/>
      <c r="M48" s="747"/>
      <c r="N48" s="747"/>
      <c r="O48" s="747"/>
      <c r="P48" s="747"/>
      <c r="Q48" s="747"/>
      <c r="R48" s="747"/>
      <c r="S48" s="747"/>
      <c r="T48" s="747"/>
      <c r="U48" s="747"/>
      <c r="V48" s="747"/>
      <c r="W48" s="747"/>
      <c r="X48" s="747"/>
      <c r="Y48" s="747"/>
      <c r="Z48" s="747"/>
      <c r="AA48" s="747"/>
      <c r="AB48" s="747"/>
      <c r="AC48" s="747"/>
      <c r="AD48" s="747"/>
      <c r="AE48" s="747"/>
      <c r="AF48" s="747"/>
      <c r="AG48" s="747"/>
      <c r="AH48" s="747"/>
      <c r="AI48" s="748"/>
    </row>
    <row r="49" spans="2:35" ht="20.399999999999999" customHeight="1" x14ac:dyDescent="0.45">
      <c r="B49" s="746" t="s">
        <v>196</v>
      </c>
      <c r="C49" s="747"/>
      <c r="D49" s="747"/>
      <c r="E49" s="747"/>
      <c r="F49" s="747"/>
      <c r="G49" s="747"/>
      <c r="H49" s="747"/>
      <c r="I49" s="747"/>
      <c r="J49" s="747"/>
      <c r="K49" s="747"/>
      <c r="L49" s="747"/>
      <c r="M49" s="747"/>
      <c r="N49" s="747"/>
      <c r="O49" s="747"/>
      <c r="P49" s="747"/>
      <c r="Q49" s="747"/>
      <c r="R49" s="747"/>
      <c r="S49" s="747"/>
      <c r="T49" s="747"/>
      <c r="U49" s="747"/>
      <c r="V49" s="747"/>
      <c r="W49" s="747"/>
      <c r="X49" s="747"/>
      <c r="Y49" s="747"/>
      <c r="Z49" s="747"/>
      <c r="AA49" s="747"/>
      <c r="AB49" s="747"/>
      <c r="AC49" s="747"/>
      <c r="AD49" s="747"/>
      <c r="AE49" s="747"/>
      <c r="AF49" s="747"/>
      <c r="AG49" s="747"/>
      <c r="AH49" s="747"/>
      <c r="AI49" s="748"/>
    </row>
    <row r="50" spans="2:35" ht="20.399999999999999" customHeight="1" x14ac:dyDescent="0.45">
      <c r="B50" s="746" t="s">
        <v>217</v>
      </c>
      <c r="C50" s="747"/>
      <c r="D50" s="747"/>
      <c r="E50" s="747"/>
      <c r="F50" s="747"/>
      <c r="G50" s="747"/>
      <c r="H50" s="747"/>
      <c r="I50" s="747"/>
      <c r="J50" s="747"/>
      <c r="K50" s="747"/>
      <c r="L50" s="747"/>
      <c r="M50" s="747"/>
      <c r="N50" s="747"/>
      <c r="O50" s="747"/>
      <c r="P50" s="747"/>
      <c r="Q50" s="747"/>
      <c r="R50" s="747"/>
      <c r="S50" s="747"/>
      <c r="T50" s="747"/>
      <c r="U50" s="747"/>
      <c r="V50" s="747"/>
      <c r="W50" s="747"/>
      <c r="X50" s="747"/>
      <c r="Y50" s="747"/>
      <c r="Z50" s="747"/>
      <c r="AA50" s="747"/>
      <c r="AB50" s="747"/>
      <c r="AC50" s="747"/>
      <c r="AD50" s="747"/>
      <c r="AE50" s="747"/>
      <c r="AF50" s="747"/>
      <c r="AG50" s="747"/>
      <c r="AH50" s="747"/>
      <c r="AI50" s="748"/>
    </row>
    <row r="51" spans="2:35" ht="6.75" customHeight="1" x14ac:dyDescent="0.45"/>
    <row r="52" spans="2:35" ht="19.95" customHeight="1" x14ac:dyDescent="0.45">
      <c r="B52" s="102" t="s">
        <v>332</v>
      </c>
      <c r="C52" s="102"/>
      <c r="D52" s="102"/>
      <c r="E52" s="102"/>
      <c r="F52" s="102"/>
      <c r="G52" s="102"/>
      <c r="H52" s="102"/>
      <c r="I52" s="102"/>
      <c r="J52" s="102"/>
      <c r="K52" s="102"/>
      <c r="L52" s="102"/>
      <c r="M52" s="102"/>
      <c r="N52" s="102"/>
      <c r="O52" s="102"/>
      <c r="P52" s="102"/>
      <c r="Q52" s="102"/>
      <c r="R52" s="102"/>
      <c r="S52" s="102"/>
      <c r="T52" s="102"/>
      <c r="U52" s="102"/>
      <c r="V52" s="102"/>
      <c r="W52" s="102"/>
      <c r="X52" s="102"/>
      <c r="Y52" s="102"/>
      <c r="Z52" s="102"/>
      <c r="AA52" s="102"/>
      <c r="AB52" s="102"/>
      <c r="AC52" s="102"/>
      <c r="AD52" s="102"/>
      <c r="AE52" s="102"/>
      <c r="AF52" s="102"/>
      <c r="AG52" s="102"/>
      <c r="AH52" s="102"/>
    </row>
    <row r="53" spans="2:35" ht="36" customHeight="1" x14ac:dyDescent="0.45">
      <c r="B53" s="746" t="s">
        <v>333</v>
      </c>
      <c r="C53" s="747"/>
      <c r="D53" s="747"/>
      <c r="E53" s="747"/>
      <c r="F53" s="747"/>
      <c r="G53" s="747"/>
      <c r="H53" s="747"/>
      <c r="I53" s="747"/>
      <c r="J53" s="747"/>
      <c r="K53" s="747"/>
      <c r="L53" s="747"/>
      <c r="M53" s="747"/>
      <c r="N53" s="747"/>
      <c r="O53" s="747"/>
      <c r="P53" s="747"/>
      <c r="Q53" s="747"/>
      <c r="R53" s="747"/>
      <c r="S53" s="747"/>
      <c r="T53" s="747"/>
      <c r="U53" s="747"/>
      <c r="V53" s="747"/>
      <c r="W53" s="747"/>
      <c r="X53" s="747"/>
      <c r="Y53" s="747"/>
      <c r="Z53" s="747"/>
      <c r="AA53" s="747"/>
      <c r="AB53" s="747"/>
      <c r="AC53" s="747"/>
      <c r="AD53" s="747"/>
      <c r="AE53" s="747"/>
      <c r="AF53" s="747"/>
      <c r="AG53" s="747"/>
      <c r="AH53" s="747"/>
      <c r="AI53" s="748"/>
    </row>
    <row r="54" spans="2:35" ht="4.5" customHeight="1" x14ac:dyDescent="0.45"/>
  </sheetData>
  <mergeCells count="41">
    <mergeCell ref="B53:AI53"/>
    <mergeCell ref="B8:E8"/>
    <mergeCell ref="F8:T8"/>
    <mergeCell ref="U8:X8"/>
    <mergeCell ref="Y8:AI8"/>
    <mergeCell ref="B9:E10"/>
    <mergeCell ref="F9:AI9"/>
    <mergeCell ref="B47:AI47"/>
    <mergeCell ref="B48:AI48"/>
    <mergeCell ref="B49:AI49"/>
    <mergeCell ref="B50:AI50"/>
    <mergeCell ref="B33:AI33"/>
    <mergeCell ref="B35:AI35"/>
    <mergeCell ref="B38:AI38"/>
    <mergeCell ref="B39:AI39"/>
    <mergeCell ref="B40:AI40"/>
    <mergeCell ref="A1:K1"/>
    <mergeCell ref="B2:H2"/>
    <mergeCell ref="B3:H3"/>
    <mergeCell ref="B5:C5"/>
    <mergeCell ref="U6:X6"/>
    <mergeCell ref="AB4:AD4"/>
    <mergeCell ref="B32:AI32"/>
    <mergeCell ref="F10:AI10"/>
    <mergeCell ref="D12:AI12"/>
    <mergeCell ref="B15:AI15"/>
    <mergeCell ref="B16:AI16"/>
    <mergeCell ref="B19:AI19"/>
    <mergeCell ref="B22:AI22"/>
    <mergeCell ref="B28:AI28"/>
    <mergeCell ref="B29:AI29"/>
    <mergeCell ref="B30:AI30"/>
    <mergeCell ref="B31:AI31"/>
    <mergeCell ref="B25:AI25"/>
    <mergeCell ref="B12:C12"/>
    <mergeCell ref="B44:AI44"/>
    <mergeCell ref="B41:AI41"/>
    <mergeCell ref="Y6:AI6"/>
    <mergeCell ref="B7:E7"/>
    <mergeCell ref="F7:AI7"/>
    <mergeCell ref="B34:AI34"/>
  </mergeCells>
  <phoneticPr fontId="3"/>
  <conditionalFormatting sqref="AB4:AD4">
    <cfRule type="containsBlanks" dxfId="17" priority="1">
      <formula>LEN(TRIM(AB4))=0</formula>
    </cfRule>
  </conditionalFormatting>
  <conditionalFormatting sqref="AF4 AH4">
    <cfRule type="containsBlanks" dxfId="16" priority="2">
      <formula>LEN(TRIM(AF4))=0</formula>
    </cfRule>
  </conditionalFormatting>
  <dataValidations count="1">
    <dataValidation type="list" allowBlank="1" showInputMessage="1" sqref="B12" xr:uid="{EE9DFF8D-C530-4159-910E-2F749D637328}">
      <formula1>"□,☑"</formula1>
    </dataValidation>
  </dataValidations>
  <printOptions horizontalCentered="1"/>
  <pageMargins left="0.39370078740157483" right="0.39370078740157483" top="0.35433070866141736" bottom="0.15748031496062992" header="0.31496062992125984" footer="0.31496062992125984"/>
  <pageSetup paperSize="9" scale="53" orientation="portrait" r:id="rId1"/>
  <colBreaks count="1" manualBreakCount="1">
    <brk id="35"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12289" r:id="rId4" name="Check Box 1">
              <controlPr defaultSize="0" autoFill="0" autoLine="0" autoPict="0">
                <anchor moveWithCells="1">
                  <from>
                    <xdr:col>24</xdr:col>
                    <xdr:colOff>167640</xdr:colOff>
                    <xdr:row>5</xdr:row>
                    <xdr:rowOff>30480</xdr:rowOff>
                  </from>
                  <to>
                    <xdr:col>29</xdr:col>
                    <xdr:colOff>175260</xdr:colOff>
                    <xdr:row>5</xdr:row>
                    <xdr:rowOff>327660</xdr:rowOff>
                  </to>
                </anchor>
              </controlPr>
            </control>
          </mc:Choice>
        </mc:AlternateContent>
        <mc:AlternateContent xmlns:mc="http://schemas.openxmlformats.org/markup-compatibility/2006">
          <mc:Choice Requires="x14">
            <control shapeId="12290" r:id="rId5" name="Check Box 2">
              <controlPr defaultSize="0" autoFill="0" autoLine="0" autoPict="0">
                <anchor moveWithCells="1">
                  <from>
                    <xdr:col>29</xdr:col>
                    <xdr:colOff>68580</xdr:colOff>
                    <xdr:row>5</xdr:row>
                    <xdr:rowOff>38100</xdr:rowOff>
                  </from>
                  <to>
                    <xdr:col>32</xdr:col>
                    <xdr:colOff>137160</xdr:colOff>
                    <xdr:row>5</xdr:row>
                    <xdr:rowOff>304800</xdr:rowOff>
                  </to>
                </anchor>
              </controlPr>
            </control>
          </mc:Choice>
        </mc:AlternateContent>
        <mc:AlternateContent xmlns:mc="http://schemas.openxmlformats.org/markup-compatibility/2006">
          <mc:Choice Requires="x14">
            <control shapeId="12292" r:id="rId6" name="Check Box 4">
              <controlPr defaultSize="0" autoFill="0" autoLine="0" autoPict="0">
                <anchor moveWithCells="1">
                  <from>
                    <xdr:col>32</xdr:col>
                    <xdr:colOff>213360</xdr:colOff>
                    <xdr:row>5</xdr:row>
                    <xdr:rowOff>45720</xdr:rowOff>
                  </from>
                  <to>
                    <xdr:col>34</xdr:col>
                    <xdr:colOff>327660</xdr:colOff>
                    <xdr:row>5</xdr:row>
                    <xdr:rowOff>312420</xdr:rowOff>
                  </to>
                </anchor>
              </controlPr>
            </control>
          </mc:Choice>
        </mc:AlternateContent>
      </controls>
    </mc:Choice>
  </mc:AlternateConten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9">
    <tabColor theme="4" tint="0.79998168889431442"/>
    <pageSetUpPr fitToPage="1"/>
  </sheetPr>
  <dimension ref="A1:AI41"/>
  <sheetViews>
    <sheetView view="pageBreakPreview" zoomScale="70" zoomScaleNormal="100" zoomScaleSheetLayoutView="70" workbookViewId="0">
      <selection sqref="A1:K1"/>
    </sheetView>
  </sheetViews>
  <sheetFormatPr defaultColWidth="8.69921875" defaultRowHeight="18" x14ac:dyDescent="0.45"/>
  <cols>
    <col min="1" max="3" width="3.59765625" style="1" customWidth="1"/>
    <col min="4" max="23" width="4.19921875" style="1" customWidth="1"/>
    <col min="24" max="24" width="5.69921875" style="1" customWidth="1"/>
    <col min="25" max="25" width="4.19921875" style="1" customWidth="1"/>
    <col min="26" max="26" width="5.69921875" style="1" customWidth="1"/>
    <col min="27" max="27" width="4.19921875" style="1" customWidth="1"/>
    <col min="28" max="28" width="5.69921875" style="99" customWidth="1"/>
    <col min="29" max="29" width="1.19921875" style="1" customWidth="1"/>
    <col min="30" max="16384" width="8.69921875" style="1"/>
  </cols>
  <sheetData>
    <row r="1" spans="1:35" ht="27.6" customHeight="1" x14ac:dyDescent="0.45">
      <c r="A1" s="773" t="s">
        <v>356</v>
      </c>
      <c r="B1" s="773"/>
      <c r="C1" s="773"/>
      <c r="D1" s="773"/>
      <c r="E1" s="773"/>
      <c r="F1" s="773"/>
      <c r="G1" s="773"/>
      <c r="H1" s="773"/>
      <c r="I1" s="773"/>
      <c r="J1" s="773"/>
      <c r="K1" s="773"/>
      <c r="L1" s="91" t="s">
        <v>197</v>
      </c>
      <c r="M1" s="91"/>
      <c r="O1" s="91"/>
      <c r="P1" s="91"/>
      <c r="Q1" s="91"/>
      <c r="R1" s="91"/>
      <c r="S1" s="91"/>
      <c r="T1" s="91"/>
      <c r="U1" s="91"/>
      <c r="V1" s="91"/>
      <c r="W1" s="91"/>
      <c r="X1" s="91"/>
      <c r="Y1" s="91"/>
      <c r="Z1" s="91"/>
      <c r="AA1" s="91"/>
      <c r="AB1" s="91"/>
    </row>
    <row r="2" spans="1:35" ht="26.4" x14ac:dyDescent="0.45">
      <c r="A2" s="106"/>
      <c r="B2" s="774" t="s">
        <v>158</v>
      </c>
      <c r="C2" s="774"/>
      <c r="D2" s="774"/>
      <c r="E2" s="774"/>
      <c r="F2" s="774"/>
      <c r="G2" s="774"/>
      <c r="H2" s="774"/>
      <c r="I2" s="106"/>
      <c r="J2" s="106"/>
      <c r="K2" s="106"/>
      <c r="L2" s="106"/>
      <c r="M2" s="106"/>
      <c r="N2" s="106"/>
      <c r="O2" s="106"/>
      <c r="P2" s="106"/>
      <c r="Q2" s="106"/>
      <c r="R2" s="106"/>
      <c r="S2" s="106"/>
      <c r="T2" s="106"/>
      <c r="U2" s="106"/>
      <c r="V2" s="106"/>
      <c r="W2" s="106"/>
      <c r="X2" s="106"/>
      <c r="Y2" s="106"/>
      <c r="Z2" s="106"/>
      <c r="AA2" s="106"/>
      <c r="AB2" s="106"/>
    </row>
    <row r="3" spans="1:35" ht="16.5" customHeight="1" x14ac:dyDescent="0.45">
      <c r="A3" s="106"/>
      <c r="B3" s="775" t="s">
        <v>159</v>
      </c>
      <c r="C3" s="775"/>
      <c r="D3" s="775"/>
      <c r="E3" s="775"/>
      <c r="F3" s="775"/>
      <c r="G3" s="775"/>
      <c r="H3" s="775"/>
      <c r="I3" s="106"/>
      <c r="J3" s="106"/>
      <c r="K3" s="106"/>
      <c r="L3" s="106"/>
      <c r="M3" s="106"/>
      <c r="N3" s="106"/>
      <c r="O3" s="106"/>
      <c r="P3" s="106"/>
      <c r="Q3" s="106"/>
      <c r="R3" s="106"/>
      <c r="S3" s="106"/>
      <c r="T3" s="106"/>
      <c r="U3" s="106"/>
      <c r="V3" s="106"/>
      <c r="W3" s="106"/>
      <c r="X3" s="106"/>
      <c r="Y3" s="106"/>
      <c r="Z3" s="106"/>
      <c r="AA3" s="106"/>
      <c r="AB3" s="106"/>
    </row>
    <row r="4" spans="1:35" ht="22.95" customHeight="1" x14ac:dyDescent="0.45">
      <c r="A4" s="92"/>
      <c r="B4" s="94"/>
      <c r="C4" s="94"/>
      <c r="D4" s="94"/>
      <c r="E4" s="94"/>
      <c r="F4" s="94"/>
      <c r="G4" s="94"/>
      <c r="H4" s="94"/>
      <c r="I4" s="94"/>
      <c r="L4" s="94"/>
      <c r="M4" s="94"/>
      <c r="N4" s="94"/>
      <c r="O4" s="94"/>
      <c r="P4" s="94"/>
      <c r="Q4" s="94"/>
      <c r="R4" s="94"/>
      <c r="S4" s="94"/>
      <c r="V4" s="799"/>
      <c r="W4" s="325"/>
      <c r="X4" s="96" t="s">
        <v>160</v>
      </c>
      <c r="Y4" s="30"/>
      <c r="Z4" s="96" t="s">
        <v>161</v>
      </c>
      <c r="AA4" s="30"/>
      <c r="AB4" s="97" t="s">
        <v>162</v>
      </c>
    </row>
    <row r="5" spans="1:35" ht="3.75" customHeight="1" x14ac:dyDescent="0.45">
      <c r="A5" s="92"/>
      <c r="B5" s="92"/>
      <c r="C5" s="92"/>
      <c r="D5" s="94"/>
      <c r="E5" s="94"/>
      <c r="F5" s="94"/>
      <c r="G5" s="94"/>
      <c r="H5" s="94"/>
      <c r="I5" s="94"/>
      <c r="J5" s="94"/>
      <c r="K5" s="94"/>
      <c r="L5" s="94"/>
      <c r="M5" s="94"/>
      <c r="O5" s="94"/>
      <c r="P5" s="94"/>
      <c r="Q5" s="94"/>
      <c r="R5" s="94"/>
      <c r="S5" s="94"/>
      <c r="T5" s="94"/>
      <c r="U5" s="94"/>
      <c r="V5" s="94"/>
      <c r="W5" s="94"/>
      <c r="X5" s="94"/>
      <c r="Y5" s="94"/>
      <c r="Z5" s="94"/>
      <c r="AA5" s="94"/>
      <c r="AB5" s="95"/>
    </row>
    <row r="6" spans="1:35" ht="30.75" customHeight="1" x14ac:dyDescent="0.45">
      <c r="B6" s="854" t="s">
        <v>269</v>
      </c>
      <c r="C6" s="854"/>
      <c r="D6" s="854"/>
      <c r="E6" s="854"/>
      <c r="F6" s="854"/>
      <c r="G6" s="854"/>
      <c r="H6" s="855" t="str">
        <f t="array" ref="H6">IF(第一面!L16:AX17&lt;&gt;"",第一面!L16:AX17,IF(第一面!L24:AX25&lt;&gt;"",第一面!L24:AX25&amp;"　"&amp;第一面!BJ24:CN24&amp;"　"&amp;第一面!BJ25:CN25,""))</f>
        <v/>
      </c>
      <c r="I6" s="856"/>
      <c r="J6" s="856"/>
      <c r="K6" s="856"/>
      <c r="L6" s="856"/>
      <c r="M6" s="856"/>
      <c r="N6" s="856"/>
      <c r="O6" s="856"/>
      <c r="P6" s="856"/>
      <c r="Q6" s="856"/>
      <c r="R6" s="856"/>
      <c r="S6" s="856"/>
      <c r="T6" s="856"/>
      <c r="U6" s="856"/>
      <c r="V6" s="856"/>
      <c r="W6" s="856"/>
      <c r="X6" s="856"/>
      <c r="Y6" s="856"/>
      <c r="Z6" s="856"/>
      <c r="AA6" s="856"/>
      <c r="AB6" s="857"/>
    </row>
    <row r="7" spans="1:35" ht="6" customHeight="1" x14ac:dyDescent="0.45"/>
    <row r="8" spans="1:35" ht="21" customHeight="1" x14ac:dyDescent="0.45">
      <c r="A8" s="92"/>
      <c r="B8" s="92" t="s">
        <v>198</v>
      </c>
      <c r="C8" s="92"/>
      <c r="D8" s="94"/>
      <c r="E8" s="94"/>
      <c r="F8" s="94"/>
      <c r="G8" s="94"/>
      <c r="H8" s="94"/>
      <c r="I8" s="94"/>
      <c r="J8" s="94"/>
      <c r="K8" s="94"/>
      <c r="L8" s="94"/>
      <c r="M8" s="94"/>
      <c r="N8" s="94"/>
      <c r="O8" s="94"/>
      <c r="P8" s="94"/>
      <c r="Q8" s="94"/>
      <c r="R8" s="94"/>
      <c r="S8" s="94"/>
      <c r="T8" s="94"/>
      <c r="U8" s="94"/>
      <c r="V8" s="94"/>
      <c r="W8" s="94"/>
      <c r="X8" s="94"/>
      <c r="Y8" s="94"/>
      <c r="Z8" s="94"/>
      <c r="AA8" s="94"/>
      <c r="AB8" s="95"/>
    </row>
    <row r="9" spans="1:35" ht="15.75" customHeight="1" x14ac:dyDescent="0.45">
      <c r="A9" s="92"/>
      <c r="B9" s="800" t="s">
        <v>270</v>
      </c>
      <c r="C9" s="801"/>
      <c r="D9" s="801"/>
      <c r="E9" s="802"/>
      <c r="F9" s="806"/>
      <c r="G9" s="807"/>
      <c r="H9" s="807"/>
      <c r="I9" s="807"/>
      <c r="J9" s="807"/>
      <c r="K9" s="807"/>
      <c r="L9" s="807"/>
      <c r="M9" s="807"/>
      <c r="N9" s="807"/>
      <c r="O9" s="808"/>
      <c r="P9" s="850" t="s">
        <v>297</v>
      </c>
      <c r="Q9" s="851"/>
      <c r="R9" s="851"/>
      <c r="S9" s="851"/>
      <c r="T9" s="851"/>
      <c r="U9" s="851"/>
      <c r="V9" s="851"/>
      <c r="W9" s="851"/>
      <c r="X9" s="851"/>
      <c r="Y9" s="851"/>
      <c r="Z9" s="851"/>
      <c r="AA9" s="851"/>
      <c r="AB9" s="851"/>
    </row>
    <row r="10" spans="1:35" ht="15.75" customHeight="1" x14ac:dyDescent="0.45">
      <c r="A10" s="92"/>
      <c r="B10" s="803"/>
      <c r="C10" s="804"/>
      <c r="D10" s="804"/>
      <c r="E10" s="805"/>
      <c r="F10" s="809"/>
      <c r="G10" s="810"/>
      <c r="H10" s="810"/>
      <c r="I10" s="810"/>
      <c r="J10" s="810"/>
      <c r="K10" s="810"/>
      <c r="L10" s="810"/>
      <c r="M10" s="810"/>
      <c r="N10" s="810"/>
      <c r="O10" s="811"/>
      <c r="P10" s="852"/>
      <c r="Q10" s="853"/>
      <c r="R10" s="853"/>
      <c r="S10" s="853"/>
      <c r="T10" s="853"/>
      <c r="U10" s="853"/>
      <c r="V10" s="853"/>
      <c r="W10" s="853"/>
      <c r="X10" s="853"/>
      <c r="Y10" s="853"/>
      <c r="Z10" s="853"/>
      <c r="AA10" s="853"/>
      <c r="AB10" s="853"/>
    </row>
    <row r="11" spans="1:35" ht="16.95" customHeight="1" x14ac:dyDescent="0.45">
      <c r="A11" s="92"/>
      <c r="B11" s="800" t="s">
        <v>199</v>
      </c>
      <c r="C11" s="801"/>
      <c r="D11" s="801"/>
      <c r="E11" s="802"/>
      <c r="F11" s="806"/>
      <c r="G11" s="807"/>
      <c r="H11" s="807"/>
      <c r="I11" s="807"/>
      <c r="J11" s="807"/>
      <c r="K11" s="807"/>
      <c r="L11" s="807"/>
      <c r="M11" s="807"/>
      <c r="N11" s="807"/>
      <c r="O11" s="808"/>
      <c r="P11" s="812" t="s">
        <v>183</v>
      </c>
      <c r="Q11" s="812"/>
      <c r="R11" s="812"/>
      <c r="S11" s="812"/>
      <c r="T11" s="813"/>
      <c r="U11" s="813"/>
      <c r="V11" s="813"/>
      <c r="W11" s="813"/>
      <c r="X11" s="813"/>
      <c r="Y11" s="813"/>
      <c r="Z11" s="813"/>
      <c r="AA11" s="813"/>
      <c r="AB11" s="813"/>
    </row>
    <row r="12" spans="1:35" ht="16.95" customHeight="1" x14ac:dyDescent="0.45">
      <c r="A12" s="92"/>
      <c r="B12" s="803"/>
      <c r="C12" s="804"/>
      <c r="D12" s="804"/>
      <c r="E12" s="805"/>
      <c r="F12" s="809"/>
      <c r="G12" s="810"/>
      <c r="H12" s="810"/>
      <c r="I12" s="810"/>
      <c r="J12" s="810"/>
      <c r="K12" s="810"/>
      <c r="L12" s="810"/>
      <c r="M12" s="810"/>
      <c r="N12" s="810"/>
      <c r="O12" s="811"/>
      <c r="P12" s="812"/>
      <c r="Q12" s="812"/>
      <c r="R12" s="812"/>
      <c r="S12" s="812"/>
      <c r="T12" s="813"/>
      <c r="U12" s="813"/>
      <c r="V12" s="813"/>
      <c r="W12" s="813"/>
      <c r="X12" s="813"/>
      <c r="Y12" s="813"/>
      <c r="Z12" s="813"/>
      <c r="AA12" s="813"/>
      <c r="AB12" s="813"/>
    </row>
    <row r="13" spans="1:35" ht="16.95" customHeight="1" x14ac:dyDescent="0.45">
      <c r="A13" s="105"/>
      <c r="B13" s="814" t="s">
        <v>200</v>
      </c>
      <c r="C13" s="814"/>
      <c r="D13" s="814"/>
      <c r="E13" s="814"/>
      <c r="F13" s="806"/>
      <c r="G13" s="807"/>
      <c r="H13" s="807"/>
      <c r="I13" s="807"/>
      <c r="J13" s="807"/>
      <c r="K13" s="807"/>
      <c r="L13" s="807"/>
      <c r="M13" s="807"/>
      <c r="N13" s="807"/>
      <c r="O13" s="808"/>
      <c r="P13" s="815" t="s">
        <v>61</v>
      </c>
      <c r="Q13" s="816"/>
      <c r="R13" s="816"/>
      <c r="S13" s="817"/>
      <c r="T13" s="806"/>
      <c r="U13" s="807"/>
      <c r="V13" s="807"/>
      <c r="W13" s="807"/>
      <c r="X13" s="807"/>
      <c r="Y13" s="807"/>
      <c r="Z13" s="807"/>
      <c r="AA13" s="807"/>
      <c r="AB13" s="808"/>
    </row>
    <row r="14" spans="1:35" ht="16.95" customHeight="1" x14ac:dyDescent="0.45">
      <c r="A14" s="105"/>
      <c r="B14" s="814"/>
      <c r="C14" s="814"/>
      <c r="D14" s="814"/>
      <c r="E14" s="814"/>
      <c r="F14" s="809"/>
      <c r="G14" s="810"/>
      <c r="H14" s="810"/>
      <c r="I14" s="810"/>
      <c r="J14" s="810"/>
      <c r="K14" s="810"/>
      <c r="L14" s="810"/>
      <c r="M14" s="810"/>
      <c r="N14" s="810"/>
      <c r="O14" s="811"/>
      <c r="P14" s="818"/>
      <c r="Q14" s="819"/>
      <c r="R14" s="819"/>
      <c r="S14" s="820"/>
      <c r="T14" s="809"/>
      <c r="U14" s="810"/>
      <c r="V14" s="810"/>
      <c r="W14" s="810"/>
      <c r="X14" s="810"/>
      <c r="Y14" s="810"/>
      <c r="Z14" s="810"/>
      <c r="AA14" s="810"/>
      <c r="AB14" s="811"/>
    </row>
    <row r="15" spans="1:35" ht="22.2" x14ac:dyDescent="0.45">
      <c r="A15" s="105"/>
      <c r="B15" s="800" t="s">
        <v>55</v>
      </c>
      <c r="C15" s="801"/>
      <c r="D15" s="801"/>
      <c r="E15" s="801"/>
      <c r="F15" s="107" t="s">
        <v>257</v>
      </c>
      <c r="G15" s="823"/>
      <c r="H15" s="823"/>
      <c r="I15" s="823"/>
      <c r="J15" s="823"/>
      <c r="K15" s="823"/>
      <c r="L15" s="823"/>
      <c r="M15" s="823"/>
      <c r="N15" s="823"/>
      <c r="O15" s="823"/>
      <c r="P15" s="823"/>
      <c r="Q15" s="823"/>
      <c r="R15" s="823"/>
      <c r="S15" s="823"/>
      <c r="T15" s="823"/>
      <c r="U15" s="823"/>
      <c r="V15" s="823"/>
      <c r="W15" s="823"/>
      <c r="X15" s="823"/>
      <c r="Y15" s="823"/>
      <c r="Z15" s="823"/>
      <c r="AA15" s="823"/>
      <c r="AB15" s="824"/>
      <c r="AC15" s="108"/>
      <c r="AD15" s="108"/>
      <c r="AE15" s="108"/>
      <c r="AG15" s="108"/>
      <c r="AH15" s="108"/>
      <c r="AI15" s="108"/>
    </row>
    <row r="16" spans="1:35" ht="43.95" customHeight="1" x14ac:dyDescent="0.45">
      <c r="A16" s="98"/>
      <c r="B16" s="821"/>
      <c r="C16" s="822"/>
      <c r="D16" s="822"/>
      <c r="E16" s="822"/>
      <c r="F16" s="809"/>
      <c r="G16" s="810"/>
      <c r="H16" s="810"/>
      <c r="I16" s="810"/>
      <c r="J16" s="810"/>
      <c r="K16" s="810"/>
      <c r="L16" s="810"/>
      <c r="M16" s="810"/>
      <c r="N16" s="810"/>
      <c r="O16" s="810"/>
      <c r="P16" s="810"/>
      <c r="Q16" s="810"/>
      <c r="R16" s="810"/>
      <c r="S16" s="810"/>
      <c r="T16" s="810"/>
      <c r="U16" s="810"/>
      <c r="V16" s="810"/>
      <c r="W16" s="810"/>
      <c r="X16" s="810"/>
      <c r="Y16" s="810"/>
      <c r="Z16" s="810"/>
      <c r="AA16" s="810"/>
      <c r="AB16" s="811"/>
      <c r="AC16" s="109"/>
    </row>
    <row r="17" spans="1:35" ht="6" customHeight="1" x14ac:dyDescent="0.45"/>
    <row r="18" spans="1:35" ht="16.95" customHeight="1" x14ac:dyDescent="0.45">
      <c r="A18" s="92"/>
      <c r="B18" s="800" t="s">
        <v>259</v>
      </c>
      <c r="C18" s="801"/>
      <c r="D18" s="801"/>
      <c r="E18" s="802"/>
      <c r="F18" s="838"/>
      <c r="G18" s="839"/>
      <c r="H18" s="839"/>
      <c r="I18" s="839"/>
      <c r="J18" s="839"/>
      <c r="K18" s="839"/>
      <c r="L18" s="839"/>
      <c r="M18" s="839"/>
      <c r="N18" s="839"/>
      <c r="O18" s="840"/>
      <c r="P18" s="800" t="s">
        <v>260</v>
      </c>
      <c r="Q18" s="801"/>
      <c r="R18" s="801"/>
      <c r="S18" s="802"/>
      <c r="T18" s="825"/>
      <c r="U18" s="826"/>
      <c r="V18" s="826"/>
      <c r="W18" s="826"/>
      <c r="X18" s="826"/>
      <c r="Y18" s="826"/>
      <c r="Z18" s="826"/>
      <c r="AA18" s="826"/>
      <c r="AB18" s="827"/>
    </row>
    <row r="19" spans="1:35" ht="16.95" customHeight="1" x14ac:dyDescent="0.45">
      <c r="A19" s="92"/>
      <c r="B19" s="803"/>
      <c r="C19" s="804"/>
      <c r="D19" s="804"/>
      <c r="E19" s="805"/>
      <c r="F19" s="841"/>
      <c r="G19" s="842"/>
      <c r="H19" s="842"/>
      <c r="I19" s="842"/>
      <c r="J19" s="842"/>
      <c r="K19" s="842"/>
      <c r="L19" s="842"/>
      <c r="M19" s="842"/>
      <c r="N19" s="842"/>
      <c r="O19" s="843"/>
      <c r="P19" s="803"/>
      <c r="Q19" s="804"/>
      <c r="R19" s="804"/>
      <c r="S19" s="805"/>
      <c r="T19" s="828"/>
      <c r="U19" s="829"/>
      <c r="V19" s="829"/>
      <c r="W19" s="829"/>
      <c r="X19" s="829"/>
      <c r="Y19" s="829"/>
      <c r="Z19" s="829"/>
      <c r="AA19" s="829"/>
      <c r="AB19" s="830"/>
    </row>
    <row r="20" spans="1:35" ht="16.95" customHeight="1" x14ac:dyDescent="0.45">
      <c r="A20" s="92"/>
      <c r="B20" s="800" t="s">
        <v>261</v>
      </c>
      <c r="C20" s="801"/>
      <c r="D20" s="801"/>
      <c r="E20" s="802"/>
      <c r="F20" s="825"/>
      <c r="G20" s="826"/>
      <c r="H20" s="826"/>
      <c r="I20" s="826"/>
      <c r="J20" s="826"/>
      <c r="K20" s="826"/>
      <c r="L20" s="826"/>
      <c r="M20" s="826"/>
      <c r="N20" s="826"/>
      <c r="O20" s="827"/>
      <c r="P20" s="831" t="s">
        <v>262</v>
      </c>
      <c r="Q20" s="832"/>
      <c r="R20" s="832"/>
      <c r="S20" s="833"/>
      <c r="T20" s="825"/>
      <c r="U20" s="826"/>
      <c r="V20" s="826"/>
      <c r="W20" s="826"/>
      <c r="X20" s="826"/>
      <c r="Y20" s="826"/>
      <c r="Z20" s="826"/>
      <c r="AA20" s="826"/>
      <c r="AB20" s="827"/>
    </row>
    <row r="21" spans="1:35" ht="16.95" customHeight="1" x14ac:dyDescent="0.45">
      <c r="A21" s="92"/>
      <c r="B21" s="803"/>
      <c r="C21" s="804"/>
      <c r="D21" s="804"/>
      <c r="E21" s="805"/>
      <c r="F21" s="828"/>
      <c r="G21" s="829"/>
      <c r="H21" s="829"/>
      <c r="I21" s="829"/>
      <c r="J21" s="829"/>
      <c r="K21" s="829"/>
      <c r="L21" s="829"/>
      <c r="M21" s="829"/>
      <c r="N21" s="829"/>
      <c r="O21" s="830"/>
      <c r="P21" s="844"/>
      <c r="Q21" s="845"/>
      <c r="R21" s="845"/>
      <c r="S21" s="846"/>
      <c r="T21" s="828"/>
      <c r="U21" s="829"/>
      <c r="V21" s="829"/>
      <c r="W21" s="829"/>
      <c r="X21" s="829"/>
      <c r="Y21" s="829"/>
      <c r="Z21" s="829"/>
      <c r="AA21" s="829"/>
      <c r="AB21" s="830"/>
    </row>
    <row r="22" spans="1:35" ht="16.95" customHeight="1" x14ac:dyDescent="0.45">
      <c r="A22" s="92"/>
      <c r="B22" s="831" t="s">
        <v>263</v>
      </c>
      <c r="C22" s="832"/>
      <c r="D22" s="832"/>
      <c r="E22" s="833"/>
      <c r="F22" s="806"/>
      <c r="G22" s="807"/>
      <c r="H22" s="807"/>
      <c r="I22" s="807"/>
      <c r="J22" s="807"/>
      <c r="K22" s="807"/>
      <c r="L22" s="807"/>
      <c r="M22" s="807"/>
      <c r="N22" s="807"/>
      <c r="O22" s="807"/>
      <c r="P22" s="807"/>
      <c r="Q22" s="807"/>
      <c r="R22" s="807"/>
      <c r="S22" s="807"/>
      <c r="T22" s="807"/>
      <c r="U22" s="807"/>
      <c r="V22" s="807"/>
      <c r="W22" s="807"/>
      <c r="X22" s="807"/>
      <c r="Y22" s="807"/>
      <c r="Z22" s="807"/>
      <c r="AA22" s="807"/>
      <c r="AB22" s="808"/>
    </row>
    <row r="23" spans="1:35" ht="16.95" customHeight="1" x14ac:dyDescent="0.45">
      <c r="A23" s="92"/>
      <c r="B23" s="834"/>
      <c r="C23" s="835"/>
      <c r="D23" s="835"/>
      <c r="E23" s="836"/>
      <c r="F23" s="809"/>
      <c r="G23" s="810"/>
      <c r="H23" s="810"/>
      <c r="I23" s="810"/>
      <c r="J23" s="810"/>
      <c r="K23" s="810"/>
      <c r="L23" s="810"/>
      <c r="M23" s="810"/>
      <c r="N23" s="810"/>
      <c r="O23" s="810"/>
      <c r="P23" s="810"/>
      <c r="Q23" s="810"/>
      <c r="R23" s="810"/>
      <c r="S23" s="810"/>
      <c r="T23" s="810"/>
      <c r="U23" s="810"/>
      <c r="V23" s="810"/>
      <c r="W23" s="810"/>
      <c r="X23" s="810"/>
      <c r="Y23" s="810"/>
      <c r="Z23" s="810"/>
      <c r="AA23" s="810"/>
      <c r="AB23" s="811"/>
    </row>
    <row r="24" spans="1:35" ht="6" customHeight="1" x14ac:dyDescent="0.45"/>
    <row r="25" spans="1:35" ht="60.75" customHeight="1" x14ac:dyDescent="0.45">
      <c r="B25" s="860" t="s">
        <v>303</v>
      </c>
      <c r="C25" s="861"/>
      <c r="D25" s="837" t="s">
        <v>330</v>
      </c>
      <c r="E25" s="837"/>
      <c r="F25" s="837"/>
      <c r="G25" s="837"/>
      <c r="H25" s="837"/>
      <c r="I25" s="837"/>
      <c r="J25" s="837"/>
      <c r="K25" s="837"/>
      <c r="L25" s="837"/>
      <c r="M25" s="837"/>
      <c r="N25" s="837"/>
      <c r="O25" s="837"/>
      <c r="P25" s="837"/>
      <c r="Q25" s="837"/>
      <c r="R25" s="837"/>
      <c r="S25" s="837"/>
      <c r="T25" s="837"/>
      <c r="U25" s="837"/>
      <c r="V25" s="837"/>
      <c r="W25" s="837"/>
      <c r="X25" s="837"/>
      <c r="Y25" s="837"/>
      <c r="Z25" s="837"/>
      <c r="AA25" s="837"/>
      <c r="AB25" s="837"/>
      <c r="AC25" s="110"/>
      <c r="AD25" s="110"/>
      <c r="AE25" s="110"/>
      <c r="AF25" s="110"/>
      <c r="AG25" s="110"/>
      <c r="AH25" s="110"/>
      <c r="AI25" s="110"/>
    </row>
    <row r="26" spans="1:35" ht="6" customHeight="1" x14ac:dyDescent="0.45"/>
    <row r="27" spans="1:35" x14ac:dyDescent="0.45">
      <c r="B27" s="1" t="s">
        <v>201</v>
      </c>
    </row>
    <row r="28" spans="1:35" ht="94.95" customHeight="1" x14ac:dyDescent="0.45">
      <c r="B28" s="796" t="s">
        <v>414</v>
      </c>
      <c r="C28" s="797"/>
      <c r="D28" s="797"/>
      <c r="E28" s="797"/>
      <c r="F28" s="797"/>
      <c r="G28" s="797"/>
      <c r="H28" s="797"/>
      <c r="I28" s="797"/>
      <c r="J28" s="797"/>
      <c r="K28" s="797"/>
      <c r="L28" s="797"/>
      <c r="M28" s="797"/>
      <c r="N28" s="797"/>
      <c r="O28" s="797"/>
      <c r="P28" s="797"/>
      <c r="Q28" s="797"/>
      <c r="R28" s="797"/>
      <c r="S28" s="797"/>
      <c r="T28" s="797"/>
      <c r="U28" s="797"/>
      <c r="V28" s="797"/>
      <c r="W28" s="797"/>
      <c r="X28" s="797"/>
      <c r="Y28" s="797"/>
      <c r="Z28" s="797"/>
      <c r="AA28" s="798"/>
      <c r="AB28" s="862" t="s">
        <v>303</v>
      </c>
    </row>
    <row r="29" spans="1:35" ht="53.4" customHeight="1" x14ac:dyDescent="0.45">
      <c r="B29" s="796" t="s">
        <v>202</v>
      </c>
      <c r="C29" s="797"/>
      <c r="D29" s="797"/>
      <c r="E29" s="797"/>
      <c r="F29" s="797"/>
      <c r="G29" s="797"/>
      <c r="H29" s="797"/>
      <c r="I29" s="797"/>
      <c r="J29" s="797"/>
      <c r="K29" s="797"/>
      <c r="L29" s="797"/>
      <c r="M29" s="797"/>
      <c r="N29" s="797"/>
      <c r="O29" s="797"/>
      <c r="P29" s="797"/>
      <c r="Q29" s="797"/>
      <c r="R29" s="797"/>
      <c r="S29" s="797"/>
      <c r="T29" s="797"/>
      <c r="U29" s="797"/>
      <c r="V29" s="797"/>
      <c r="W29" s="797"/>
      <c r="X29" s="797"/>
      <c r="Y29" s="797"/>
      <c r="Z29" s="797"/>
      <c r="AA29" s="798"/>
      <c r="AB29" s="862" t="s">
        <v>303</v>
      </c>
    </row>
    <row r="30" spans="1:35" ht="39.75" customHeight="1" x14ac:dyDescent="0.45">
      <c r="B30" s="796" t="s">
        <v>225</v>
      </c>
      <c r="C30" s="797"/>
      <c r="D30" s="797"/>
      <c r="E30" s="797"/>
      <c r="F30" s="797"/>
      <c r="G30" s="797"/>
      <c r="H30" s="797"/>
      <c r="I30" s="797"/>
      <c r="J30" s="797"/>
      <c r="K30" s="797"/>
      <c r="L30" s="797"/>
      <c r="M30" s="797"/>
      <c r="N30" s="797"/>
      <c r="O30" s="797"/>
      <c r="P30" s="797"/>
      <c r="Q30" s="797"/>
      <c r="R30" s="797"/>
      <c r="S30" s="797"/>
      <c r="T30" s="797"/>
      <c r="U30" s="797"/>
      <c r="V30" s="797"/>
      <c r="W30" s="797"/>
      <c r="X30" s="797"/>
      <c r="Y30" s="797"/>
      <c r="Z30" s="797"/>
      <c r="AA30" s="798"/>
      <c r="AB30" s="862" t="s">
        <v>303</v>
      </c>
    </row>
    <row r="31" spans="1:35" ht="33" customHeight="1" x14ac:dyDescent="0.45">
      <c r="B31" s="796" t="s">
        <v>226</v>
      </c>
      <c r="C31" s="797"/>
      <c r="D31" s="797"/>
      <c r="E31" s="797"/>
      <c r="F31" s="797"/>
      <c r="G31" s="797"/>
      <c r="H31" s="797"/>
      <c r="I31" s="797"/>
      <c r="J31" s="797"/>
      <c r="K31" s="797"/>
      <c r="L31" s="797"/>
      <c r="M31" s="797"/>
      <c r="N31" s="797"/>
      <c r="O31" s="797"/>
      <c r="P31" s="797"/>
      <c r="Q31" s="797"/>
      <c r="R31" s="797"/>
      <c r="S31" s="797"/>
      <c r="T31" s="797"/>
      <c r="U31" s="797"/>
      <c r="V31" s="797"/>
      <c r="W31" s="797"/>
      <c r="X31" s="797"/>
      <c r="Y31" s="797"/>
      <c r="Z31" s="797"/>
      <c r="AA31" s="798"/>
      <c r="AB31" s="862" t="s">
        <v>303</v>
      </c>
    </row>
    <row r="32" spans="1:35" ht="36.75" customHeight="1" x14ac:dyDescent="0.45">
      <c r="B32" s="796" t="s">
        <v>203</v>
      </c>
      <c r="C32" s="797"/>
      <c r="D32" s="797"/>
      <c r="E32" s="797"/>
      <c r="F32" s="797"/>
      <c r="G32" s="797"/>
      <c r="H32" s="797"/>
      <c r="I32" s="797"/>
      <c r="J32" s="797"/>
      <c r="K32" s="797"/>
      <c r="L32" s="797"/>
      <c r="M32" s="797"/>
      <c r="N32" s="797"/>
      <c r="O32" s="797"/>
      <c r="P32" s="797"/>
      <c r="Q32" s="797"/>
      <c r="R32" s="797"/>
      <c r="S32" s="797"/>
      <c r="T32" s="797"/>
      <c r="U32" s="797"/>
      <c r="V32" s="797"/>
      <c r="W32" s="797"/>
      <c r="X32" s="797"/>
      <c r="Y32" s="797"/>
      <c r="Z32" s="797"/>
      <c r="AA32" s="798"/>
      <c r="AB32" s="862" t="s">
        <v>303</v>
      </c>
    </row>
    <row r="33" spans="2:28" ht="35.4" customHeight="1" x14ac:dyDescent="0.45">
      <c r="B33" s="796" t="s">
        <v>204</v>
      </c>
      <c r="C33" s="797"/>
      <c r="D33" s="797"/>
      <c r="E33" s="797"/>
      <c r="F33" s="797"/>
      <c r="G33" s="797"/>
      <c r="H33" s="797"/>
      <c r="I33" s="797"/>
      <c r="J33" s="797"/>
      <c r="K33" s="797"/>
      <c r="L33" s="797"/>
      <c r="M33" s="797"/>
      <c r="N33" s="797"/>
      <c r="O33" s="797"/>
      <c r="P33" s="797"/>
      <c r="Q33" s="797"/>
      <c r="R33" s="797"/>
      <c r="S33" s="797"/>
      <c r="T33" s="797"/>
      <c r="U33" s="797"/>
      <c r="V33" s="797"/>
      <c r="W33" s="797"/>
      <c r="X33" s="797"/>
      <c r="Y33" s="797"/>
      <c r="Z33" s="797"/>
      <c r="AA33" s="798"/>
      <c r="AB33" s="862" t="s">
        <v>303</v>
      </c>
    </row>
    <row r="34" spans="2:28" ht="34.5" customHeight="1" x14ac:dyDescent="0.45">
      <c r="B34" s="796" t="s">
        <v>227</v>
      </c>
      <c r="C34" s="797"/>
      <c r="D34" s="797"/>
      <c r="E34" s="797"/>
      <c r="F34" s="797"/>
      <c r="G34" s="797"/>
      <c r="H34" s="797"/>
      <c r="I34" s="797"/>
      <c r="J34" s="797"/>
      <c r="K34" s="797"/>
      <c r="L34" s="797"/>
      <c r="M34" s="797"/>
      <c r="N34" s="797"/>
      <c r="O34" s="797"/>
      <c r="P34" s="797"/>
      <c r="Q34" s="797"/>
      <c r="R34" s="797"/>
      <c r="S34" s="797"/>
      <c r="T34" s="797"/>
      <c r="U34" s="797"/>
      <c r="V34" s="797"/>
      <c r="W34" s="797"/>
      <c r="X34" s="797"/>
      <c r="Y34" s="797"/>
      <c r="Z34" s="797"/>
      <c r="AA34" s="798"/>
      <c r="AB34" s="862" t="s">
        <v>303</v>
      </c>
    </row>
    <row r="35" spans="2:28" ht="105.75" customHeight="1" x14ac:dyDescent="0.45">
      <c r="B35" s="796" t="s">
        <v>353</v>
      </c>
      <c r="C35" s="797"/>
      <c r="D35" s="797"/>
      <c r="E35" s="797"/>
      <c r="F35" s="797"/>
      <c r="G35" s="797"/>
      <c r="H35" s="797"/>
      <c r="I35" s="797"/>
      <c r="J35" s="797"/>
      <c r="K35" s="797"/>
      <c r="L35" s="797"/>
      <c r="M35" s="797"/>
      <c r="N35" s="797"/>
      <c r="O35" s="797"/>
      <c r="P35" s="797"/>
      <c r="Q35" s="797"/>
      <c r="R35" s="797"/>
      <c r="S35" s="797"/>
      <c r="T35" s="797"/>
      <c r="U35" s="797"/>
      <c r="V35" s="797"/>
      <c r="W35" s="797"/>
      <c r="X35" s="797"/>
      <c r="Y35" s="797"/>
      <c r="Z35" s="797"/>
      <c r="AA35" s="798"/>
      <c r="AB35" s="862" t="s">
        <v>303</v>
      </c>
    </row>
    <row r="36" spans="2:28" ht="5.25" customHeight="1" x14ac:dyDescent="0.45">
      <c r="B36" s="111"/>
      <c r="C36" s="111"/>
      <c r="D36" s="111"/>
      <c r="E36" s="111"/>
      <c r="F36" s="111"/>
      <c r="G36" s="111"/>
      <c r="H36" s="111"/>
      <c r="I36" s="111"/>
      <c r="J36" s="111"/>
      <c r="K36" s="111"/>
      <c r="L36" s="111"/>
      <c r="M36" s="111"/>
      <c r="N36" s="111"/>
      <c r="O36" s="111"/>
      <c r="P36" s="111"/>
      <c r="Q36" s="111"/>
      <c r="R36" s="111"/>
      <c r="S36" s="111"/>
      <c r="T36" s="111"/>
      <c r="U36" s="111"/>
      <c r="V36" s="111"/>
      <c r="W36" s="111"/>
      <c r="X36" s="111"/>
      <c r="Y36" s="111"/>
      <c r="Z36" s="111"/>
      <c r="AA36" s="111"/>
    </row>
    <row r="37" spans="2:28" x14ac:dyDescent="0.45">
      <c r="B37" s="1" t="s">
        <v>165</v>
      </c>
    </row>
    <row r="38" spans="2:28" ht="207.75" customHeight="1" x14ac:dyDescent="0.45">
      <c r="B38" s="847" t="s">
        <v>424</v>
      </c>
      <c r="C38" s="848"/>
      <c r="D38" s="848"/>
      <c r="E38" s="848"/>
      <c r="F38" s="848"/>
      <c r="G38" s="848"/>
      <c r="H38" s="848"/>
      <c r="I38" s="848"/>
      <c r="J38" s="848"/>
      <c r="K38" s="848"/>
      <c r="L38" s="848"/>
      <c r="M38" s="848"/>
      <c r="N38" s="848"/>
      <c r="O38" s="848"/>
      <c r="P38" s="848"/>
      <c r="Q38" s="848"/>
      <c r="R38" s="848"/>
      <c r="S38" s="848"/>
      <c r="T38" s="848"/>
      <c r="U38" s="848"/>
      <c r="V38" s="848"/>
      <c r="W38" s="848"/>
      <c r="X38" s="848"/>
      <c r="Y38" s="848"/>
      <c r="Z38" s="848"/>
      <c r="AA38" s="849"/>
      <c r="AB38" s="862" t="s">
        <v>303</v>
      </c>
    </row>
    <row r="39" spans="2:28" ht="5.25" customHeight="1" x14ac:dyDescent="0.45"/>
    <row r="40" spans="2:28" x14ac:dyDescent="0.45">
      <c r="B40" s="1" t="s">
        <v>256</v>
      </c>
    </row>
    <row r="41" spans="2:28" ht="98.25" customHeight="1" x14ac:dyDescent="0.45">
      <c r="B41" s="847" t="s">
        <v>249</v>
      </c>
      <c r="C41" s="848"/>
      <c r="D41" s="848"/>
      <c r="E41" s="848"/>
      <c r="F41" s="848"/>
      <c r="G41" s="848"/>
      <c r="H41" s="848"/>
      <c r="I41" s="848"/>
      <c r="J41" s="848"/>
      <c r="K41" s="848"/>
      <c r="L41" s="848"/>
      <c r="M41" s="848"/>
      <c r="N41" s="848"/>
      <c r="O41" s="848"/>
      <c r="P41" s="848"/>
      <c r="Q41" s="848"/>
      <c r="R41" s="848"/>
      <c r="S41" s="848"/>
      <c r="T41" s="848"/>
      <c r="U41" s="848"/>
      <c r="V41" s="848"/>
      <c r="W41" s="848"/>
      <c r="X41" s="848"/>
      <c r="Y41" s="848"/>
      <c r="Z41" s="848"/>
      <c r="AA41" s="849"/>
      <c r="AB41" s="862" t="s">
        <v>303</v>
      </c>
    </row>
  </sheetData>
  <mergeCells count="42">
    <mergeCell ref="P9:AB10"/>
    <mergeCell ref="B9:E10"/>
    <mergeCell ref="F9:O10"/>
    <mergeCell ref="B6:G6"/>
    <mergeCell ref="H6:AB6"/>
    <mergeCell ref="B41:AA41"/>
    <mergeCell ref="B34:AA34"/>
    <mergeCell ref="B38:AA38"/>
    <mergeCell ref="B29:AA29"/>
    <mergeCell ref="B31:AA31"/>
    <mergeCell ref="B32:AA32"/>
    <mergeCell ref="B33:AA33"/>
    <mergeCell ref="B35:AA35"/>
    <mergeCell ref="G15:AB15"/>
    <mergeCell ref="T20:AB21"/>
    <mergeCell ref="B22:E23"/>
    <mergeCell ref="F22:AB23"/>
    <mergeCell ref="D25:AB25"/>
    <mergeCell ref="B18:E19"/>
    <mergeCell ref="F18:O19"/>
    <mergeCell ref="P18:S19"/>
    <mergeCell ref="T18:AB19"/>
    <mergeCell ref="B20:E21"/>
    <mergeCell ref="F20:O21"/>
    <mergeCell ref="P20:S21"/>
    <mergeCell ref="B25:C25"/>
    <mergeCell ref="A1:K1"/>
    <mergeCell ref="B2:H2"/>
    <mergeCell ref="B3:H3"/>
    <mergeCell ref="B30:AA30"/>
    <mergeCell ref="V4:W4"/>
    <mergeCell ref="B11:E12"/>
    <mergeCell ref="F11:O12"/>
    <mergeCell ref="P11:S12"/>
    <mergeCell ref="T11:AB12"/>
    <mergeCell ref="B13:E14"/>
    <mergeCell ref="F13:O14"/>
    <mergeCell ref="P13:S14"/>
    <mergeCell ref="T13:AB14"/>
    <mergeCell ref="F16:AB16"/>
    <mergeCell ref="B15:E16"/>
    <mergeCell ref="B28:AA28"/>
  </mergeCells>
  <phoneticPr fontId="3"/>
  <conditionalFormatting sqref="F9">
    <cfRule type="cellIs" dxfId="15" priority="2" operator="equal">
      <formula>""</formula>
    </cfRule>
  </conditionalFormatting>
  <conditionalFormatting sqref="F11">
    <cfRule type="cellIs" dxfId="14" priority="14" operator="equal">
      <formula>""</formula>
    </cfRule>
  </conditionalFormatting>
  <conditionalFormatting sqref="F13">
    <cfRule type="cellIs" dxfId="13" priority="15" operator="equal">
      <formula>""</formula>
    </cfRule>
  </conditionalFormatting>
  <conditionalFormatting sqref="F16">
    <cfRule type="cellIs" dxfId="12" priority="16" operator="equal">
      <formula>""</formula>
    </cfRule>
  </conditionalFormatting>
  <conditionalFormatting sqref="F18">
    <cfRule type="cellIs" dxfId="11" priority="11" operator="equal">
      <formula>""</formula>
    </cfRule>
  </conditionalFormatting>
  <conditionalFormatting sqref="F20">
    <cfRule type="cellIs" dxfId="10" priority="9" operator="equal">
      <formula>""</formula>
    </cfRule>
  </conditionalFormatting>
  <conditionalFormatting sqref="F22">
    <cfRule type="cellIs" dxfId="9" priority="7" operator="equal">
      <formula>""</formula>
    </cfRule>
  </conditionalFormatting>
  <conditionalFormatting sqref="G15">
    <cfRule type="cellIs" dxfId="8" priority="17" operator="equal">
      <formula>""</formula>
    </cfRule>
  </conditionalFormatting>
  <conditionalFormatting sqref="H6">
    <cfRule type="cellIs" dxfId="7" priority="3" operator="equal">
      <formula>""</formula>
    </cfRule>
  </conditionalFormatting>
  <conditionalFormatting sqref="T11">
    <cfRule type="cellIs" dxfId="6" priority="13" operator="equal">
      <formula>""</formula>
    </cfRule>
  </conditionalFormatting>
  <conditionalFormatting sqref="T13">
    <cfRule type="cellIs" dxfId="5" priority="12" operator="equal">
      <formula>""</formula>
    </cfRule>
  </conditionalFormatting>
  <conditionalFormatting sqref="T18">
    <cfRule type="cellIs" dxfId="4" priority="10" operator="equal">
      <formula>""</formula>
    </cfRule>
  </conditionalFormatting>
  <conditionalFormatting sqref="T20">
    <cfRule type="cellIs" dxfId="3" priority="8" operator="equal">
      <formula>""</formula>
    </cfRule>
  </conditionalFormatting>
  <conditionalFormatting sqref="V4">
    <cfRule type="cellIs" dxfId="2" priority="6" operator="equal">
      <formula>""</formula>
    </cfRule>
  </conditionalFormatting>
  <conditionalFormatting sqref="Y4">
    <cfRule type="cellIs" dxfId="1" priority="5" operator="equal">
      <formula>""</formula>
    </cfRule>
  </conditionalFormatting>
  <conditionalFormatting sqref="AA4">
    <cfRule type="cellIs" dxfId="0" priority="4" operator="equal">
      <formula>""</formula>
    </cfRule>
  </conditionalFormatting>
  <dataValidations count="1">
    <dataValidation type="list" allowBlank="1" showInputMessage="1" sqref="B25 AB28:AB35 AB38 AB41" xr:uid="{0C88DCFD-55EC-4947-A702-6A4E2AEA336A}">
      <formula1>"□,☑"</formula1>
    </dataValidation>
  </dataValidations>
  <printOptions horizontalCentered="1"/>
  <pageMargins left="0.39370078740157483" right="0.39370078740157483" top="0.35433070866141736" bottom="0.15748031496062992" header="0.31496062992125984" footer="0.31496062992125984"/>
  <pageSetup paperSize="9" scale="60" orientation="portrait" r:id="rId1"/>
  <colBreaks count="1" manualBreakCount="1">
    <brk id="28" max="104857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11</vt:i4>
      </vt:variant>
    </vt:vector>
  </HeadingPairs>
  <TitlesOfParts>
    <vt:vector size="22" baseType="lpstr">
      <vt:lpstr>ﾁｪｯｸｼｰﾄ</vt:lpstr>
      <vt:lpstr>第一面</vt:lpstr>
      <vt:lpstr>第一面別紙</vt:lpstr>
      <vt:lpstr>第二面</vt:lpstr>
      <vt:lpstr>第二面別紙（2～20戸)</vt:lpstr>
      <vt:lpstr>第二面別紙（21戸以上）</vt:lpstr>
      <vt:lpstr>第三面</vt:lpstr>
      <vt:lpstr>第三面別紙</vt:lpstr>
      <vt:lpstr>交付要件確認書（建築主） </vt:lpstr>
      <vt:lpstr>交付要件確認書（リース等）</vt:lpstr>
      <vt:lpstr>代行誓約書</vt:lpstr>
      <vt:lpstr>ﾁｪｯｸｼｰﾄ!Print_Area</vt:lpstr>
      <vt:lpstr>'交付要件確認書（リース等）'!Print_Area</vt:lpstr>
      <vt:lpstr>'交付要件確認書（建築主） '!Print_Area</vt:lpstr>
      <vt:lpstr>代行誓約書!Print_Area</vt:lpstr>
      <vt:lpstr>第一面!Print_Area</vt:lpstr>
      <vt:lpstr>第一面別紙!Print_Area</vt:lpstr>
      <vt:lpstr>第三面!Print_Area</vt:lpstr>
      <vt:lpstr>第三面別紙!Print_Area</vt:lpstr>
      <vt:lpstr>第二面!Print_Area</vt:lpstr>
      <vt:lpstr>'第二面別紙（2～20戸)'!Print_Area</vt:lpstr>
      <vt:lpstr>'第二面別紙（21戸以上）'!Print_Area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2023-03-22T02:23:15Z</dcterms:created>
  <dcterms:modified xsi:type="dcterms:W3CDTF">2025-01-15T06:31:49Z</dcterms:modified>
</cp:coreProperties>
</file>